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8800" windowHeight="11100" firstSheet="2" activeTab="1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entities!$B$87:$M$116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H17" i="47"/>
  <c r="J17" i="47" s="1"/>
  <c r="K17" i="47" s="1"/>
  <c r="H12" i="47"/>
  <c r="K8" i="47"/>
  <c r="K9" i="47"/>
  <c r="K10" i="47"/>
  <c r="K7" i="47"/>
  <c r="K11" i="47"/>
  <c r="K16" i="47"/>
  <c r="S82" i="42"/>
  <c r="Q82" i="42"/>
  <c r="S38" i="42"/>
  <c r="Q38" i="42"/>
  <c r="Q37" i="42"/>
  <c r="S54" i="42"/>
  <c r="Q54" i="42"/>
  <c r="G7" i="34"/>
  <c r="H7" i="34"/>
  <c r="Q36" i="42"/>
  <c r="J13" i="44"/>
  <c r="J25" i="44"/>
  <c r="J23" i="44"/>
  <c r="K24" i="44"/>
  <c r="L24" i="44"/>
  <c r="M24" i="44" s="1"/>
  <c r="L30" i="44"/>
  <c r="I23" i="44"/>
  <c r="K23" i="44"/>
  <c r="L23" i="44"/>
  <c r="M23" i="44" s="1"/>
  <c r="K30" i="44"/>
  <c r="M30" i="44"/>
  <c r="Q67" i="42"/>
  <c r="Q66" i="42"/>
  <c r="K16" i="44"/>
  <c r="L16" i="44"/>
  <c r="M16" i="44" s="1"/>
  <c r="Q62" i="42"/>
  <c r="I13" i="44"/>
  <c r="K13" i="44"/>
  <c r="L13" i="44"/>
  <c r="M13" i="44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/>
  <c r="L15" i="44"/>
  <c r="M15" i="44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/>
  <c r="L20" i="44"/>
  <c r="M20" i="44" s="1"/>
  <c r="L27" i="44"/>
  <c r="M27" i="44" s="1"/>
  <c r="L29" i="44"/>
  <c r="M29" i="44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30" i="42"/>
  <c r="G131" i="42"/>
  <c r="G132" i="42"/>
  <c r="G133" i="42"/>
  <c r="G134" i="42"/>
  <c r="S47" i="42"/>
  <c r="Q47" i="42"/>
  <c r="Q61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9" i="42"/>
  <c r="S81" i="42"/>
  <c r="S80" i="42"/>
  <c r="S45" i="42"/>
  <c r="S48" i="42"/>
  <c r="S53" i="42"/>
  <c r="S35" i="42"/>
  <c r="S58" i="42"/>
  <c r="S40" i="42"/>
  <c r="S44" i="42"/>
  <c r="S43" i="42"/>
  <c r="S42" i="42"/>
  <c r="S41" i="42"/>
  <c r="S39" i="42"/>
  <c r="Q79" i="42"/>
  <c r="Q81" i="42"/>
  <c r="Q80" i="42"/>
  <c r="Q45" i="42"/>
  <c r="Q50" i="42"/>
  <c r="Q49" i="42"/>
  <c r="Q48" i="42"/>
  <c r="Q53" i="42"/>
  <c r="Q35" i="42"/>
  <c r="Q65" i="42"/>
  <c r="Q59" i="42"/>
  <c r="Q58" i="42"/>
  <c r="Q40" i="42"/>
  <c r="Q44" i="42"/>
  <c r="Q43" i="42"/>
  <c r="Q42" i="42"/>
  <c r="Q41" i="42"/>
  <c r="Q39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G2" i="33" s="1"/>
  <c r="B9" i="33"/>
  <c r="I13" i="33"/>
  <c r="J13" i="33"/>
  <c r="K13" i="33"/>
  <c r="K12" i="33"/>
  <c r="L13" i="33"/>
  <c r="L12" i="33"/>
  <c r="L14" i="33" s="1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A14" i="33" s="1"/>
  <c r="AB13" i="33"/>
  <c r="AC13" i="33"/>
  <c r="AC12" i="33"/>
  <c r="AD13" i="33"/>
  <c r="AD12" i="33"/>
  <c r="AD14" i="33" s="1"/>
  <c r="AE13" i="33"/>
  <c r="AF13" i="33"/>
  <c r="AF14" i="33" s="1"/>
  <c r="AF12" i="33"/>
  <c r="AG13" i="33"/>
  <c r="AH13" i="33"/>
  <c r="AH12" i="33"/>
  <c r="AI13" i="33"/>
  <c r="AJ13" i="33"/>
  <c r="AJ14" i="33" s="1"/>
  <c r="AK13" i="33"/>
  <c r="AK12" i="33"/>
  <c r="AL13" i="33"/>
  <c r="AL12" i="33"/>
  <c r="AM13" i="33"/>
  <c r="AN13" i="33"/>
  <c r="AN14" i="33" s="1"/>
  <c r="AO13" i="33"/>
  <c r="AP13" i="33"/>
  <c r="AQ13" i="33"/>
  <c r="AR13" i="33"/>
  <c r="AR12" i="33"/>
  <c r="AS13" i="33"/>
  <c r="AS14" i="33" s="1"/>
  <c r="AT13" i="33"/>
  <c r="AU13" i="33"/>
  <c r="AV13" i="33"/>
  <c r="AV12" i="33"/>
  <c r="AW13" i="33"/>
  <c r="AX13" i="33"/>
  <c r="AX14" i="33" s="1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 s="1"/>
  <c r="BG13" i="33"/>
  <c r="BH13" i="33"/>
  <c r="BH12" i="33"/>
  <c r="BI13" i="33"/>
  <c r="BJ13" i="33"/>
  <c r="BJ12" i="33"/>
  <c r="BJ14" i="33" s="1"/>
  <c r="BK13" i="33"/>
  <c r="BK12" i="33"/>
  <c r="BL13" i="33"/>
  <c r="BM13" i="33"/>
  <c r="BM12" i="33"/>
  <c r="BM14" i="33" s="1"/>
  <c r="BN13" i="33"/>
  <c r="BN14" i="33" s="1"/>
  <c r="BN12" i="33"/>
  <c r="BO13" i="33"/>
  <c r="BP13" i="33"/>
  <c r="BQ13" i="33"/>
  <c r="BR13" i="33"/>
  <c r="BR12" i="33"/>
  <c r="BS13" i="33"/>
  <c r="BS12" i="33"/>
  <c r="BT13" i="33"/>
  <c r="BU13" i="33"/>
  <c r="BU12" i="33"/>
  <c r="BU14" i="33" s="1"/>
  <c r="BV13" i="33"/>
  <c r="BV12" i="33"/>
  <c r="BW13" i="33"/>
  <c r="BX13" i="33"/>
  <c r="BY13" i="33"/>
  <c r="BZ13" i="33"/>
  <c r="BZ14" i="33" s="1"/>
  <c r="CA13" i="33"/>
  <c r="CB13" i="33"/>
  <c r="CB12" i="33"/>
  <c r="CC13" i="33"/>
  <c r="CD13" i="33"/>
  <c r="CE13" i="33"/>
  <c r="CE14" i="33" s="1"/>
  <c r="CF13" i="33"/>
  <c r="CF14" i="33" s="1"/>
  <c r="CF12" i="33"/>
  <c r="CG13" i="33"/>
  <c r="CG12" i="33"/>
  <c r="CH13" i="33"/>
  <c r="CH12" i="33"/>
  <c r="CI13" i="33"/>
  <c r="CI14" i="33" s="1"/>
  <c r="CJ13" i="33"/>
  <c r="CK13" i="33"/>
  <c r="CL13" i="33"/>
  <c r="CM13" i="33"/>
  <c r="CM12" i="33"/>
  <c r="CN13" i="33"/>
  <c r="CN14" i="33" s="1"/>
  <c r="CN12" i="33"/>
  <c r="CO13" i="33"/>
  <c r="CO12" i="33"/>
  <c r="CP13" i="33"/>
  <c r="CQ13" i="33"/>
  <c r="CR13" i="33"/>
  <c r="CR12" i="33"/>
  <c r="CR14" i="33" s="1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M14" i="33"/>
  <c r="N12" i="33"/>
  <c r="N14" i="33" s="1"/>
  <c r="Q12" i="33"/>
  <c r="Q14" i="33"/>
  <c r="R12" i="33"/>
  <c r="R14" i="33"/>
  <c r="S12" i="33"/>
  <c r="S14" i="33" s="1"/>
  <c r="T12" i="33"/>
  <c r="T14" i="33"/>
  <c r="Z12" i="33"/>
  <c r="AB12" i="33"/>
  <c r="AB14" i="33" s="1"/>
  <c r="AE12" i="33"/>
  <c r="AG12" i="33"/>
  <c r="AG14" i="33" s="1"/>
  <c r="AI12" i="33"/>
  <c r="AI14" i="33" s="1"/>
  <c r="AJ12" i="33"/>
  <c r="AM12" i="33"/>
  <c r="AM14" i="33" s="1"/>
  <c r="AN12" i="33"/>
  <c r="AO12" i="33"/>
  <c r="AO14" i="33" s="1"/>
  <c r="AP12" i="33"/>
  <c r="AP14" i="33" s="1"/>
  <c r="AQ12" i="33"/>
  <c r="AS12" i="33"/>
  <c r="AT12" i="33"/>
  <c r="AT14" i="33" s="1"/>
  <c r="AU12" i="33"/>
  <c r="AU14" i="33" s="1"/>
  <c r="AW12" i="33"/>
  <c r="AW14" i="33" s="1"/>
  <c r="AX12" i="33"/>
  <c r="AY12" i="33"/>
  <c r="AZ12" i="33"/>
  <c r="AZ14" i="33" s="1"/>
  <c r="BA12" i="33"/>
  <c r="BA14" i="33" s="1"/>
  <c r="BD12" i="33"/>
  <c r="BD14" i="33"/>
  <c r="BE12" i="33"/>
  <c r="BE14" i="33"/>
  <c r="BG12" i="33"/>
  <c r="BG14" i="33" s="1"/>
  <c r="BI12" i="33"/>
  <c r="BI14" i="33" s="1"/>
  <c r="BL12" i="33"/>
  <c r="BL14" i="33" s="1"/>
  <c r="BO12" i="33"/>
  <c r="BO14" i="33" s="1"/>
  <c r="BP12" i="33"/>
  <c r="BQ12" i="33"/>
  <c r="BT12" i="33"/>
  <c r="BT14" i="33" s="1"/>
  <c r="BW12" i="33"/>
  <c r="BX12" i="33"/>
  <c r="BX14" i="33" s="1"/>
  <c r="BY12" i="33"/>
  <c r="BY14" i="33" s="1"/>
  <c r="BZ12" i="33"/>
  <c r="CA12" i="33"/>
  <c r="CA14" i="33" s="1"/>
  <c r="CC12" i="33"/>
  <c r="CD12" i="33"/>
  <c r="CD14" i="33" s="1"/>
  <c r="CE12" i="33"/>
  <c r="CI12" i="33"/>
  <c r="CJ12" i="33"/>
  <c r="CK12" i="33"/>
  <c r="CK14" i="33"/>
  <c r="CL12" i="33"/>
  <c r="CL14" i="33"/>
  <c r="CP12" i="33"/>
  <c r="CP14" i="33" s="1"/>
  <c r="CQ12" i="33"/>
  <c r="CT12" i="33"/>
  <c r="D19" i="33"/>
  <c r="D22" i="33" s="1"/>
  <c r="C21" i="33"/>
  <c r="D21" i="33" s="1"/>
  <c r="E21" i="33" s="1"/>
  <c r="F21" i="33" s="1"/>
  <c r="G21" i="33" s="1"/>
  <c r="E19" i="33"/>
  <c r="E22" i="33" s="1"/>
  <c r="F19" i="33"/>
  <c r="F22" i="33" s="1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W14" i="33"/>
  <c r="AQ14" i="33"/>
  <c r="K14" i="33"/>
  <c r="E9" i="33"/>
  <c r="BW14" i="33"/>
  <c r="AY14" i="33"/>
  <c r="CT14" i="33"/>
  <c r="H14" i="33"/>
  <c r="BP14" i="33"/>
  <c r="CM14" i="33"/>
  <c r="AH14" i="33"/>
  <c r="BH14" i="33"/>
  <c r="AK14" i="33"/>
  <c r="AC14" i="33"/>
  <c r="Z14" i="33"/>
  <c r="CJ14" i="33"/>
  <c r="CB14" i="33"/>
  <c r="BK14" i="33"/>
  <c r="BC14" i="33"/>
  <c r="BV14" i="33"/>
  <c r="CC14" i="33"/>
  <c r="C17" i="33"/>
  <c r="BQ14" i="33"/>
  <c r="CO14" i="33"/>
  <c r="V14" i="33"/>
  <c r="Y14" i="33"/>
  <c r="F9" i="33"/>
  <c r="CS14" i="33"/>
  <c r="CG14" i="33"/>
  <c r="BS14" i="33"/>
  <c r="C22" i="33"/>
  <c r="AV14" i="33"/>
  <c r="H21" i="33"/>
  <c r="I21" i="33" s="1"/>
  <c r="I22" i="33" s="1"/>
  <c r="G9" i="33" l="1"/>
  <c r="H2" i="33"/>
  <c r="I2" i="33" s="1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9" i="33"/>
  <c r="H22" i="33"/>
  <c r="BR14" i="33"/>
  <c r="X14" i="33"/>
  <c r="I9" i="33" l="1"/>
  <c r="J2" i="33"/>
  <c r="H17" i="33"/>
  <c r="I16" i="33"/>
  <c r="J22" i="33"/>
  <c r="K21" i="33"/>
  <c r="J9" i="33" l="1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<sst xmlns="http://schemas.openxmlformats.org/spreadsheetml/2006/main" count="3348" uniqueCount="1351">
  <si>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</si>
  <si>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</si>
  <si>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</si>
  <si>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</si>
  <si>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</si>
  <si>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</si>
  <si>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</si>
  <si>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</si>
  <si>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</si>
  <si>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</si>
  <si>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</si>
  <si>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</si>
  <si>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</si>
  <si>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</si>
  <si>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</si>
  <si>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</si>
  <si>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</si>
  <si>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</si>
  <si>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</si>
  <si>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</si>
  <si>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</si>
  <si>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</si>
  <si>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</si>
  <si>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</si>
  <si>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</si>
  <si>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</si>
  <si>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</si>
  <si>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</si>
  <si>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</si>
  <si>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</si>
  <si>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</si>
  <si>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</si>
  <si>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</si>
  <si>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</si>
  <si>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</si>
  <si>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</si>
  <si>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</si>
  <si>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</si>
  <si>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</si>
  <si>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</si>
  <si>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</si>
  <si>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</si>
  <si>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</si>
  <si>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</si>
  <si>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</si>
  <si>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</si>
  <si>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</si>
  <si>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</si>
  <si>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</si>
  <si>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</si>
  <si>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</si>
  <si>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</si>
  <si>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</si>
  <si>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</si>
  <si>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</si>
  <si>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</si>
  <si>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</si>
  <si>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</si>
  <si>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</si>
  <si>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</si>
  <si>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</si>
  <si>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</si>
  <si>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</si>
  <si>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</si>
  <si>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</si>
  <si>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</si>
  <si>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</si>
  <si>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</si>
  <si>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</si>
  <si>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</si>
  <si>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</si>
  <si>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</si>
  <si>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</si>
  <si>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</si>
  <si>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</si>
  <si>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</si>
  <si>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</si>
  <si>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</si>
  <si>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</si>
  <si>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</si>
  <si>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</si>
  <si>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</si>
  <si>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</si>
  <si>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</si>
  <si>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</si>
  <si>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</si>
  <si>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</si>
  <si>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</si>
  <si>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</si>
  <si>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</si>
  <si>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</si>
  <si>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</si>
  <si>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</si>
  <si>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</si>
  <si>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</si>
  <si>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</si>
  <si>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</si>
  <si>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</si>
  <si>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</si>
  <si>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</si>
  <si>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</si>
  <si>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</si>
  <si>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</si>
  <si>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</si>
  <si>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</si>
  <si>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</si>
  <si>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</si>
  <si>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</si>
  <si>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</si>
  <si>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</si>
  <si>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</si>
  <si>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</si>
  <si>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</si>
  <si>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</si>
  <si>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</si>
  <si>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</si>
  <si>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</si>
  <si>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</si>
  <si>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</si>
  <si>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</si>
  <si>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</si>
  <si>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</si>
  <si>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</si>
  <si>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</si>
  <si>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</si>
  <si>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</si>
  <si>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</si>
  <si>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</si>
  <si>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</si>
  <si>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</si>
  <si>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</si>
  <si>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</si>
  <si>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</si>
  <si>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</si>
  <si>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</si>
  <si>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</si>
  <si>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</si>
  <si>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</si>
  <si>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</si>
  <si>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</si>
  <si>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</si>
  <si>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</si>
  <si>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</si>
  <si>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</si>
  <si>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</si>
  <si>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</si>
  <si>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</si>
  <si>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</si>
  <si>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</si>
  <si>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</si>
  <si>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</si>
  <si>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</si>
  <si>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</si>
  <si>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</si>
  <si>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</si>
  <si>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</si>
  <si>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</si>
  <si>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</si>
  <si>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</si>
  <si>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</si>
  <si>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</si>
  <si>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</si>
  <si>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</si>
  <si>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</si>
  <si>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</si>
  <si>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</si>
  <si>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</si>
  <si>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</si>
  <si>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</si>
  <si>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</si>
  <si>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</si>
  <si>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</si>
  <si>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</si>
  <si>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</si>
  <si>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</si>
  <si>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</si>
  <si>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</si>
  <si>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</si>
  <si>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</si>
  <si>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</si>
  <si>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</si>
  <si>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</si>
  <si>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</si>
  <si>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</si>
  <si>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</si>
  <si>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</si>
  <si>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</si>
  <si>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</si>
  <si>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</si>
  <si>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</si>
  <si>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</si>
  <si>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</si>
  <si>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</si>
  <si>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</si>
  <si>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</si>
  <si>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</si>
  <si>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</si>
  <si>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</si>
  <si>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</si>
  <si>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</si>
  <si>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</si>
  <si>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</si>
  <si>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</si>
  <si>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</si>
  <si>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</si>
  <si>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</si>
  <si>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</si>
  <si>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</si>
  <si>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</si>
  <si>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</si>
  <si>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</si>
  <si>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</si>
  <si>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</si>
  <si>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</si>
  <si>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</si>
  <si>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</si>
  <si>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</si>
  <si>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</si>
  <si>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</si>
  <si>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</si>
  <si>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</si>
  <si>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</si>
  <si>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</si>
  <si>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</si>
  <si>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</si>
  <si>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</si>
  <si>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</si>
  <si>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</si>
  <si>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</si>
  <si>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</si>
  <si>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</si>
  <si>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</si>
  <si>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</si>
  <si>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</si>
  <si>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</si>
  <si>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</si>
  <si>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</si>
  <si>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</si>
  <si>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</si>
  <si>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</si>
  <si>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</si>
  <si>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</si>
  <si>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</si>
  <si>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</si>
  <si>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</si>
  <si>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</si>
  <si>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</si>
  <si>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</si>
  <si>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</si>
  <si>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</si>
  <si>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</si>
  <si>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</si>
  <si>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</si>
  <si>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</si>
  <si>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</si>
  <si>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</si>
  <si>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</si>
  <si>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</si>
  <si>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</si>
  <si>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</si>
  <si>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</si>
  <si>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</si>
  <si>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</si>
  <si>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</si>
  <si>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</si>
  <si>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</si>
  <si>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</si>
  <si>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</si>
  <si>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</si>
  <si>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</si>
  <si>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</si>
  <si>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</si>
  <si>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</si>
  <si>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</si>
  <si>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</si>
  <si>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</si>
  <si>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</si>
  <si>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</si>
  <si>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</si>
  <si>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</si>
  <si>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</si>
  <si>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</si>
  <si>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</si>
  <si>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</si>
  <si>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</si>
  <si>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</si>
  <si>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</si>
  <si>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</si>
  <si>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</si>
  <si>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</si>
  <si>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</si>
  <si>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</si>
  <si>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</si>
  <si>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</si>
  <si>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</si>
  <si>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</si>
  <si>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</si>
  <si>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</si>
  <si>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</si>
  <si>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</si>
  <si>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</si>
  <si>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</si>
  <si>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</si>
  <si>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</si>
  <si>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</si>
  <si>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</si>
  <si>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</si>
  <si>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</si>
  <si>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</si>
  <si>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</si>
  <si>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</si>
  <si>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</si>
  <si>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</si>
  <si>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</si>
  <si>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</si>
  <si>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</si>
  <si>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</si>
  <si>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</si>
  <si>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</si>
  <si>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</si>
  <si>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</si>
  <si>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</si>
  <si>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</si>
  <si>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</si>
  <si>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</si>
  <si>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</si>
  <si>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</si>
  <si>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</si>
  <si>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</si>
  <si>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</si>
  <si>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</si>
  <si>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</si>
  <si>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</si>
  <si>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</si>
  <si>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</si>
  <si>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</si>
  <si>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</si>
  <si>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</si>
  <si>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</si>
  <si>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</si>
  <si>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</si>
  <si>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</si>
  <si>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</si>
  <si>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</si>
  <si>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</si>
  <si>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</si>
  <si>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</si>
  <si>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</si>
  <si>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</si>
  <si>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</si>
  <si>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</si>
  <si>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</si>
  <si>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</si>
  <si>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</si>
  <si>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</si>
  <si>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</si>
  <si>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</si>
  <si>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</si>
  <si>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</si>
  <si>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</si>
  <si>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</si>
  <si>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</si>
  <si>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</si>
  <si>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</si>
  <si>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</si>
  <si>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</si>
  <si>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</si>
  <si>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</si>
  <si>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</si>
  <si>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</si>
  <si>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</si>
  <si>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</si>
  <si>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</si>
  <si>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</si>
  <si>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</si>
  <si>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</si>
  <si>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</si>
  <si>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</si>
  <si>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</si>
  <si>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</si>
  <si>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</si>
  <si>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</si>
  <si>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</si>
  <si>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</si>
  <si>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</si>
  <si>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</si>
  <si>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</si>
  <si>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</si>
  <si>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</si>
  <si>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</si>
  <si>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</si>
  <si>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</si>
  <si>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</si>
  <si>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</si>
  <si>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</si>
  <si>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</si>
  <si>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</si>
  <si>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</si>
  <si>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</si>
  <si>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</si>
  <si>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</si>
  <si>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</si>
  <si>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</si>
  <si>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</si>
  <si>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</si>
  <si>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</si>
  <si>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</si>
  <si>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</si>
  <si>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</si>
  <si>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</si>
  <si>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</si>
  <si>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</si>
  <si>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</si>
  <si>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</si>
  <si>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</si>
  <si>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</si>
  <si>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</si>
  <si>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</si>
  <si>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</si>
  <si>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</si>
  <si>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</si>
  <si>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</si>
  <si>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</si>
  <si>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</si>
  <si>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</si>
  <si>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</si>
  <si>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</si>
  <si>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</si>
  <si>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</si>
  <si>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</si>
  <si>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</si>
  <si>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</si>
  <si>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</si>
  <si>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</si>
  <si>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</si>
  <si>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</si>
  <si>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</si>
  <si>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</si>
  <si>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</si>
  <si>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</si>
  <si>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</si>
  <si>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</si>
  <si>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</si>
  <si>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</si>
  <si>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</si>
  <si>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</si>
  <si>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</si>
  <si>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</si>
  <si>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</si>
  <si>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</si>
  <si>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</si>
  <si>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</si>
  <si>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</si>
  <si>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</si>
  <si>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</si>
  <si>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</si>
  <si>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</si>
  <si>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</si>
  <si>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</si>
  <si>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</si>
  <si>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</si>
  <si>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</si>
  <si>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</si>
  <si>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</si>
  <si>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</si>
  <si>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</si>
  <si>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</si>
  <si>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</si>
  <si>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</si>
  <si>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</si>
  <si>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</si>
  <si>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</si>
  <si>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</si>
  <si>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</si>
  <si>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</si>
  <si>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</si>
  <si>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</si>
  <si>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</si>
  <si>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</si>
  <si>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</si>
  <si>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</si>
  <si>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</si>
  <si>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</si>
  <si>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</si>
  <si>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</si>
  <si>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</si>
  <si>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</si>
  <si>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</si>
  <si>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</si>
  <si>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</si>
  <si>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</si>
  <si>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</si>
  <si>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</si>
  <si>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</si>
  <si>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</si>
  <si>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</si>
  <si>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</si>
  <si>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</si>
  <si>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</si>
  <si>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</si>
  <si>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</si>
  <si>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</si>
  <si>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</si>
  <si>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</si>
  <si>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</si>
  <si>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</si>
  <si>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</si>
  <si>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</si>
  <si>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</si>
  <si>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</si>
  <si>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</si>
  <si>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</si>
  <si>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</si>
  <si>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</si>
  <si>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</si>
  <si>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</si>
  <si>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</si>
  <si>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</si>
  <si>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</si>
  <si>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</si>
  <si>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</si>
  <si>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</si>
  <si>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</si>
  <si>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</si>
  <si>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</si>
  <si>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</si>
  <si>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</si>
  <si>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</si>
  <si>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</si>
  <si>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</si>
  <si>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</si>
  <si>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</si>
  <si>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</si>
  <si>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</si>
  <si>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</si>
  <si>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</si>
  <si>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</si>
  <si>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</si>
  <si>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</si>
  <si>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</si>
  <si>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</si>
  <si>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</si>
  <si>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</si>
  <si>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</si>
  <si>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</si>
  <si>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</si>
  <si>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</si>
  <si>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</si>
  <si>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</si>
  <si>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</si>
  <si>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</si>
  <si>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</si>
  <si>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</si>
  <si>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</si>
  <si>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</si>
  <si>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</si>
  <si>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</si>
  <si>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</si>
  <si>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</si>
  <si>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</si>
  <si>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</si>
  <si>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</si>
  <si>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</si>
  <si>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</si>
  <si>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</si>
  <si>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</si>
  <si>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</si>
  <si>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</si>
  <si>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</si>
  <si>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</si>
  <si>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</si>
  <si>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</si>
  <si>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</si>
  <si>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</si>
  <si>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</si>
  <si>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</si>
  <si>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</si>
  <si>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</si>
  <si>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</si>
  <si>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</si>
  <si>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</si>
  <si>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</si>
  <si>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</si>
  <si>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</si>
  <si>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</si>
  <si>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</si>
  <si>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</si>
  <si>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</si>
  <si>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</si>
  <si>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</si>
  <si>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</si>
  <si>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</si>
  <si>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</si>
  <si>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</si>
  <si>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</si>
  <si>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</si>
  <si>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</si>
  <si>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</si>
  <si>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</si>
  <si>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</si>
  <si>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</si>
  <si>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</si>
  <si>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</si>
  <si>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</si>
  <si>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</si>
  <si>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</si>
  <si>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</si>
  <si>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</si>
  <si>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</si>
  <si>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</si>
  <si>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</si>
  <si>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</si>
  <si>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</si>
  <si>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</si>
  <si>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</si>
  <si>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</si>
  <si>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</si>
  <si>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</si>
  <si>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</si>
  <si>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</si>
  <si>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</si>
  <si>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</si>
  <si>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</si>
  <si>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</si>
  <si>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</si>
  <si>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</si>
  <si>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</si>
  <si>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</si>
  <si>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</si>
  <si>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</si>
  <si>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</si>
  <si>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</si>
  <si>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</si>
  <si>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</si>
  <si>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</si>
  <si>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</si>
  <si>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</si>
  <si>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</si>
  <si>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</si>
  <si>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</si>
  <si>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</si>
  <si>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</si>
  <si>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</si>
  <si>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</si>
  <si>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</si>
  <si>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</si>
  <si>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</si>
  <si>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</si>
  <si>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</si>
  <si>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</si>
  <si>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</si>
  <si>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</si>
  <si>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</si>
  <si>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</si>
  <si>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</si>
  <si>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</si>
  <si>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</si>
  <si>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</si>
  <si>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</si>
  <si>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</si>
  <si>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</si>
  <si>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</si>
  <si>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</si>
  <si>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</si>
  <si>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</si>
  <si>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</si>
  <si>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</si>
  <si>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</si>
  <si>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</si>
  <si>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</si>
  <si>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</si>
  <si>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</si>
  <si>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</si>
  <si>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</si>
  <si>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</si>
  <si>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</si>
  <si>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</si>
  <si>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</si>
  <si>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</si>
  <si>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</si>
  <si>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</si>
  <si>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</si>
  <si>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</si>
  <si>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</si>
  <si>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</si>
  <si>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</si>
  <si>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</si>
  <si>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</si>
  <si>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</si>
  <si>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</si>
  <si>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</si>
  <si>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</si>
  <si>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</si>
  <si>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</si>
  <si>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</si>
  <si>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</si>
  <si>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</si>
  <si>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</si>
  <si>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</si>
  <si>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</si>
  <si>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</si>
  <si>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</si>
  <si>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</si>
  <si>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</si>
  <si>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</si>
  <si>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</si>
  <si>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</si>
  <si>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</si>
  <si>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</si>
  <si>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</si>
  <si>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</si>
  <si>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</si>
  <si>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</si>
  <si>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</si>
  <si>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</si>
  <si>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</si>
  <si>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</si>
  <si>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</si>
  <si>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</si>
  <si>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</si>
  <si>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</si>
  <si>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</si>
  <si>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</si>
  <si>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</si>
  <si>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</si>
  <si>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</si>
  <si>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</si>
  <si>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</si>
  <si>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</si>
  <si>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</si>
  <si>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</si>
  <si>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</si>
  <si>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</si>
  <si>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</si>
  <si>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</si>
  <si>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</si>
  <si>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</si>
  <si>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</si>
  <si>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</si>
  <si>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</si>
  <si>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</si>
  <si>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</si>
  <si>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</si>
  <si>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</si>
  <si>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</si>
  <si>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</si>
  <si>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</si>
  <si>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</si>
  <si>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</si>
  <si>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</si>
  <si>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</si>
  <si>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</si>
  <si>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</si>
  <si>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</si>
  <si>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</si>
  <si>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</si>
  <si>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</si>
  <si>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</si>
  <si>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</si>
  <si>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</si>
  <si>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</si>
  <si>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</si>
  <si>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</si>
  <si>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</si>
  <si>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</si>
  <si>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</si>
  <si>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</si>
  <si>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</si>
  <si>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</si>
  <si>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</si>
  <si>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</si>
  <si>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</si>
  <si>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</si>
  <si>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</si>
  <si>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</si>
  <si>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</si>
  <si>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</si>
  <si>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</si>
  <si>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</si>
  <si>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</si>
  <si>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</si>
  <si>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</si>
  <si>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</si>
  <si>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</si>
  <si>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</si>
  <si>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</si>
  <si>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</si>
  <si>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</si>
  <si>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</si>
  <si>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</si>
  <si>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</si>
  <si>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</si>
  <si>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</si>
  <si>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</si>
  <si>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</si>
  <si>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</si>
  <si>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</si>
  <si>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</si>
  <si>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</si>
  <si>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</si>
  <si>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</si>
  <si>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</si>
  <si>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</si>
  <si>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</si>
  <si>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</si>
  <si>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</si>
  <si>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</si>
  <si>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</si>
  <si>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</si>
  <si>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</si>
  <si>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</si>
  <si>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</si>
  <si>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</si>
  <si>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</si>
  <si>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</si>
  <si>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</si>
  <si>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</si>
  <si>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</si>
  <si>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</si>
  <si>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</si>
  <si>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</si>
  <si>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</si>
  <si>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</si>
  <si>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</si>
  <si>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</si>
  <si>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</si>
  <si>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</si>
  <si>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</si>
  <si>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</si>
  <si>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</si>
  <si>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</si>
  <si>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</si>
  <si>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</si>
  <si>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</si>
  <si>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</si>
  <si>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</si>
  <si>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</si>
  <si>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</si>
  <si>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</si>
  <si>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</si>
  <si>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</si>
  <si>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</si>
  <si>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</si>
  <si>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</si>
  <si>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</si>
  <si>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</si>
  <si>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</si>
  <si>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</si>
  <si>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</si>
  <si>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</si>
  <si>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</si>
  <si>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</si>
  <si>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</si>
  <si>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</si>
  <si>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</si>
  <si>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</si>
  <si>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</si>
  <si>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</si>
  <si>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</si>
  <si>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</si>
  <si>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</si>
  <si>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</si>
  <si>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</si>
  <si>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</si>
  <si>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</si>
  <si>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</si>
  <si>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</si>
  <si>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</si>
  <si>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</si>
  <si>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</si>
  <si>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</si>
  <si>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</si>
  <si>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</si>
  <si>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</si>
  <si>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</si>
  <si>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</si>
  <si>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</si>
  <si>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</si>
  <si>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</si>
  <si>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</si>
  <si>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</si>
  <si>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</si>
  <si>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</si>
  <si>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</si>
  <si>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</si>
  <si>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</si>
  <si>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</si>
  <si>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</si>
  <si>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</si>
  <si>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</si>
  <si>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</si>
  <si>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</si>
  <si>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</si>
  <si>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</si>
  <si>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</si>
  <si>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</si>
  <si>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</si>
  <si>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</si>
  <si>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</si>
  <si>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</si>
  <si>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</si>
  <si>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</si>
  <si>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</si>
  <si>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</si>
  <si>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</si>
  <si>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</si>
  <si>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</si>
  <si>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</si>
  <si>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</si>
  <si>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</si>
  <si>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</si>
  <si>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</si>
  <si>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</si>
  <si>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</si>
  <si>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</si>
  <si>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</si>
  <si>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</si>
  <si>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</si>
  <si>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</si>
  <si>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</si>
  <si>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</si>
  <si>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</si>
  <si>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</si>
  <si>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</si>
  <si>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</si>
  <si>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</si>
  <si>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</si>
  <si>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</si>
  <si>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</si>
  <si>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</si>
  <si>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</si>
  <si>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</si>
  <si>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</si>
  <si>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</si>
  <si>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</si>
  <si>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</si>
  <si>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</si>
  <si>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</si>
  <si>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</si>
  <si>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</si>
  <si>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</si>
  <si>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</si>
  <si>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</si>
  <si>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</si>
  <si>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</si>
  <si>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</si>
  <si>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</si>
  <si>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</si>
  <si>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</si>
  <si>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</si>
  <si>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</si>
  <si>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</si>
  <si>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</si>
  <si>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</si>
  <si>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</si>
  <si>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</si>
  <si>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</si>
  <si>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</si>
  <si>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</si>
  <si>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</si>
  <si>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</si>
  <si>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</si>
  <si>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</si>
  <si>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</si>
  <si>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</si>
  <si>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</si>
  <si>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</si>
  <si>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</si>
  <si>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</si>
  <si>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</si>
  <si>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</si>
  <si>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</si>
  <si>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</si>
  <si>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</si>
  <si>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</si>
  <si>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</si>
  <si>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</si>
  <si>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</si>
  <si>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</si>
  <si>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</si>
  <si>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</si>
  <si>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</si>
  <si>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</si>
  <si>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</si>
  <si>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</si>
  <si>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</si>
  <si>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</si>
  <si>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</si>
  <si>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</si>
  <si>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</si>
  <si>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</si>
  <si>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</si>
  <si>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</si>
  <si>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</si>
  <si>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</si>
  <si>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</si>
  <si>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</si>
  <si>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</si>
  <si>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</si>
  <si>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</si>
  <si>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</si>
  <si>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</si>
  <si>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</si>
  <si>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</si>
  <si>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</si>
  <si>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</si>
  <si>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</si>
  <si>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</si>
  <si>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</si>
  <si>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</si>
  <si>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</si>
  <si>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</si>
  <si>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</si>
  <si>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</si>
  <si>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</si>
  <si>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</si>
  <si>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</si>
  <si>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</si>
  <si>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</si>
  <si>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</si>
  <si>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</si>
  <si>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</si>
  <si>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</si>
  <si>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</si>
  <si>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</si>
  <si>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</si>
  <si>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</si>
  <si>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</si>
  <si>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</si>
  <si>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</si>
  <si>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</si>
  <si>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</si>
  <si>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</si>
  <si>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</si>
  <si>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</si>
  <si>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</si>
  <si>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</si>
  <si>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</si>
  <si>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</si>
  <si>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</si>
  <si>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</si>
  <si>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</si>
  <si>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</si>
  <si>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</si>
  <si>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</si>
  <si>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</si>
  <si>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</si>
  <si>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</si>
  <si>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</si>
  <si>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</si>
  <si>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</si>
  <si>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</si>
  <si>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</si>
  <si>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</si>
  <si>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</si>
  <si>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</si>
  <si>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</si>
  <si>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</si>
  <si>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</si>
  <si>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</si>
  <si>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</si>
  <si>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</si>
  <si>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</si>
  <si>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</si>
  <si>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</si>
  <si>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</si>
  <si>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</si>
  <si>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</si>
  <si>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</si>
  <si>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</si>
  <si>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</si>
  <si>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</si>
  <si>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</si>
  <si>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</si>
  <si>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</si>
  <si>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</si>
  <si>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</si>
  <si>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</si>
  <si>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</si>
  <si>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</si>
  <si>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</si>
  <si>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</si>
  <si>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</si>
  <si>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</si>
  <si>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</si>
  <si>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</si>
  <si>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</si>
  <si>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</si>
  <si>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</si>
  <si>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</si>
  <si>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</si>
  <si>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</si>
  <si>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</si>
  <si>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</si>
  <si>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</si>
  <si>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</si>
  <si>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</si>
  <si>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</si>
  <si>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</si>
  <si>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</si>
  <si>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</si>
  <si>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</si>
  <si>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</si>
  <si>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</si>
  <si>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</si>
  <si>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</si>
  <si>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</si>
  <si>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</si>
  <si>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</si>
  <si>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</si>
  <si>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</si>
  <si>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</si>
  <si>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</si>
  <si>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</si>
  <si>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</si>
  <si>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</si>
  <si>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</si>
  <si>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</si>
  <si>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</si>
  <si>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</si>
  <si>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</si>
  <si>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</si>
  <si>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</si>
  <si>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</si>
  <si>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</si>
  <si>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</si>
  <si>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</si>
  <si>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</si>
  <si>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</si>
  <si>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</si>
  <si>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</si>
  <si>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</si>
  <si>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</si>
  <si>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</si>
  <si>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</si>
  <si>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</si>
  <si>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</si>
  <si>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</si>
  <si>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</si>
  <si>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</si>
  <si>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</si>
  <si>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</si>
  <si>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</si>
  <si>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</si>
  <si>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</si>
  <si>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</si>
  <si>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</si>
  <si>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</si>
  <si>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</si>
  <si>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</si>
  <si>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</si>
  <si>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</si>
  <si>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</si>
  <si>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</si>
  <si>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</si>
  <si>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</si>
  <si>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</si>
  <si>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</si>
  <si>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</si>
  <si>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</si>
  <si>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</si>
  <si>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</si>
  <si>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</si>
  <si>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</si>
  <si>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</si>
  <si>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</si>
  <si>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</si>
  <si>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</si>
  <si>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</si>
  <si>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</si>
  <si>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</si>
  <si>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</si>
  <si>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</si>
  <si>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</si>
  <si>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</si>
  <si>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</si>
  <si>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</si>
  <si>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</si>
  <si>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</si>
  <si>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</si>
  <si>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</si>
  <si>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</si>
  <si>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</si>
  <si>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</si>
  <si>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</si>
  <si>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</si>
  <si>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</si>
  <si>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</si>
  <si>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</si>
  <si>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</si>
  <si>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</si>
  <si>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</si>
  <si>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</si>
  <si>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</si>
  <si>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</si>
  <si>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</si>
  <si>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</si>
  <si>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</si>
  <si>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</si>
  <si>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</si>
  <si>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</si>
  <si>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</si>
  <si>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</si>
  <si>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</si>
  <si>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</si>
  <si>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</si>
  <si>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</si>
  <si>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</si>
  <si>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</si>
  <si>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</si>
  <si>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</si>
  <si>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</si>
  <si>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</si>
  <si>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</si>
  <si>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</si>
  <si>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</si>
  <si>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</si>
  <si>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</si>
  <si>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</si>
  <si>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</si>
  <si>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</si>
  <si>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</si>
  <si>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</si>
  <si>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</si>
  <si>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</si>
  <si>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</si>
  <si>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</si>
  <si>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</si>
  <si>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</si>
  <si>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</si>
  <si>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</si>
  <si>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</si>
  <si>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</si>
  <si>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</si>
  <si>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</si>
  <si>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</si>
  <si>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</si>
  <si>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</si>
  <si>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</si>
  <si>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</si>
  <si>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</si>
  <si>
    <t>icon_xp</t>
  </si>
  <si>
    <t>crocodrile</t>
  </si>
  <si>
    <t>shark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</si>
  <si>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</si>
  <si>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</si>
  <si>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</si>
  <si>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</si>
  <si>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</si>
  <si>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</si>
  <si>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</si>
  <si>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</si>
  <si>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</si>
  <si>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</si>
  <si>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</si>
  <si>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</si>
  <si>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</si>
  <si>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</si>
  <si>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</si>
  <si>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</si>
  <si>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</si>
  <si>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</si>
  <si>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</si>
  <si>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</si>
  <si>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</si>
  <si>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</si>
  <si>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</si>
  <si>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</si>
  <si>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</si>
  <si>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</si>
  <si>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</si>
  <si>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</si>
  <si>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</si>
  <si>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</si>
  <si>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</si>
  <si>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</si>
  <si>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</si>
  <si>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</si>
  <si>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</si>
  <si>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</si>
  <si>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</si>
  <si>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</si>
  <si>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</si>
  <si>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</si>
  <si>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</si>
  <si>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</si>
  <si>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</si>
  <si>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</si>
  <si>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</si>
  <si>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</si>
  <si>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</si>
  <si>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</si>
  <si>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</si>
  <si>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</si>
  <si>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</si>
  <si>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</si>
  <si>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</si>
  <si>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</si>
  <si>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</si>
  <si>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</si>
  <si>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</si>
  <si>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</si>
  <si>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</si>
  <si>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</si>
  <si>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</si>
  <si>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</si>
  <si>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</si>
  <si>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</si>
  <si>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</si>
  <si>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</si>
  <si>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</si>
  <si>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</si>
  <si>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</si>
  <si>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</si>
  <si>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[step4]</t>
  </si>
  <si>
    <t>[bestContributors]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</si>
  <si>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</si>
  <si>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</si>
  <si>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</si>
  <si>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</si>
  <si>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</si>
  <si>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</si>
  <si>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</si>
  <si>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</si>
  <si>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</si>
  <si>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</si>
  <si>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</si>
  <si>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</si>
  <si>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</si>
  <si>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</si>
  <si>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</si>
  <si>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</si>
  <si>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</si>
  <si>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</si>
  <si>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</si>
  <si>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[rewardTypeContributors]</t>
  </si>
  <si>
    <t>[rewardQuantityContributors]</t>
  </si>
  <si>
    <t>gems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</si>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</sst>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0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2" fillId="67" borderId="4" xfId="0" applyFont="1" applyFill="1" applyBorder="1"/>
    <xf numFmtId="0" fontId="62" fillId="67" borderId="12" xfId="0" applyFont="1" applyFill="1" applyBorder="1"/>
    <xf numFmtId="0" fontId="62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3" fillId="11" borderId="44" xfId="0" applyFont="1" applyFill="1" applyBorder="1" applyAlignment="1">
      <alignment textRotation="45" wrapText="1"/>
    </xf>
    <xf numFmtId="0" fontId="64" fillId="19" borderId="21" xfId="0" applyFont="1" applyFill="1" applyBorder="1"/>
    <xf numFmtId="0" fontId="64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15" fillId="16" borderId="4" xfId="0" applyFont="1" applyFill="1" applyBorder="1" applyAlignment="1">
      <alignment horizontal="center" vertical="center" textRotation="45"/>
    </xf>
    <xf numFmtId="0" fontId="15" fillId="11" borderId="4" xfId="0" applyFont="1" applyFill="1" applyBorder="1" applyAlignment="1">
      <alignment horizontal="center" vertical="center" textRotation="45"/>
    </xf>
    <xf numFmtId="0" fontId="15" fillId="69" borderId="4" xfId="0" applyFont="1" applyFill="1" applyBorder="1" applyAlignment="1">
      <alignment horizontal="center" vertical="center" textRotation="45"/>
    </xf>
    <xf numFmtId="0" fontId="3" fillId="59" borderId="48" xfId="0" applyFont="1" applyFill="1" applyBorder="1" applyAlignment="1">
      <alignment horizontal="center" vertical="center"/>
    </xf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5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7" fillId="4" borderId="53" xfId="0" applyFont="1" applyFill="1" applyBorder="1" applyAlignment="1"/>
    <xf numFmtId="0" fontId="53" fillId="11" borderId="62" xfId="0" applyFont="1" applyFill="1" applyBorder="1" applyAlignment="1">
      <alignment textRotation="45"/>
    </xf>
    <xf numFmtId="0" fontId="54" fillId="19" borderId="63" xfId="0" applyFont="1" applyFill="1" applyBorder="1"/>
    <xf numFmtId="0" fontId="54" fillId="19" borderId="64" xfId="0" applyFont="1" applyFill="1" applyBorder="1"/>
    <xf numFmtId="0" fontId="53" fillId="11" borderId="12" xfId="0" applyFont="1" applyFill="1" applyBorder="1" applyAlignment="1">
      <alignment textRotation="45"/>
    </xf>
    <xf numFmtId="0" fontId="54" fillId="19" borderId="4" xfId="0" applyFont="1" applyFill="1" applyBorder="1"/>
    <xf numFmtId="0" fontId="54" fillId="19" borderId="18" xfId="0" applyFont="1" applyFill="1" applyBorder="1"/>
    <xf numFmtId="0" fontId="54" fillId="19" borderId="8" xfId="0" applyFont="1" applyFill="1" applyBorder="1"/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9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93" headerRowBorderDxfId="392" tableBorderDxfId="391" totalsRowBorderDxfId="390">
  <autoFilter ref="B4:G5"/>
  <tableColumns count="6">
    <tableColumn id="1" name="{gameSettings}" dataDxfId="389"/>
    <tableColumn id="2" name="[sku]" dataDxfId="388"/>
    <tableColumn id="3" name="[timeToPCCoefA]" dataDxfId="387"/>
    <tableColumn id="4" name="[timeToPCCoefB]" dataDxfId="386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85" headerRowBorderDxfId="384" tableBorderDxfId="383" totalsRowBorderDxfId="382">
  <autoFilter ref="B10:F11"/>
  <tableColumns count="5">
    <tableColumn id="1" name="{initialSettings}" dataDxfId="381"/>
    <tableColumn id="2" name="[sku]" dataDxfId="380"/>
    <tableColumn id="3" name="[softCurrency]" dataDxfId="379"/>
    <tableColumn id="4" name="[hardCurrency]" dataDxfId="378"/>
    <tableColumn id="6" name="[initialDragonSKU]" dataDxfId="3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76" headerRowBorderDxfId="375" tableBorderDxfId="374" totalsRowBorderDxfId="373">
  <autoFilter ref="B4:J14"/>
  <tableColumns count="9">
    <tableColumn id="1" name="{localizationDefinitions}" dataDxfId="372"/>
    <tableColumn id="8" name="[sku]" dataDxfId="371"/>
    <tableColumn id="3" name="[order]" dataDxfId="370"/>
    <tableColumn id="4" name="[isoCode]" dataDxfId="369"/>
    <tableColumn id="11" name="[android]" dataDxfId="368"/>
    <tableColumn id="12" name="[iOS]" dataDxfId="367"/>
    <tableColumn id="5" name="[txtFilename]" dataDxfId="366"/>
    <tableColumn id="2" name="[icon]" dataDxfId="365"/>
    <tableColumn id="9" name="[tidName]" dataDxfId="36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63" headerRowBorderDxfId="362" tableBorderDxfId="361" totalsRowBorderDxfId="360">
  <autoFilter ref="B15:AZ25"/>
  <tableColumns count="51">
    <tableColumn id="1" name="{dragonDefinitions}" dataDxfId="359"/>
    <tableColumn id="2" name="[sku]"/>
    <tableColumn id="9" name="[tier]"/>
    <tableColumn id="3" name="[order]" dataDxfId="358"/>
    <tableColumn id="40" name="[previousDragonSku]" dataDxfId="357"/>
    <tableColumn id="4" name="[unlockPriceCoins]" dataDxfId="356"/>
    <tableColumn id="5" name="[unlockPricePC]" dataDxfId="355"/>
    <tableColumn id="11" name="[cameraDefaultZoom]" dataDxfId="354"/>
    <tableColumn id="16" name="[cameraFarZoom]" dataDxfId="353"/>
    <tableColumn id="39" name="[defaultSize]" dataDxfId="352"/>
    <tableColumn id="38" name="[cameraFrameWidthModifier]" dataDxfId="351"/>
    <tableColumn id="17" name="[healthMin]" dataDxfId="350"/>
    <tableColumn id="18" name="[healthMax]" dataDxfId="349"/>
    <tableColumn id="21" name="[healthDrain]" dataDxfId="348"/>
    <tableColumn id="32" name="[healthDrainAmpPerSecond]" dataDxfId="347"/>
    <tableColumn id="31" name="[sessionStartHealthDrainTime]" dataDxfId="346"/>
    <tableColumn id="30" name="[sessionStartHealthDrainModifier]" dataDxfId="345"/>
    <tableColumn id="19" name="[scaleMin]" dataDxfId="344"/>
    <tableColumn id="20" name="[scaleMax]" dataDxfId="343"/>
    <tableColumn id="42" name="[speedBase]" dataDxfId="342"/>
    <tableColumn id="22" name="[boostMultiplier]" dataDxfId="341"/>
    <tableColumn id="41" name="[energyBase]" dataDxfId="340"/>
    <tableColumn id="23" name="[energyDrain]" dataDxfId="339"/>
    <tableColumn id="24" name="[energyRefillRate]" dataDxfId="338"/>
    <tableColumn id="29" name="[furyBaseDamage]" dataDxfId="337"/>
    <tableColumn id="33" name="[furyBaseLength]" dataDxfId="336"/>
    <tableColumn id="12" name="[furyScoreMultiplier]" dataDxfId="335"/>
    <tableColumn id="26" name="[furyBaseDuration]" dataDxfId="334"/>
    <tableColumn id="25" name="[furyMax]" dataDxfId="333"/>
    <tableColumn id="14" name="[eatSpeedFactor]" dataDxfId="332"/>
    <tableColumn id="15" name="[maxAlcohol]" dataDxfId="331"/>
    <tableColumn id="13" name="[alcoholDrain]" dataDxfId="330"/>
    <tableColumn id="6" name="[gamePrefab]" dataDxfId="329"/>
    <tableColumn id="10" name="[menuPrefab]" dataDxfId="328"/>
    <tableColumn id="49" name="[sizeUpMultiplier]" dataDxfId="327"/>
    <tableColumn id="50" name="[speedUpMultiplier]" dataDxfId="326"/>
    <tableColumn id="51" name="[biteUpMultiplier]" dataDxfId="325"/>
    <tableColumn id="47" name="[invincible]" dataDxfId="324"/>
    <tableColumn id="48" name="[infiniteBoost]" dataDxfId="323"/>
    <tableColumn id="45" name="[eatEverything]" dataDxfId="322"/>
    <tableColumn id="46" name="[modeDuration]" dataDxfId="321"/>
    <tableColumn id="7" name="[tidName]" dataDxfId="320">
      <calculatedColumnFormula>CONCATENATE("TID_",UPPER(dragonDefinitions[[#This Row],['[sku']]]),"_NAME")</calculatedColumnFormula>
    </tableColumn>
    <tableColumn id="8" name="[tidDesc]" dataDxfId="319">
      <calculatedColumnFormula>CONCATENATE("TID_",UPPER(dragonDefinitions[[#This Row],['[sku']]]),"_DESC")</calculatedColumnFormula>
    </tableColumn>
    <tableColumn id="27" name="[statsBarRatio]" dataDxfId="318"/>
    <tableColumn id="28" name="[furyBarRatio]" dataDxfId="317"/>
    <tableColumn id="34" name="[force]" dataDxfId="316"/>
    <tableColumn id="35" name="[mass]" dataDxfId="315"/>
    <tableColumn id="36" name="[friction]" dataDxfId="314"/>
    <tableColumn id="37" name="[gravityModifier]" dataDxfId="313"/>
    <tableColumn id="43" name="[airGravityModifier]" dataDxfId="312"/>
    <tableColumn id="44" name="[waterGravityModifier]" dataDxfId="31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10" headerRowBorderDxfId="309" tableBorderDxfId="308" totalsRowBorderDxfId="307">
  <autoFilter ref="B4:G9"/>
  <tableColumns count="6">
    <tableColumn id="1" name="{dragonTierDefinitions}" dataDxfId="306"/>
    <tableColumn id="2" name="[sku]"/>
    <tableColumn id="9" name="[order]"/>
    <tableColumn id="10" name="[icon]" dataDxfId="305"/>
    <tableColumn id="3" name="[maxPetEquipped]" dataDxfId="304"/>
    <tableColumn id="7" name="[tidName]" dataDxfId="30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02" headerRowBorderDxfId="301" tableBorderDxfId="300" totalsRowBorderDxfId="299">
  <autoFilter ref="B31:I32"/>
  <tableColumns count="8">
    <tableColumn id="1" name="{dragonSettings}" dataDxfId="298"/>
    <tableColumn id="2" name="[sku]" dataDxfId="29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96" headerRowBorderDxfId="295" tableBorderDxfId="294" totalsRowBorderDxfId="29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92" headerRowBorderDxfId="291" tableBorderDxfId="290" totalsRowBorderDxfId="289">
  <autoFilter ref="B36:F39"/>
  <tableColumns count="5">
    <tableColumn id="1" name="{dragonHealthModifiersDefinitions}" dataDxfId="288"/>
    <tableColumn id="2" name="[sku]" dataDxfId="287"/>
    <tableColumn id="7" name="[threshold]"/>
    <tableColumn id="8" name="[modifier]" dataDxfId="286"/>
    <tableColumn id="9" name="[tid]" dataDxfId="28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84" headerRowBorderDxfId="283" tableBorderDxfId="282" totalsRowBorderDxfId="281">
  <autoFilter ref="B4:M44"/>
  <sortState ref="B5:M44">
    <sortCondition ref="D4:D44"/>
  </sortState>
  <tableColumns count="12">
    <tableColumn id="1" name="{petDefinitions}" dataDxfId="280"/>
    <tableColumn id="2" name="[sku]" dataDxfId="279"/>
    <tableColumn id="3" name="[rarity]" dataDxfId="278"/>
    <tableColumn id="6" name="[category]" dataDxfId="277"/>
    <tableColumn id="7" name="[order]" dataDxfId="276"/>
    <tableColumn id="8" name="[gamePrefab]" dataDxfId="275"/>
    <tableColumn id="9" name="[menuPrefab]" dataDxfId="274"/>
    <tableColumn id="11" name="[icon]" dataDxfId="273"/>
    <tableColumn id="4" name="[powerup]" dataDxfId="272"/>
    <tableColumn id="5" name="[tidName]" dataDxfId="271"/>
    <tableColumn id="10" name="[tidDesc]" dataDxfId="270">
      <calculatedColumnFormula>CONCATENATE(LEFT(petDefinitions[[#This Row],['[tidName']]],10),"_DESC")</calculatedColumnFormula>
    </tableColumn>
    <tableColumn id="12" name="id" dataDxfId="26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3" totalsRowShown="0" headerRowDxfId="268" headerRowBorderDxfId="267" tableBorderDxfId="266" totalsRowBorderDxfId="265">
  <autoFilter ref="B21:AF83"/>
  <sortState ref="B20:AE52">
    <sortCondition ref="C19:C52"/>
  </sortState>
  <tableColumns count="31">
    <tableColumn id="1" name="{entityDefinitions}" dataDxfId="264"/>
    <tableColumn id="2" name="[sku]" dataDxfId="263"/>
    <tableColumn id="6" name="[category]" dataDxfId="262"/>
    <tableColumn id="10" name="[rewardScore]" dataDxfId="261"/>
    <tableColumn id="11" name="[rewardCoins]" dataDxfId="260"/>
    <tableColumn id="12" name="[rewardPC]" dataDxfId="259"/>
    <tableColumn id="13" name="[rewardHealth]" dataDxfId="258"/>
    <tableColumn id="14" name="[rewardEnergy]" dataDxfId="257"/>
    <tableColumn id="16" name="[rewardXp]" dataDxfId="256"/>
    <tableColumn id="17" name="[goldenChance]" dataDxfId="255"/>
    <tableColumn id="18" name="[pcChance]" dataDxfId="254"/>
    <tableColumn id="3" name="[isEdible]" dataDxfId="253"/>
    <tableColumn id="4" name="[edibleFromTier]" dataDxfId="252"/>
    <tableColumn id="5" name="[biteResistance]" dataDxfId="251"/>
    <tableColumn id="35" name="[isBurnable]" dataDxfId="250"/>
    <tableColumn id="34" name="[burnableFromTier]" dataDxfId="249"/>
    <tableColumn id="30" name="[canBeGrabed]" dataDxfId="248"/>
    <tableColumn id="31" name="[grabFromTier]" dataDxfId="247"/>
    <tableColumn id="29" name="[canBeLatchedOn]" dataDxfId="246"/>
    <tableColumn id="15" name="[latchOnFromTier]" dataDxfId="245"/>
    <tableColumn id="28" name="[maxHealth]" dataDxfId="244"/>
    <tableColumn id="8" name="[alcohol]" dataDxfId="243"/>
    <tableColumn id="19" name="[eatFeedbackChance]" dataDxfId="242"/>
    <tableColumn id="20" name="[burnFeedbackChance]" dataDxfId="241"/>
    <tableColumn id="21" name="[damageFeedbackChance]" dataDxfId="240"/>
    <tableColumn id="22" name="[deathFeedbackChance]" dataDxfId="239"/>
    <tableColumn id="7" name="[tidName]" dataDxfId="238"/>
    <tableColumn id="9" name="[tidEatFeedback]" dataDxfId="237"/>
    <tableColumn id="23" name="[tidBurnFeedback]" dataDxfId="236"/>
    <tableColumn id="24" name="[tidDamageFeedback]" dataDxfId="235"/>
    <tableColumn id="25" name="[tidDeathFeedback]" dataDxfId="23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33" headerRowBorderDxfId="232" tableBorderDxfId="231" totalsRowBorderDxfId="230">
  <autoFilter ref="B4:C16"/>
  <sortState ref="B5:C14">
    <sortCondition ref="C4:C14"/>
  </sortState>
  <tableColumns count="2">
    <tableColumn id="1" name="{entityCategoryDefinitions}" dataDxfId="229"/>
    <tableColumn id="2" name="[sku]" dataDxfId="22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O116" totalsRowShown="0">
  <autoFilter ref="B87:O116"/>
  <sortState ref="B51:M77">
    <sortCondition ref="D50:D77"/>
  </sortState>
  <tableColumns count="14">
    <tableColumn id="1" name="{decorationDefinitions}" dataDxfId="227" totalsRowDxfId="226"/>
    <tableColumn id="2" name="[sku]" dataDxfId="225" totalsRowDxfId="224"/>
    <tableColumn id="4" name="[category]" dataDxfId="223" totalsRowDxfId="222"/>
    <tableColumn id="16" name="[isBurnable]" dataDxfId="221" totalsRowDxfId="220"/>
    <tableColumn id="17" name="[minTierBurnFeedback]" dataDxfId="219" totalsRowDxfId="218"/>
    <tableColumn id="18" name="[minTierBurn]" dataDxfId="217" totalsRowDxfId="216"/>
    <tableColumn id="19" name="minTierExplode" dataDxfId="215" totalsRowDxfId="214"/>
    <tableColumn id="28" name="[burnFeedbackChance]" dataDxfId="213" totalsRowDxfId="212"/>
    <tableColumn id="30" name="[destroyFeedbackChance]" dataDxfId="211" totalsRowDxfId="210"/>
    <tableColumn id="31" name="[tidName]" dataDxfId="209" totalsRowDxfId="208"/>
    <tableColumn id="33" name="[tidBurnFeedback]" dataDxfId="207" totalsRowDxfId="206"/>
    <tableColumn id="34" name="[tidDestroyFeedback]" dataDxfId="205" totalsRowDxfId="204"/>
    <tableColumn id="3" name="[minTierDestruction]" dataDxfId="203" totalsRowDxfId="202"/>
    <tableColumn id="5" name="[minTierDestructionFeedback]" dataDxfId="201" totalsRowDxfId="200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99" headerRowBorderDxfId="198" tableBorderDxfId="197" totalsRowBorderDxfId="196">
  <autoFilter ref="B4:N10"/>
  <tableColumns count="13">
    <tableColumn id="1" name="{levelDefinitions}" dataDxfId="195"/>
    <tableColumn id="9" name="[sku]" dataDxfId="194"/>
    <tableColumn id="3" name="order" dataDxfId="193"/>
    <tableColumn id="4" name="dragonsToUnlock" dataDxfId="192"/>
    <tableColumn id="14" name="[dataFile]" dataDxfId="191"/>
    <tableColumn id="5" name="[spawnersScene]" dataDxfId="190"/>
    <tableColumn id="2" name="[collisionScene]" dataDxfId="189"/>
    <tableColumn id="10" name="[artScene]" dataDxfId="188"/>
    <tableColumn id="7" name="[activeScene]" dataDxfId="187"/>
    <tableColumn id="8" name="[soundScene]" dataDxfId="186"/>
    <tableColumn id="6" name="comingSoon" dataDxfId="185"/>
    <tableColumn id="11" name="tidName" dataDxfId="184"/>
    <tableColumn id="12" name="tidDesc" dataDxfId="183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82" tableBorderDxfId="181" totalsRowBorderDxfId="180">
  <autoFilter ref="B15:H18"/>
  <tableColumns count="7">
    <tableColumn id="1" name="{mapUpgradesDefinitions}" dataDxfId="179"/>
    <tableColumn id="2" name="[sku]" dataDxfId="178"/>
    <tableColumn id="3" name="[order]" dataDxfId="177"/>
    <tableColumn id="4" name="[upgradePriceSC]" dataDxfId="176"/>
    <tableColumn id="5" name="[upgradePriceHC]" dataDxfId="175"/>
    <tableColumn id="6" name="[icon]" dataDxfId="174"/>
    <tableColumn id="7" name="[tidDesc]" dataDxfId="17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72" headerRowBorderDxfId="171" tableBorderDxfId="170" totalsRowBorderDxfId="169">
  <autoFilter ref="B4:K22"/>
  <sortState ref="B5:L24">
    <sortCondition ref="E4:E24"/>
  </sortState>
  <tableColumns count="10">
    <tableColumn id="1" name="{missionDefinitions}" dataDxfId="168"/>
    <tableColumn id="9" name="[sku]" dataDxfId="167"/>
    <tableColumn id="3" name="[difficulty]" dataDxfId="166"/>
    <tableColumn id="4" name="[typeSku]" dataDxfId="165"/>
    <tableColumn id="5" name="[targetValue]" dataDxfId="164"/>
    <tableColumn id="2" name="[parameters]" dataDxfId="163"/>
    <tableColumn id="10" name="[singleRun]" dataDxfId="162"/>
    <tableColumn id="6" name="[icon]" dataDxfId="161"/>
    <tableColumn id="11" name="[tidName]" dataDxfId="160"/>
    <tableColumn id="12" name="[tidDesc]" dataDxfId="159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58" tableBorderDxfId="157">
  <autoFilter ref="B29:J33"/>
  <tableColumns count="9">
    <tableColumn id="1" name="{missionTypeDefinitions}"/>
    <tableColumn id="2" name="[sku]" dataDxfId="156"/>
    <tableColumn id="8" name="[icon]" dataDxfId="155"/>
    <tableColumn id="3" name="[tidName]"/>
    <tableColumn id="4" name="[tidDescSingleRun]" dataDxfId="154"/>
    <tableColumn id="9" name="[tidDescMultiRun]" dataDxfId="153"/>
    <tableColumn id="5" name="value" dataDxfId="152"/>
    <tableColumn id="6" name="parameters" dataDxfId="151"/>
    <tableColumn id="7" name="single/multi-run?" dataDxfId="15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49" tableBorderDxfId="148">
  <autoFilter ref="B44:K47"/>
  <tableColumns count="10">
    <tableColumn id="1" name="{missionDifficultyDefinitions}"/>
    <tableColumn id="2" name="[sku]" dataDxfId="147"/>
    <tableColumn id="7" name="[index]" dataDxfId="146"/>
    <tableColumn id="3" name="[dragonsToUnlock]" dataDxfId="145"/>
    <tableColumn id="4" name="[cooldownMinutes]" dataDxfId="144"/>
    <tableColumn id="9" name="[maxRewardCoins]" dataDxfId="143"/>
    <tableColumn id="5" name="[removeMissionPCCoefA]" dataDxfId="142"/>
    <tableColumn id="6" name="[removeMissionPCCoefB]" dataDxfId="141"/>
    <tableColumn id="8" name="[tidName]" dataDxfId="140"/>
    <tableColumn id="10" name="[color]" dataDxfId="13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38" headerRowBorderDxfId="137" tableBorderDxfId="136" totalsRowBorderDxfId="135">
  <autoFilter ref="B4:H7"/>
  <tableColumns count="7">
    <tableColumn id="1" name="{eggDefinitions}" dataDxfId="134"/>
    <tableColumn id="6" name="[sku]" dataDxfId="133"/>
    <tableColumn id="4" name="[pricePC]" dataDxfId="132"/>
    <tableColumn id="5" name="[incubationMinutes]" dataDxfId="131"/>
    <tableColumn id="10" name="[prefabPath]" dataDxfId="130"/>
    <tableColumn id="7" name="[tidName]" dataDxfId="129">
      <calculatedColumnFormula>CONCATENATE("TID_",UPPER(eggDefinitions[[#This Row],['[sku']]]),"_NAME")</calculatedColumnFormula>
    </tableColumn>
    <tableColumn id="8" name="[tidDesc]" dataDxfId="12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27" headerRowBorderDxfId="126" tableBorderDxfId="125" totalsRowBorderDxfId="124">
  <autoFilter ref="B18:I22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16" headerRowBorderDxfId="115" tableBorderDxfId="114" totalsRowBorderDxfId="113">
  <autoFilter ref="B26:E30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09" headerRowBorderDxfId="108" tableBorderDxfId="107" totalsRowBorderDxfId="106">
  <autoFilter ref="B11:E14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92" dataDxfId="90" headerRowBorderDxfId="91" tableBorderDxfId="89">
  <autoFilter ref="B4:O44"/>
  <tableColumns count="14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11" name="[tidName]" dataDxfId="76">
      <calculatedColumnFormula>UPPER(CONCATENATE("TID_","SKIN",SUBSTITUTE(C5,"dragon",""),"_NAME"))</calculatedColumnFormula>
    </tableColumn>
    <tableColumn id="12" name="[tidDesc]" dataDxfId="75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74" tableBorderDxfId="73" totalsRowBorderDxfId="72">
  <autoFilter ref="D3:M31"/>
  <sortState ref="D4:M30">
    <sortCondition ref="E3:E30"/>
  </sortState>
  <tableColumns count="10">
    <tableColumn id="1" name="{powerUpsDefinitions}" dataDxfId="71"/>
    <tableColumn id="2" name="[sku]" dataDxfId="70"/>
    <tableColumn id="3" name="[type]" dataDxfId="69"/>
    <tableColumn id="4" name="[param1]" dataDxfId="68"/>
    <tableColumn id="5" name="[param2]" dataDxfId="67"/>
    <tableColumn id="6" name="[icon]" dataDxfId="66">
      <calculatedColumnFormula>CONCATENATE("icon_",powerUpsDefinitions[[#This Row],['[sku']]])</calculatedColumnFormula>
    </tableColumn>
    <tableColumn id="10" name="[miniIcon]" dataDxfId="65"/>
    <tableColumn id="7" name="[tidName]" dataDxfId="64">
      <calculatedColumnFormula>CONCATENATE("TID_POWERUP_",UPPER(powerUpsDefinitions[[#This Row],['[sku']]]),"_NAME")</calculatedColumnFormula>
    </tableColumn>
    <tableColumn id="8" name="[tidDesc]" dataDxfId="63">
      <calculatedColumnFormula>CONCATENATE("TID_POWERUP_",UPPER(powerUpsDefinitions[[#This Row],['[sku']]]),"_DESC")</calculatedColumnFormula>
    </tableColumn>
    <tableColumn id="9" name="[tidDescShort]" dataDxfId="6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61" headerRowBorderDxfId="60" tableBorderDxfId="59" totalsRowBorderDxfId="58">
  <autoFilter ref="B5:Q17"/>
  <tableColumns count="16">
    <tableColumn id="1" name="{shopPacksDefinitions}" dataDxfId="57"/>
    <tableColumn id="6" name="[sku]" dataDxfId="56"/>
    <tableColumn id="3" name="[type]"/>
    <tableColumn id="11" name="[order]" dataDxfId="55"/>
    <tableColumn id="4" name="[priceDollars]" dataDxfId="54"/>
    <tableColumn id="5" name="[priceHC]" dataDxfId="53"/>
    <tableColumn id="12" name="Base Amount_x000a_(only for the maths)" dataDxfId="52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51"/>
    <tableColumn id="8" name="[amount]" dataDxfId="50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9">
      <calculatedColumnFormula>shopPacksDefinitions[[#This Row],['[amount']]]/shopPacksDefinitions[[#This Row],['[priceHC']]]</calculatedColumnFormula>
    </tableColumn>
    <tableColumn id="2" name="[bestValue]" dataDxfId="48"/>
    <tableColumn id="10" name="[icon]" dataDxfId="47"/>
    <tableColumn id="7" name="tidName" dataDxfId="46"/>
    <tableColumn id="14" name="[apple]" dataDxfId="45"/>
    <tableColumn id="15" name="[amazon]" dataDxfId="44"/>
    <tableColumn id="16" name="[google]" dataDxfId="43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42" headerRowBorderDxfId="41" tableBorderDxfId="40" totalsRowBorderDxfId="39">
  <autoFilter ref="B4:H29"/>
  <tableColumns count="7">
    <tableColumn id="1" name="{scoreMultiplierDefinitions}" dataDxfId="38"/>
    <tableColumn id="2" name="[sku]" dataDxfId="37"/>
    <tableColumn id="6" name="[order]" dataDxfId="36"/>
    <tableColumn id="3" name="[multiplier]" dataDxfId="35"/>
    <tableColumn id="4" name="[requiredKillStreak]" dataDxfId="34"/>
    <tableColumn id="5" name="[duration]" dataDxfId="33"/>
    <tableColumn id="7" name="[tidMessage]" dataDxfId="3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31" headerRowBorderDxfId="30" tableBorderDxfId="29" totalsRowBorderDxfId="28">
  <autoFilter ref="B35:F45"/>
  <tableColumns count="5">
    <tableColumn id="1" name="{survivalBonusDefinitions}" dataDxfId="27"/>
    <tableColumn id="2" name="[sku]" dataDxfId="26"/>
    <tableColumn id="6" name="[tier]" dataDxfId="25"/>
    <tableColumn id="3" name="[minutes]" dataDxfId="24"/>
    <tableColumn id="4" name="[coins]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2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21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opLeftCell="A16" workbookViewId="0">
      <selection activeCell="G19" sqref="G1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1043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87"/>
      <c r="AO14" s="487"/>
      <c r="AP14" s="487"/>
      <c r="AQ14" s="487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480" t="s">
        <v>213</v>
      </c>
      <c r="J15" s="48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67" t="s">
        <v>483</v>
      </c>
      <c r="W15" s="154" t="s">
        <v>662</v>
      </c>
      <c r="X15" s="154" t="s">
        <v>220</v>
      </c>
      <c r="Y15" s="163" t="s">
        <v>219</v>
      </c>
      <c r="Z15" s="292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1160</v>
      </c>
      <c r="AG15" s="167" t="s">
        <v>1161</v>
      </c>
      <c r="AH15" s="169" t="s">
        <v>191</v>
      </c>
      <c r="AI15" s="148" t="s">
        <v>192</v>
      </c>
      <c r="AJ15" s="148" t="s">
        <v>1208</v>
      </c>
      <c r="AK15" s="406" t="s">
        <v>1209</v>
      </c>
      <c r="AL15" s="148" t="s">
        <v>1210</v>
      </c>
      <c r="AM15" s="148" t="s">
        <v>1211</v>
      </c>
      <c r="AN15" s="148" t="s">
        <v>1212</v>
      </c>
      <c r="AO15" s="148" t="s">
        <v>1213</v>
      </c>
      <c r="AP15" s="148" t="s">
        <v>1214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1190</v>
      </c>
      <c r="AZ15" s="143" t="s">
        <v>1191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481">
        <v>35</v>
      </c>
      <c r="J16" s="484">
        <v>45</v>
      </c>
      <c r="K16" s="20">
        <v>12.5</v>
      </c>
      <c r="L16" s="223">
        <v>-7</v>
      </c>
      <c r="M16" s="164">
        <v>65</v>
      </c>
      <c r="N16" s="20">
        <v>105</v>
      </c>
      <c r="O16" s="211">
        <v>0.7</v>
      </c>
      <c r="P16" s="165">
        <v>5.0000000000000001E-3</v>
      </c>
      <c r="Q16" s="473">
        <v>45</v>
      </c>
      <c r="R16" s="473">
        <v>0.5</v>
      </c>
      <c r="S16" s="213">
        <v>0.46</v>
      </c>
      <c r="T16" s="211">
        <v>0.56000000000000005</v>
      </c>
      <c r="U16" s="293">
        <v>14</v>
      </c>
      <c r="V16" s="164">
        <v>2</v>
      </c>
      <c r="W16" s="165">
        <v>40</v>
      </c>
      <c r="X16" s="165">
        <v>20</v>
      </c>
      <c r="Y16" s="211">
        <v>11</v>
      </c>
      <c r="Z16" s="293">
        <v>250</v>
      </c>
      <c r="AA16" s="473">
        <v>7.5</v>
      </c>
      <c r="AB16" s="165">
        <v>2</v>
      </c>
      <c r="AC16" s="473">
        <v>8</v>
      </c>
      <c r="AD16" s="165">
        <v>4000</v>
      </c>
      <c r="AE16" s="164">
        <v>0.23</v>
      </c>
      <c r="AF16" s="478">
        <v>18</v>
      </c>
      <c r="AG16" s="478">
        <v>6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160</v>
      </c>
      <c r="AV16" s="13">
        <v>2</v>
      </c>
      <c r="AW16" s="13">
        <v>9.5</v>
      </c>
      <c r="AX16" s="13">
        <v>1.7</v>
      </c>
      <c r="AY16" s="399">
        <v>1.7</v>
      </c>
      <c r="AZ16" s="399">
        <v>1.7</v>
      </c>
    </row>
    <row r="17" spans="2:52">
      <c r="B17" s="134" t="s">
        <v>4</v>
      </c>
      <c r="C17" s="13" t="s">
        <v>508</v>
      </c>
      <c r="D17" s="13" t="s">
        <v>188</v>
      </c>
      <c r="E17" s="132">
        <v>1</v>
      </c>
      <c r="F17" s="138" t="s">
        <v>508</v>
      </c>
      <c r="G17" s="14">
        <v>900</v>
      </c>
      <c r="H17" s="133">
        <v>20</v>
      </c>
      <c r="I17" s="481">
        <v>35</v>
      </c>
      <c r="J17" s="484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473">
        <v>45</v>
      </c>
      <c r="R17" s="473">
        <v>0.5</v>
      </c>
      <c r="S17" s="213">
        <v>0.6</v>
      </c>
      <c r="T17" s="211">
        <v>0.7</v>
      </c>
      <c r="U17" s="293">
        <v>16</v>
      </c>
      <c r="V17" s="164">
        <v>2</v>
      </c>
      <c r="W17" s="165">
        <v>45</v>
      </c>
      <c r="X17" s="165">
        <v>20</v>
      </c>
      <c r="Y17" s="211">
        <v>12</v>
      </c>
      <c r="Z17" s="293">
        <v>275</v>
      </c>
      <c r="AA17" s="473">
        <v>8</v>
      </c>
      <c r="AB17" s="165">
        <v>3</v>
      </c>
      <c r="AC17" s="473">
        <v>9</v>
      </c>
      <c r="AD17" s="165">
        <v>5000</v>
      </c>
      <c r="AE17" s="164">
        <v>0.19</v>
      </c>
      <c r="AF17" s="476">
        <v>18</v>
      </c>
      <c r="AG17" s="476">
        <v>6</v>
      </c>
      <c r="AH17" s="170" t="s">
        <v>887</v>
      </c>
      <c r="AI17" s="15" t="s">
        <v>897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TID_DRAGON_CROCODILE_NAME</v>
      </c>
      <c r="AR17" s="135" t="str">
        <f>CONCATENATE("TID_",UPPER(dragonDefinitions[[#This Row],['[sku']]]),"_DESC")</f>
        <v>TID_DRAGON_CROCODILE_DESC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507</v>
      </c>
      <c r="D18" s="137" t="s">
        <v>188</v>
      </c>
      <c r="E18" s="132">
        <v>2</v>
      </c>
      <c r="F18" s="132" t="s">
        <v>507</v>
      </c>
      <c r="G18" s="139">
        <v>3000</v>
      </c>
      <c r="H18" s="140">
        <v>150</v>
      </c>
      <c r="I18" s="482">
        <v>35</v>
      </c>
      <c r="J18" s="48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473">
        <v>30</v>
      </c>
      <c r="R18" s="473">
        <v>0.5</v>
      </c>
      <c r="S18" s="213">
        <v>0.8</v>
      </c>
      <c r="T18" s="211">
        <v>0.9</v>
      </c>
      <c r="U18" s="294">
        <v>23.5</v>
      </c>
      <c r="V18" s="168">
        <v>2</v>
      </c>
      <c r="W18" s="165">
        <v>60</v>
      </c>
      <c r="X18" s="165">
        <v>25</v>
      </c>
      <c r="Y18" s="211">
        <v>14</v>
      </c>
      <c r="Z18" s="294">
        <v>300</v>
      </c>
      <c r="AA18" s="473">
        <v>9</v>
      </c>
      <c r="AB18" s="166">
        <v>3</v>
      </c>
      <c r="AC18" s="474">
        <v>9</v>
      </c>
      <c r="AD18" s="165">
        <v>6000</v>
      </c>
      <c r="AE18" s="168">
        <v>0.15</v>
      </c>
      <c r="AF18" s="477">
        <v>18</v>
      </c>
      <c r="AG18" s="477">
        <v>6</v>
      </c>
      <c r="AH18" s="170" t="s">
        <v>886</v>
      </c>
      <c r="AI18" s="15" t="s">
        <v>896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TID_DRAGON_FAT_NAME</v>
      </c>
      <c r="AR18" s="142" t="str">
        <f>CONCATENATE("TID_",UPPER(dragonDefinitions[[#This Row],['[sku']]]),"_DESC")</f>
        <v>TID_DRAGON_FAT_DESC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511</v>
      </c>
      <c r="D19" s="13" t="s">
        <v>188</v>
      </c>
      <c r="E19" s="132">
        <v>3</v>
      </c>
      <c r="F19" s="132" t="s">
        <v>511</v>
      </c>
      <c r="G19" s="14">
        <v>8000</v>
      </c>
      <c r="H19" s="133">
        <v>300</v>
      </c>
      <c r="I19" s="481">
        <v>35</v>
      </c>
      <c r="J19" s="484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473">
        <v>30</v>
      </c>
      <c r="R19" s="473">
        <v>0.6</v>
      </c>
      <c r="S19" s="208">
        <v>0.9</v>
      </c>
      <c r="T19" s="212">
        <v>1</v>
      </c>
      <c r="U19" s="293">
        <v>19</v>
      </c>
      <c r="V19" s="164">
        <v>2</v>
      </c>
      <c r="W19" s="165">
        <v>75</v>
      </c>
      <c r="X19" s="165">
        <v>30</v>
      </c>
      <c r="Y19" s="212">
        <v>15</v>
      </c>
      <c r="Z19" s="293">
        <v>325</v>
      </c>
      <c r="AA19" s="473">
        <v>10</v>
      </c>
      <c r="AB19" s="165">
        <v>3</v>
      </c>
      <c r="AC19" s="473">
        <v>9</v>
      </c>
      <c r="AD19" s="165">
        <v>8000</v>
      </c>
      <c r="AE19" s="164">
        <v>0.13</v>
      </c>
      <c r="AF19" s="476">
        <v>18</v>
      </c>
      <c r="AG19" s="476">
        <v>6</v>
      </c>
      <c r="AH19" s="170" t="s">
        <v>890</v>
      </c>
      <c r="AI19" s="15" t="s">
        <v>900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TID_DRAGON_REPTILE_NAME</v>
      </c>
      <c r="AR19" s="142" t="str">
        <f>CONCATENATE("TID_",UPPER(dragonDefinitions[[#This Row],['[sku']]]),"_DESC")</f>
        <v>TID_DRAGON_REPTILE_DESC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481">
        <v>35</v>
      </c>
      <c r="J20" s="484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473">
        <v>30</v>
      </c>
      <c r="R20" s="473">
        <v>0.6</v>
      </c>
      <c r="S20" s="213">
        <v>1</v>
      </c>
      <c r="T20" s="211">
        <v>1.1000000000000001</v>
      </c>
      <c r="U20" s="293">
        <v>20</v>
      </c>
      <c r="V20" s="164">
        <v>1.8</v>
      </c>
      <c r="W20" s="165">
        <v>90</v>
      </c>
      <c r="X20" s="165">
        <v>32</v>
      </c>
      <c r="Y20" s="211">
        <v>17</v>
      </c>
      <c r="Z20" s="293">
        <v>350</v>
      </c>
      <c r="AA20" s="473">
        <v>11</v>
      </c>
      <c r="AB20" s="165">
        <v>4</v>
      </c>
      <c r="AC20" s="473">
        <v>10</v>
      </c>
      <c r="AD20" s="165">
        <v>12000</v>
      </c>
      <c r="AE20" s="164">
        <v>0.11</v>
      </c>
      <c r="AF20" s="476">
        <v>36</v>
      </c>
      <c r="AG20" s="476">
        <v>12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509</v>
      </c>
      <c r="D21" s="13" t="s">
        <v>189</v>
      </c>
      <c r="E21" s="132">
        <v>5</v>
      </c>
      <c r="F21" s="132" t="s">
        <v>509</v>
      </c>
      <c r="G21" s="14">
        <v>62000</v>
      </c>
      <c r="H21" s="133">
        <v>550</v>
      </c>
      <c r="I21" s="481">
        <v>35</v>
      </c>
      <c r="J21" s="484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473">
        <v>30</v>
      </c>
      <c r="R21" s="473">
        <v>0.6</v>
      </c>
      <c r="S21" s="213">
        <v>1.1000000000000001</v>
      </c>
      <c r="T21" s="211">
        <v>1.2</v>
      </c>
      <c r="U21" s="293">
        <v>21</v>
      </c>
      <c r="V21" s="164">
        <v>1.8</v>
      </c>
      <c r="W21" s="165">
        <v>105</v>
      </c>
      <c r="X21" s="165">
        <v>32</v>
      </c>
      <c r="Y21" s="211">
        <v>18</v>
      </c>
      <c r="Z21" s="293">
        <v>375</v>
      </c>
      <c r="AA21" s="473">
        <v>12</v>
      </c>
      <c r="AB21" s="165">
        <v>4</v>
      </c>
      <c r="AC21" s="473">
        <v>10</v>
      </c>
      <c r="AD21" s="165">
        <v>16000</v>
      </c>
      <c r="AE21" s="164">
        <v>0.09</v>
      </c>
      <c r="AF21" s="476">
        <v>36</v>
      </c>
      <c r="AG21" s="476">
        <v>12</v>
      </c>
      <c r="AH21" s="170" t="s">
        <v>888</v>
      </c>
      <c r="AI21" s="15" t="s">
        <v>898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TID_DRAGON_BUG_NAME</v>
      </c>
      <c r="AR21" s="142" t="str">
        <f>CONCATENATE("TID_",UPPER(dragonDefinitions[[#This Row],['[sku']]]),"_DESC")</f>
        <v>TID_DRAGON_BUG_DESC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481">
        <v>35</v>
      </c>
      <c r="J22" s="484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2</v>
      </c>
      <c r="P22" s="165">
        <v>1.2E-2</v>
      </c>
      <c r="Q22" s="473">
        <v>25</v>
      </c>
      <c r="R22" s="473">
        <v>0.6</v>
      </c>
      <c r="S22" s="213">
        <v>1.2</v>
      </c>
      <c r="T22" s="211">
        <v>1.3</v>
      </c>
      <c r="U22" s="293">
        <v>23.5</v>
      </c>
      <c r="V22" s="164">
        <v>1.8</v>
      </c>
      <c r="W22" s="165">
        <v>120</v>
      </c>
      <c r="X22" s="165">
        <v>36</v>
      </c>
      <c r="Y22" s="211">
        <v>20</v>
      </c>
      <c r="Z22" s="293">
        <v>400</v>
      </c>
      <c r="AA22" s="473">
        <v>14</v>
      </c>
      <c r="AB22" s="165">
        <v>4</v>
      </c>
      <c r="AC22" s="473">
        <v>10</v>
      </c>
      <c r="AD22" s="165">
        <v>20000</v>
      </c>
      <c r="AE22" s="164">
        <v>0.08</v>
      </c>
      <c r="AF22" s="476">
        <v>36</v>
      </c>
      <c r="AG22" s="476">
        <v>12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514</v>
      </c>
      <c r="D23" s="137" t="s">
        <v>210</v>
      </c>
      <c r="E23" s="132">
        <v>7</v>
      </c>
      <c r="F23" s="138" t="s">
        <v>514</v>
      </c>
      <c r="G23" s="139">
        <v>155000</v>
      </c>
      <c r="H23" s="140">
        <v>550</v>
      </c>
      <c r="I23" s="482">
        <v>35</v>
      </c>
      <c r="J23" s="48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473">
        <v>25</v>
      </c>
      <c r="R23" s="473">
        <v>0.7</v>
      </c>
      <c r="S23" s="213">
        <v>1.44</v>
      </c>
      <c r="T23" s="211">
        <v>1.54</v>
      </c>
      <c r="U23" s="294">
        <v>25</v>
      </c>
      <c r="V23" s="168">
        <v>1.6</v>
      </c>
      <c r="W23" s="165">
        <v>155</v>
      </c>
      <c r="X23" s="165">
        <v>42</v>
      </c>
      <c r="Y23" s="211">
        <v>25</v>
      </c>
      <c r="Z23" s="294">
        <v>425</v>
      </c>
      <c r="AA23" s="473">
        <v>15</v>
      </c>
      <c r="AB23" s="166">
        <v>5</v>
      </c>
      <c r="AC23" s="474">
        <v>10</v>
      </c>
      <c r="AD23" s="165">
        <v>23000</v>
      </c>
      <c r="AE23" s="168">
        <v>7.0000000000000007E-2</v>
      </c>
      <c r="AF23" s="477">
        <v>36</v>
      </c>
      <c r="AG23" s="477">
        <v>12</v>
      </c>
      <c r="AH23" s="170" t="s">
        <v>893</v>
      </c>
      <c r="AI23" s="15" t="s">
        <v>903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TID_DRAGON_BALROG_NAME</v>
      </c>
      <c r="AR23" s="142" t="str">
        <f>CONCATENATE("TID_",UPPER(dragonDefinitions[[#This Row],['[sku']]]),"_DESC")</f>
        <v>TID_DRAGON_BALROG_DESC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513</v>
      </c>
      <c r="D24" s="137" t="s">
        <v>210</v>
      </c>
      <c r="E24" s="132">
        <v>8</v>
      </c>
      <c r="F24" s="138" t="s">
        <v>513</v>
      </c>
      <c r="G24" s="139">
        <v>226000</v>
      </c>
      <c r="H24" s="140">
        <v>800</v>
      </c>
      <c r="I24" s="482">
        <v>35</v>
      </c>
      <c r="J24" s="48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473">
        <v>25</v>
      </c>
      <c r="R24" s="473">
        <v>0.7</v>
      </c>
      <c r="S24" s="208">
        <v>1.7</v>
      </c>
      <c r="T24" s="212">
        <v>1.8</v>
      </c>
      <c r="U24" s="294">
        <v>28</v>
      </c>
      <c r="V24" s="168">
        <v>1.6</v>
      </c>
      <c r="W24" s="165">
        <v>160</v>
      </c>
      <c r="X24" s="165">
        <v>43</v>
      </c>
      <c r="Y24" s="212">
        <v>25</v>
      </c>
      <c r="Z24" s="294">
        <v>450</v>
      </c>
      <c r="AA24" s="473">
        <v>15</v>
      </c>
      <c r="AB24" s="166">
        <v>5</v>
      </c>
      <c r="AC24" s="474">
        <v>10</v>
      </c>
      <c r="AD24" s="165">
        <v>26000</v>
      </c>
      <c r="AE24" s="168">
        <v>0.06</v>
      </c>
      <c r="AF24" s="477">
        <v>36</v>
      </c>
      <c r="AG24" s="477">
        <v>12</v>
      </c>
      <c r="AH24" s="170" t="s">
        <v>892</v>
      </c>
      <c r="AI24" s="15" t="s">
        <v>902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TID_DRAGON_DEVIL_NAME</v>
      </c>
      <c r="AR24" s="142" t="str">
        <f>CONCATENATE("TID_",UPPER(dragonDefinitions[[#This Row],['[sku']]]),"_DESC")</f>
        <v>TID_DRAGON_DEVIL_DESC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482">
        <v>35</v>
      </c>
      <c r="J25" s="48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473">
        <v>20</v>
      </c>
      <c r="R25" s="473">
        <v>0.8</v>
      </c>
      <c r="S25" s="208">
        <v>2</v>
      </c>
      <c r="T25" s="212">
        <v>2.1</v>
      </c>
      <c r="U25" s="294">
        <v>31</v>
      </c>
      <c r="V25" s="168">
        <v>1.6</v>
      </c>
      <c r="W25" s="166">
        <v>165</v>
      </c>
      <c r="X25" s="166">
        <v>41</v>
      </c>
      <c r="Y25" s="212">
        <v>24</v>
      </c>
      <c r="Z25" s="294">
        <v>475</v>
      </c>
      <c r="AA25" s="473">
        <v>16</v>
      </c>
      <c r="AB25" s="166">
        <v>6</v>
      </c>
      <c r="AC25" s="473">
        <v>10</v>
      </c>
      <c r="AD25" s="165">
        <v>30000</v>
      </c>
      <c r="AE25" s="168">
        <v>0.05</v>
      </c>
      <c r="AF25" s="476">
        <v>42</v>
      </c>
      <c r="AG25" s="476">
        <v>12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93">
        <v>4.7</v>
      </c>
      <c r="AW25" s="193">
        <v>9.5</v>
      </c>
      <c r="AX25" s="19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91" t="s">
        <v>663</v>
      </c>
      <c r="J26" s="492"/>
      <c r="K26" s="492"/>
      <c r="L26" s="493"/>
      <c r="M26" s="494" t="s">
        <v>664</v>
      </c>
      <c r="N26" s="495"/>
      <c r="O26" s="495"/>
      <c r="P26" s="495"/>
      <c r="Q26" s="495"/>
      <c r="R26" s="496"/>
      <c r="S26" s="497" t="s">
        <v>665</v>
      </c>
      <c r="T26" s="498"/>
      <c r="U26" s="479" t="s">
        <v>670</v>
      </c>
      <c r="V26" s="499" t="s">
        <v>669</v>
      </c>
      <c r="W26" s="500"/>
      <c r="X26" s="500"/>
      <c r="Y26" s="501"/>
      <c r="Z26" s="488" t="s">
        <v>666</v>
      </c>
      <c r="AA26" s="489"/>
      <c r="AB26" s="489"/>
      <c r="AC26" s="489"/>
      <c r="AD26" s="490"/>
      <c r="AE26" s="334" t="s">
        <v>667</v>
      </c>
      <c r="AH26" s="232"/>
      <c r="AI26" s="232"/>
      <c r="AV26" s="502" t="s">
        <v>671</v>
      </c>
      <c r="AW26" s="503"/>
      <c r="AX26" s="503"/>
      <c r="AY26" s="503"/>
      <c r="AZ26" s="504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9.5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5.75" thickBot="1"/>
    <row r="41" spans="2:23" ht="23.25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808</v>
      </c>
    </row>
    <row r="43" spans="2:23" ht="150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>
      <c r="B45" s="67" t="s">
        <v>4</v>
      </c>
      <c r="C45" t="s">
        <v>508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>
      <c r="B46" s="67" t="s">
        <v>4</v>
      </c>
      <c r="C46" t="s">
        <v>507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>
      <c r="B47" s="67" t="s">
        <v>4</v>
      </c>
      <c r="C47" t="s">
        <v>511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>
      <c r="B49" s="67" t="s">
        <v>4</v>
      </c>
      <c r="C49" t="s">
        <v>509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>
      <c r="B51" s="67" t="s">
        <v>4</v>
      </c>
      <c r="C51" t="s">
        <v>514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513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7">
    <mergeCell ref="AV26:AZ26"/>
    <mergeCell ref="AN14:AQ14"/>
    <mergeCell ref="Z26:AD26"/>
    <mergeCell ref="I26:L26"/>
    <mergeCell ref="M26:R26"/>
    <mergeCell ref="S26:T26"/>
    <mergeCell ref="V26:Y26"/>
  </mergeCells>
  <phoneticPr fontId="42" type="noConversion"/>
  <conditionalFormatting sqref="C16:C25">
    <cfRule type="duplicateValues" dxfId="20" priority="3"/>
  </conditionalFormatting>
  <conditionalFormatting sqref="C5:C9">
    <cfRule type="duplicateValues" dxfId="1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1036</v>
      </c>
      <c r="K4" s="364" t="s">
        <v>38</v>
      </c>
      <c r="L4" s="364" t="s">
        <v>177</v>
      </c>
      <c r="M4" s="366" t="s">
        <v>1217</v>
      </c>
    </row>
    <row r="5" spans="1:16">
      <c r="B5" s="365" t="s">
        <v>4</v>
      </c>
      <c r="C5" s="198" t="s">
        <v>874</v>
      </c>
      <c r="D5" s="132" t="s">
        <v>871</v>
      </c>
      <c r="E5" s="132" t="s">
        <v>1106</v>
      </c>
      <c r="F5" s="132">
        <v>0</v>
      </c>
      <c r="G5" s="15" t="s">
        <v>877</v>
      </c>
      <c r="H5" s="15" t="s">
        <v>879</v>
      </c>
      <c r="I5" s="15" t="s">
        <v>1149</v>
      </c>
      <c r="J5" s="363" t="s">
        <v>381</v>
      </c>
      <c r="K5" s="366" t="s">
        <v>1081</v>
      </c>
      <c r="L5" s="366" t="str">
        <f>CONCATENATE(LEFT(petDefinitions[[#This Row],['[tidName']]],10),"_DESC")</f>
        <v>TID_PET_00_DESC</v>
      </c>
      <c r="M5" s="366">
        <v>0</v>
      </c>
    </row>
    <row r="6" spans="1:16">
      <c r="B6" s="365" t="s">
        <v>4</v>
      </c>
      <c r="C6" s="198" t="s">
        <v>875</v>
      </c>
      <c r="D6" s="132" t="s">
        <v>871</v>
      </c>
      <c r="E6" s="132" t="s">
        <v>1106</v>
      </c>
      <c r="F6" s="132">
        <v>1</v>
      </c>
      <c r="G6" s="15" t="s">
        <v>877</v>
      </c>
      <c r="H6" s="15" t="s">
        <v>879</v>
      </c>
      <c r="I6" s="15" t="s">
        <v>1149</v>
      </c>
      <c r="J6" s="363" t="s">
        <v>313</v>
      </c>
      <c r="K6" s="366" t="s">
        <v>1107</v>
      </c>
      <c r="L6" s="366" t="str">
        <f>CONCATENATE(LEFT(petDefinitions[[#This Row],['[tidName']]],10),"_DESC")</f>
        <v>TID_PET_01_DESC</v>
      </c>
      <c r="M6" s="368">
        <v>1</v>
      </c>
      <c r="P6" s="67"/>
    </row>
    <row r="7" spans="1:16">
      <c r="B7" s="367" t="s">
        <v>4</v>
      </c>
      <c r="C7" s="200" t="s">
        <v>1051</v>
      </c>
      <c r="D7" s="138" t="s">
        <v>871</v>
      </c>
      <c r="E7" s="138" t="s">
        <v>1064</v>
      </c>
      <c r="F7" s="138">
        <v>1</v>
      </c>
      <c r="G7" s="15" t="s">
        <v>877</v>
      </c>
      <c r="H7" s="15" t="s">
        <v>879</v>
      </c>
      <c r="I7" s="15" t="s">
        <v>1149</v>
      </c>
      <c r="J7" s="363" t="s">
        <v>1039</v>
      </c>
      <c r="K7" s="366" t="s">
        <v>1116</v>
      </c>
      <c r="L7" s="368" t="str">
        <f>CONCATENATE(LEFT(petDefinitions[[#This Row],['[tidName']]],10),"_DESC")</f>
        <v>TID_PET_10_DESC</v>
      </c>
      <c r="M7" s="366">
        <v>10</v>
      </c>
      <c r="P7" s="67"/>
    </row>
    <row r="8" spans="1:16">
      <c r="B8" s="367" t="s">
        <v>4</v>
      </c>
      <c r="C8" s="200" t="s">
        <v>1052</v>
      </c>
      <c r="D8" s="138" t="s">
        <v>871</v>
      </c>
      <c r="E8" s="138" t="s">
        <v>1064</v>
      </c>
      <c r="F8" s="132">
        <v>2</v>
      </c>
      <c r="G8" s="15" t="s">
        <v>877</v>
      </c>
      <c r="H8" s="15" t="s">
        <v>879</v>
      </c>
      <c r="I8" s="15" t="s">
        <v>1149</v>
      </c>
      <c r="J8" s="363" t="s">
        <v>1079</v>
      </c>
      <c r="K8" s="366" t="s">
        <v>1117</v>
      </c>
      <c r="L8" s="366" t="str">
        <f>CONCATENATE(LEFT(petDefinitions[[#This Row],['[tidName']]],10),"_DESC")</f>
        <v>TID_PET_11_DESC</v>
      </c>
      <c r="M8" s="368">
        <v>11</v>
      </c>
      <c r="P8" s="67"/>
    </row>
    <row r="9" spans="1:16">
      <c r="A9" s="67"/>
      <c r="B9" s="367" t="s">
        <v>4</v>
      </c>
      <c r="C9" s="200" t="s">
        <v>1053</v>
      </c>
      <c r="D9" s="138" t="s">
        <v>871</v>
      </c>
      <c r="E9" s="138" t="s">
        <v>1064</v>
      </c>
      <c r="F9" s="132">
        <v>3</v>
      </c>
      <c r="G9" s="15" t="s">
        <v>877</v>
      </c>
      <c r="H9" s="358" t="s">
        <v>880</v>
      </c>
      <c r="I9" s="358" t="s">
        <v>1151</v>
      </c>
      <c r="J9" s="363" t="s">
        <v>1037</v>
      </c>
      <c r="K9" s="366" t="s">
        <v>1118</v>
      </c>
      <c r="L9" s="368" t="str">
        <f>CONCATENATE(LEFT(petDefinitions[[#This Row],['[tidName']]],10),"_DESC")</f>
        <v>TID_PET_12_DESC</v>
      </c>
      <c r="M9" s="366">
        <v>12</v>
      </c>
      <c r="P9" s="67"/>
    </row>
    <row r="10" spans="1:16">
      <c r="A10" s="67"/>
      <c r="B10" s="367" t="s">
        <v>4</v>
      </c>
      <c r="C10" s="200" t="s">
        <v>1054</v>
      </c>
      <c r="D10" s="138" t="s">
        <v>871</v>
      </c>
      <c r="E10" s="138" t="s">
        <v>1062</v>
      </c>
      <c r="F10" s="138">
        <v>1</v>
      </c>
      <c r="G10" s="15" t="s">
        <v>877</v>
      </c>
      <c r="H10" s="15" t="s">
        <v>881</v>
      </c>
      <c r="I10" s="15" t="s">
        <v>1152</v>
      </c>
      <c r="J10" s="363" t="s">
        <v>1038</v>
      </c>
      <c r="K10" s="366" t="s">
        <v>1119</v>
      </c>
      <c r="L10" s="366" t="str">
        <f>CONCATENATE(LEFT(petDefinitions[[#This Row],['[tidName']]],10),"_DESC")</f>
        <v>TID_PET_13_DESC</v>
      </c>
      <c r="M10" s="366">
        <v>13</v>
      </c>
      <c r="P10" s="67"/>
    </row>
    <row r="11" spans="1:16">
      <c r="A11" s="67"/>
      <c r="B11" s="367" t="s">
        <v>4</v>
      </c>
      <c r="C11" s="200" t="s">
        <v>1055</v>
      </c>
      <c r="D11" s="138" t="s">
        <v>871</v>
      </c>
      <c r="E11" s="138" t="s">
        <v>1106</v>
      </c>
      <c r="F11" s="132">
        <v>7</v>
      </c>
      <c r="G11" s="15" t="s">
        <v>877</v>
      </c>
      <c r="H11" s="15" t="s">
        <v>879</v>
      </c>
      <c r="I11" s="15" t="s">
        <v>1149</v>
      </c>
      <c r="J11" s="363" t="s">
        <v>1189</v>
      </c>
      <c r="K11" s="366" t="s">
        <v>1120</v>
      </c>
      <c r="L11" s="366" t="str">
        <f>CONCATENATE(LEFT(petDefinitions[[#This Row],['[tidName']]],10),"_DESC")</f>
        <v>TID_PET_14_DESC</v>
      </c>
      <c r="M11" s="366">
        <v>14</v>
      </c>
      <c r="P11" s="67"/>
    </row>
    <row r="12" spans="1:16">
      <c r="A12" s="67"/>
      <c r="B12" s="367" t="s">
        <v>4</v>
      </c>
      <c r="C12" s="200" t="s">
        <v>1056</v>
      </c>
      <c r="D12" s="138" t="s">
        <v>871</v>
      </c>
      <c r="E12" s="138" t="s">
        <v>1064</v>
      </c>
      <c r="F12" s="138">
        <v>4</v>
      </c>
      <c r="G12" s="15" t="s">
        <v>877</v>
      </c>
      <c r="H12" s="15" t="s">
        <v>879</v>
      </c>
      <c r="I12" s="15" t="s">
        <v>1149</v>
      </c>
      <c r="J12" s="363" t="s">
        <v>1074</v>
      </c>
      <c r="K12" s="366" t="s">
        <v>1121</v>
      </c>
      <c r="L12" s="366" t="str">
        <f>CONCATENATE(LEFT(petDefinitions[[#This Row],['[tidName']]],10),"_DESC")</f>
        <v>TID_PET_15_DESC</v>
      </c>
      <c r="M12" s="366">
        <v>15</v>
      </c>
      <c r="P12" s="67"/>
    </row>
    <row r="13" spans="1:16">
      <c r="A13" s="67"/>
      <c r="B13" s="367" t="s">
        <v>4</v>
      </c>
      <c r="C13" s="200" t="s">
        <v>1057</v>
      </c>
      <c r="D13" s="138" t="s">
        <v>871</v>
      </c>
      <c r="E13" s="138" t="s">
        <v>1064</v>
      </c>
      <c r="F13" s="138">
        <v>5</v>
      </c>
      <c r="G13" s="15" t="s">
        <v>877</v>
      </c>
      <c r="H13" s="15" t="s">
        <v>880</v>
      </c>
      <c r="I13" s="15" t="s">
        <v>1151</v>
      </c>
      <c r="J13" s="363" t="s">
        <v>1075</v>
      </c>
      <c r="K13" s="366" t="s">
        <v>1122</v>
      </c>
      <c r="L13" s="366" t="str">
        <f>CONCATENATE(LEFT(petDefinitions[[#This Row],['[tidName']]],10),"_DESC")</f>
        <v>TID_PET_16_DESC</v>
      </c>
      <c r="M13" s="366">
        <v>16</v>
      </c>
      <c r="P13" s="67"/>
    </row>
    <row r="14" spans="1:16">
      <c r="A14" s="67"/>
      <c r="B14" s="367" t="s">
        <v>4</v>
      </c>
      <c r="C14" s="200" t="s">
        <v>1058</v>
      </c>
      <c r="D14" s="138" t="s">
        <v>871</v>
      </c>
      <c r="E14" s="138" t="s">
        <v>1064</v>
      </c>
      <c r="F14" s="138">
        <v>6</v>
      </c>
      <c r="G14" s="15" t="s">
        <v>877</v>
      </c>
      <c r="H14" s="358" t="s">
        <v>881</v>
      </c>
      <c r="I14" s="358" t="s">
        <v>1152</v>
      </c>
      <c r="J14" s="363" t="s">
        <v>1039</v>
      </c>
      <c r="K14" s="366" t="s">
        <v>1123</v>
      </c>
      <c r="L14" s="366" t="str">
        <f>CONCATENATE(LEFT(petDefinitions[[#This Row],['[tidName']]],10),"_DESC")</f>
        <v>TID_PET_17_DESC</v>
      </c>
      <c r="M14" s="366">
        <v>17</v>
      </c>
      <c r="P14" s="67"/>
    </row>
    <row r="15" spans="1:16">
      <c r="A15" s="67"/>
      <c r="B15" s="367" t="s">
        <v>4</v>
      </c>
      <c r="C15" s="200" t="s">
        <v>1059</v>
      </c>
      <c r="D15" s="138" t="s">
        <v>871</v>
      </c>
      <c r="E15" s="138" t="s">
        <v>1064</v>
      </c>
      <c r="F15" s="138">
        <v>7</v>
      </c>
      <c r="G15" s="15" t="s">
        <v>877</v>
      </c>
      <c r="H15" s="15" t="s">
        <v>879</v>
      </c>
      <c r="I15" s="15" t="s">
        <v>1149</v>
      </c>
      <c r="J15" s="363" t="s">
        <v>1079</v>
      </c>
      <c r="K15" s="366" t="s">
        <v>1124</v>
      </c>
      <c r="L15" s="366" t="str">
        <f>CONCATENATE(LEFT(petDefinitions[[#This Row],['[tidName']]],10),"_DESC")</f>
        <v>TID_PET_18_DESC</v>
      </c>
      <c r="M15" s="366">
        <v>18</v>
      </c>
      <c r="P15" s="67"/>
    </row>
    <row r="16" spans="1:16">
      <c r="A16" s="67"/>
      <c r="B16" s="367" t="s">
        <v>4</v>
      </c>
      <c r="C16" s="200" t="s">
        <v>1060</v>
      </c>
      <c r="D16" s="138" t="s">
        <v>871</v>
      </c>
      <c r="E16" s="138" t="s">
        <v>1064</v>
      </c>
      <c r="F16" s="138">
        <v>8</v>
      </c>
      <c r="G16" s="15" t="s">
        <v>877</v>
      </c>
      <c r="H16" s="15" t="s">
        <v>880</v>
      </c>
      <c r="I16" s="15" t="s">
        <v>1151</v>
      </c>
      <c r="J16" s="363" t="s">
        <v>1037</v>
      </c>
      <c r="K16" s="366" t="s">
        <v>1125</v>
      </c>
      <c r="L16" s="366" t="str">
        <f>CONCATENATE(LEFT(petDefinitions[[#This Row],['[tidName']]],10),"_DESC")</f>
        <v>TID_PET_19_DESC</v>
      </c>
      <c r="M16" s="366">
        <v>19</v>
      </c>
      <c r="P16" s="67"/>
    </row>
    <row r="17" spans="1:16">
      <c r="A17" s="67"/>
      <c r="B17" s="367" t="s">
        <v>4</v>
      </c>
      <c r="C17" s="200" t="s">
        <v>876</v>
      </c>
      <c r="D17" s="138" t="s">
        <v>871</v>
      </c>
      <c r="E17" s="138" t="s">
        <v>1106</v>
      </c>
      <c r="F17" s="138">
        <v>2</v>
      </c>
      <c r="G17" s="15" t="s">
        <v>877</v>
      </c>
      <c r="H17" s="15" t="s">
        <v>879</v>
      </c>
      <c r="I17" s="15" t="s">
        <v>1149</v>
      </c>
      <c r="J17" s="363" t="s">
        <v>1067</v>
      </c>
      <c r="K17" s="366" t="s">
        <v>1108</v>
      </c>
      <c r="L17" s="366" t="str">
        <f>CONCATENATE(LEFT(petDefinitions[[#This Row],['[tidName']]],10),"_DESC")</f>
        <v>TID_PET_02_DESC</v>
      </c>
      <c r="M17" s="366">
        <v>2</v>
      </c>
      <c r="P17" s="67"/>
    </row>
    <row r="18" spans="1:16">
      <c r="A18" s="67"/>
      <c r="B18" s="367" t="s">
        <v>4</v>
      </c>
      <c r="C18" s="200" t="s">
        <v>1061</v>
      </c>
      <c r="D18" s="138" t="s">
        <v>871</v>
      </c>
      <c r="E18" s="138" t="s">
        <v>1062</v>
      </c>
      <c r="F18" s="138">
        <v>2</v>
      </c>
      <c r="G18" s="15" t="s">
        <v>877</v>
      </c>
      <c r="H18" s="358" t="s">
        <v>881</v>
      </c>
      <c r="I18" s="358" t="s">
        <v>1152</v>
      </c>
      <c r="J18" s="363" t="s">
        <v>1071</v>
      </c>
      <c r="K18" s="366" t="s">
        <v>1126</v>
      </c>
      <c r="L18" s="366" t="str">
        <f>CONCATENATE(LEFT(petDefinitions[[#This Row],['[tidName']]],10),"_DESC")</f>
        <v>TID_PET_20_DESC</v>
      </c>
      <c r="M18" s="366">
        <v>20</v>
      </c>
      <c r="P18" s="67"/>
    </row>
    <row r="19" spans="1:16">
      <c r="A19" s="67"/>
      <c r="B19" s="367" t="s">
        <v>4</v>
      </c>
      <c r="C19" s="200" t="s">
        <v>1087</v>
      </c>
      <c r="D19" s="138" t="s">
        <v>871</v>
      </c>
      <c r="E19" s="138" t="s">
        <v>1062</v>
      </c>
      <c r="F19" s="138">
        <v>3</v>
      </c>
      <c r="G19" s="15" t="s">
        <v>877</v>
      </c>
      <c r="H19" s="15" t="s">
        <v>879</v>
      </c>
      <c r="I19" s="15" t="s">
        <v>1149</v>
      </c>
      <c r="J19" s="363" t="s">
        <v>1072</v>
      </c>
      <c r="K19" s="366" t="s">
        <v>1127</v>
      </c>
      <c r="L19" s="366" t="str">
        <f>CONCATENATE(LEFT(petDefinitions[[#This Row],['[tidName']]],10),"_DESC")</f>
        <v>TID_PET_21_DESC</v>
      </c>
      <c r="M19" s="366">
        <v>21</v>
      </c>
      <c r="P19" s="67"/>
    </row>
    <row r="20" spans="1:16">
      <c r="A20" s="67"/>
      <c r="B20" s="367" t="s">
        <v>4</v>
      </c>
      <c r="C20" s="200" t="s">
        <v>1088</v>
      </c>
      <c r="D20" s="138" t="s">
        <v>871</v>
      </c>
      <c r="E20" s="138" t="s">
        <v>1062</v>
      </c>
      <c r="F20" s="138">
        <v>4</v>
      </c>
      <c r="G20" s="15" t="s">
        <v>877</v>
      </c>
      <c r="H20" s="15" t="s">
        <v>879</v>
      </c>
      <c r="I20" s="15" t="s">
        <v>1149</v>
      </c>
      <c r="J20" s="363" t="s">
        <v>1071</v>
      </c>
      <c r="K20" s="366" t="s">
        <v>1128</v>
      </c>
      <c r="L20" s="366" t="str">
        <f>CONCATENATE(LEFT(petDefinitions[[#This Row],['[tidName']]],10),"_DESC")</f>
        <v>TID_PET_22_DESC</v>
      </c>
      <c r="M20" s="366">
        <v>22</v>
      </c>
      <c r="P20" s="67"/>
    </row>
    <row r="21" spans="1:16">
      <c r="A21" s="67"/>
      <c r="B21" s="367" t="s">
        <v>4</v>
      </c>
      <c r="C21" s="200" t="s">
        <v>1089</v>
      </c>
      <c r="D21" s="138" t="s">
        <v>871</v>
      </c>
      <c r="E21" s="138" t="s">
        <v>1062</v>
      </c>
      <c r="F21" s="138">
        <v>5</v>
      </c>
      <c r="G21" s="15" t="s">
        <v>877</v>
      </c>
      <c r="H21" s="15" t="s">
        <v>879</v>
      </c>
      <c r="I21" s="15" t="s">
        <v>1149</v>
      </c>
      <c r="J21" s="363" t="s">
        <v>1070</v>
      </c>
      <c r="K21" s="366" t="s">
        <v>1129</v>
      </c>
      <c r="L21" s="366" t="str">
        <f>CONCATENATE(LEFT(petDefinitions[[#This Row],['[tidName']]],10),"_DESC")</f>
        <v>TID_PET_23_DESC</v>
      </c>
      <c r="M21" s="366">
        <v>23</v>
      </c>
      <c r="P21" s="67"/>
    </row>
    <row r="22" spans="1:16">
      <c r="A22" s="67"/>
      <c r="B22" s="367" t="s">
        <v>4</v>
      </c>
      <c r="C22" s="200" t="s">
        <v>1091</v>
      </c>
      <c r="D22" s="138" t="s">
        <v>871</v>
      </c>
      <c r="E22" s="138" t="s">
        <v>1065</v>
      </c>
      <c r="F22" s="138">
        <v>0</v>
      </c>
      <c r="G22" s="15" t="s">
        <v>877</v>
      </c>
      <c r="H22" s="358" t="s">
        <v>881</v>
      </c>
      <c r="I22" s="358" t="s">
        <v>1152</v>
      </c>
      <c r="J22" s="363" t="s">
        <v>469</v>
      </c>
      <c r="K22" s="366" t="s">
        <v>1131</v>
      </c>
      <c r="L22" s="366" t="str">
        <f>CONCATENATE(LEFT(petDefinitions[[#This Row],['[tidName']]],10),"_DESC")</f>
        <v>TID_PET_25_DESC</v>
      </c>
      <c r="M22" s="366">
        <v>25</v>
      </c>
      <c r="P22" s="67"/>
    </row>
    <row r="23" spans="1:16">
      <c r="A23" s="67"/>
      <c r="B23" s="367" t="s">
        <v>4</v>
      </c>
      <c r="C23" s="200" t="s">
        <v>1092</v>
      </c>
      <c r="D23" s="138" t="s">
        <v>871</v>
      </c>
      <c r="E23" s="138" t="s">
        <v>1065</v>
      </c>
      <c r="F23" s="138">
        <v>1</v>
      </c>
      <c r="G23" s="15" t="s">
        <v>877</v>
      </c>
      <c r="H23" s="15" t="s">
        <v>879</v>
      </c>
      <c r="I23" s="15" t="s">
        <v>1149</v>
      </c>
      <c r="J23" s="363" t="s">
        <v>1038</v>
      </c>
      <c r="K23" s="366" t="s">
        <v>1132</v>
      </c>
      <c r="L23" s="366" t="str">
        <f>CONCATENATE(LEFT(petDefinitions[[#This Row],['[tidName']]],10),"_DESC")</f>
        <v>TID_PET_26_DESC</v>
      </c>
      <c r="M23" s="366">
        <v>26</v>
      </c>
      <c r="P23" s="67"/>
    </row>
    <row r="24" spans="1:16">
      <c r="A24" s="67"/>
      <c r="B24" s="367" t="s">
        <v>4</v>
      </c>
      <c r="C24" s="200" t="s">
        <v>1093</v>
      </c>
      <c r="D24" s="138" t="s">
        <v>871</v>
      </c>
      <c r="E24" s="138" t="s">
        <v>1062</v>
      </c>
      <c r="F24" s="138">
        <v>6</v>
      </c>
      <c r="G24" s="15" t="s">
        <v>877</v>
      </c>
      <c r="H24" s="15" t="s">
        <v>879</v>
      </c>
      <c r="I24" s="15" t="s">
        <v>1149</v>
      </c>
      <c r="J24" s="363" t="s">
        <v>1041</v>
      </c>
      <c r="K24" s="366" t="s">
        <v>1133</v>
      </c>
      <c r="L24" s="366" t="str">
        <f>CONCATENATE(LEFT(petDefinitions[[#This Row],['[tidName']]],10),"_DESC")</f>
        <v>TID_PET_27_DESC</v>
      </c>
      <c r="M24" s="366">
        <v>27</v>
      </c>
      <c r="P24" s="67"/>
    </row>
    <row r="25" spans="1:16">
      <c r="A25" s="67"/>
      <c r="B25" s="367" t="s">
        <v>4</v>
      </c>
      <c r="C25" s="200" t="s">
        <v>1044</v>
      </c>
      <c r="D25" s="138" t="s">
        <v>871</v>
      </c>
      <c r="E25" s="138" t="s">
        <v>1106</v>
      </c>
      <c r="F25" s="138">
        <v>3</v>
      </c>
      <c r="G25" s="15" t="s">
        <v>877</v>
      </c>
      <c r="H25" s="358" t="s">
        <v>880</v>
      </c>
      <c r="I25" s="358" t="s">
        <v>1151</v>
      </c>
      <c r="J25" s="386" t="s">
        <v>381</v>
      </c>
      <c r="K25" s="366" t="s">
        <v>1109</v>
      </c>
      <c r="L25" s="366" t="str">
        <f>CONCATENATE(LEFT(petDefinitions[[#This Row],['[tidName']]],10),"_DESC")</f>
        <v>TID_PET_03_DESC</v>
      </c>
      <c r="M25" s="366">
        <v>3</v>
      </c>
      <c r="P25" s="67"/>
    </row>
    <row r="26" spans="1:16">
      <c r="A26" s="67"/>
      <c r="B26" s="365" t="s">
        <v>4</v>
      </c>
      <c r="C26" s="198" t="s">
        <v>1096</v>
      </c>
      <c r="D26" s="132" t="s">
        <v>871</v>
      </c>
      <c r="E26" s="132" t="s">
        <v>1066</v>
      </c>
      <c r="F26" s="132">
        <v>1</v>
      </c>
      <c r="G26" s="15" t="s">
        <v>878</v>
      </c>
      <c r="H26" s="15" t="s">
        <v>881</v>
      </c>
      <c r="I26" s="15" t="s">
        <v>1152</v>
      </c>
      <c r="J26" s="363" t="s">
        <v>1085</v>
      </c>
      <c r="K26" s="366" t="s">
        <v>1136</v>
      </c>
      <c r="L26" s="366" t="str">
        <f>CONCATENATE(LEFT(petDefinitions[[#This Row],['[tidName']]],10),"_DESC")</f>
        <v>TID_PET_30_DESC</v>
      </c>
      <c r="M26" s="366">
        <v>30</v>
      </c>
      <c r="P26" s="67"/>
    </row>
    <row r="27" spans="1:16">
      <c r="A27" s="67"/>
      <c r="B27" s="365" t="s">
        <v>4</v>
      </c>
      <c r="C27" s="198" t="s">
        <v>1045</v>
      </c>
      <c r="D27" s="132" t="s">
        <v>871</v>
      </c>
      <c r="E27" s="138" t="s">
        <v>1106</v>
      </c>
      <c r="F27" s="132">
        <v>4</v>
      </c>
      <c r="G27" s="15" t="s">
        <v>877</v>
      </c>
      <c r="H27" s="15" t="s">
        <v>881</v>
      </c>
      <c r="I27" s="15" t="s">
        <v>1152</v>
      </c>
      <c r="J27" s="363" t="s">
        <v>1067</v>
      </c>
      <c r="K27" s="366" t="s">
        <v>1110</v>
      </c>
      <c r="L27" s="366" t="str">
        <f>CONCATENATE(LEFT(petDefinitions[[#This Row],['[tidName']]],10),"_DESC")</f>
        <v>TID_PET_04_DESC</v>
      </c>
      <c r="M27" s="368">
        <v>4</v>
      </c>
      <c r="P27" s="67"/>
    </row>
    <row r="28" spans="1:16">
      <c r="A28" s="67"/>
      <c r="B28" s="367" t="s">
        <v>4</v>
      </c>
      <c r="C28" s="200" t="s">
        <v>1046</v>
      </c>
      <c r="D28" s="138" t="s">
        <v>871</v>
      </c>
      <c r="E28" s="138" t="s">
        <v>1106</v>
      </c>
      <c r="F28" s="138">
        <v>5</v>
      </c>
      <c r="G28" s="15" t="s">
        <v>877</v>
      </c>
      <c r="H28" s="15" t="s">
        <v>879</v>
      </c>
      <c r="I28" s="15" t="s">
        <v>1149</v>
      </c>
      <c r="J28" s="363" t="s">
        <v>313</v>
      </c>
      <c r="K28" s="366" t="s">
        <v>1111</v>
      </c>
      <c r="L28" s="368" t="str">
        <f>CONCATENATE(LEFT(petDefinitions[[#This Row],['[tidName']]],10),"_DESC")</f>
        <v>TID_PET_05_DESC</v>
      </c>
      <c r="M28" s="366">
        <v>5</v>
      </c>
      <c r="P28" s="67"/>
    </row>
    <row r="29" spans="1:16">
      <c r="A29" s="67"/>
      <c r="B29" s="367" t="s">
        <v>4</v>
      </c>
      <c r="C29" s="200" t="s">
        <v>1047</v>
      </c>
      <c r="D29" s="138" t="s">
        <v>871</v>
      </c>
      <c r="E29" s="138" t="s">
        <v>1106</v>
      </c>
      <c r="F29" s="132">
        <v>6</v>
      </c>
      <c r="G29" s="15" t="s">
        <v>877</v>
      </c>
      <c r="H29" s="15" t="s">
        <v>879</v>
      </c>
      <c r="I29" s="15" t="s">
        <v>1149</v>
      </c>
      <c r="J29" s="363" t="s">
        <v>1067</v>
      </c>
      <c r="K29" s="366" t="s">
        <v>1112</v>
      </c>
      <c r="L29" s="366" t="str">
        <f>CONCATENATE(LEFT(petDefinitions[[#This Row],['[tidName']]],10),"_DESC")</f>
        <v>TID_PET_06_DESC</v>
      </c>
      <c r="M29" s="368">
        <v>6</v>
      </c>
      <c r="P29" s="67"/>
    </row>
    <row r="30" spans="1:16">
      <c r="A30" s="67"/>
      <c r="B30" s="367" t="s">
        <v>4</v>
      </c>
      <c r="C30" s="200" t="s">
        <v>1048</v>
      </c>
      <c r="D30" s="138" t="s">
        <v>871</v>
      </c>
      <c r="E30" s="138" t="s">
        <v>1062</v>
      </c>
      <c r="F30" s="132">
        <v>0</v>
      </c>
      <c r="G30" s="15" t="s">
        <v>877</v>
      </c>
      <c r="H30" s="358" t="s">
        <v>879</v>
      </c>
      <c r="I30" s="358" t="s">
        <v>1149</v>
      </c>
      <c r="J30" s="363" t="s">
        <v>1038</v>
      </c>
      <c r="K30" s="366" t="s">
        <v>1113</v>
      </c>
      <c r="L30" s="368" t="str">
        <f>CONCATENATE(LEFT(petDefinitions[[#This Row],['[tidName']]],10),"_DESC")</f>
        <v>TID_PET_07_DESC</v>
      </c>
      <c r="M30" s="366">
        <v>7</v>
      </c>
      <c r="P30" s="67"/>
    </row>
    <row r="31" spans="1:16">
      <c r="A31" s="67"/>
      <c r="B31" s="367" t="s">
        <v>4</v>
      </c>
      <c r="C31" s="200" t="s">
        <v>1049</v>
      </c>
      <c r="D31" s="138" t="s">
        <v>871</v>
      </c>
      <c r="E31" s="138" t="s">
        <v>1066</v>
      </c>
      <c r="F31" s="138">
        <v>0</v>
      </c>
      <c r="G31" s="15" t="s">
        <v>877</v>
      </c>
      <c r="H31" s="15" t="s">
        <v>880</v>
      </c>
      <c r="I31" s="15" t="s">
        <v>1151</v>
      </c>
      <c r="J31" s="363" t="s">
        <v>1187</v>
      </c>
      <c r="K31" s="366" t="s">
        <v>1114</v>
      </c>
      <c r="L31" s="366" t="str">
        <f>CONCATENATE(LEFT(petDefinitions[[#This Row],['[tidName']]],10),"_DESC")</f>
        <v>TID_PET_08_DESC</v>
      </c>
      <c r="M31" s="366">
        <v>8</v>
      </c>
      <c r="O31" s="67"/>
      <c r="P31" s="67"/>
    </row>
    <row r="32" spans="1:16">
      <c r="A32" s="67"/>
      <c r="B32" s="367" t="s">
        <v>4</v>
      </c>
      <c r="C32" s="200" t="s">
        <v>1050</v>
      </c>
      <c r="D32" s="138" t="s">
        <v>871</v>
      </c>
      <c r="E32" s="138" t="s">
        <v>1064</v>
      </c>
      <c r="F32" s="132">
        <v>0</v>
      </c>
      <c r="G32" s="15" t="s">
        <v>877</v>
      </c>
      <c r="H32" s="15" t="s">
        <v>881</v>
      </c>
      <c r="I32" s="15" t="s">
        <v>1152</v>
      </c>
      <c r="J32" s="363" t="s">
        <v>1075</v>
      </c>
      <c r="K32" s="366" t="s">
        <v>1115</v>
      </c>
      <c r="L32" s="366" t="str">
        <f>CONCATENATE(LEFT(petDefinitions[[#This Row],['[tidName']]],10),"_DESC")</f>
        <v>TID_PET_09_DESC</v>
      </c>
      <c r="M32" s="366">
        <v>9</v>
      </c>
      <c r="P32" s="67"/>
    </row>
    <row r="33" spans="1:16">
      <c r="A33" s="67"/>
      <c r="B33" s="367" t="s">
        <v>4</v>
      </c>
      <c r="C33" s="200" t="s">
        <v>1099</v>
      </c>
      <c r="D33" s="138" t="s">
        <v>873</v>
      </c>
      <c r="E33" s="138" t="s">
        <v>1062</v>
      </c>
      <c r="F33" s="138">
        <v>8</v>
      </c>
      <c r="G33" s="15" t="s">
        <v>1147</v>
      </c>
      <c r="H33" s="15" t="s">
        <v>880</v>
      </c>
      <c r="I33" s="15" t="s">
        <v>1155</v>
      </c>
      <c r="J33" s="363" t="s">
        <v>1086</v>
      </c>
      <c r="K33" s="366" t="s">
        <v>1139</v>
      </c>
      <c r="L33" s="366" t="str">
        <f>CONCATENATE(LEFT(petDefinitions[[#This Row],['[tidName']]],10),"_DESC")</f>
        <v>TID_PET_33_DESC</v>
      </c>
      <c r="M33" s="366">
        <v>33</v>
      </c>
      <c r="P33" s="67"/>
    </row>
    <row r="34" spans="1:16">
      <c r="A34" s="67">
        <v>30</v>
      </c>
      <c r="B34" s="367" t="s">
        <v>4</v>
      </c>
      <c r="C34" s="200" t="s">
        <v>1100</v>
      </c>
      <c r="D34" s="138" t="s">
        <v>873</v>
      </c>
      <c r="E34" s="138" t="s">
        <v>1066</v>
      </c>
      <c r="F34" s="138">
        <v>4</v>
      </c>
      <c r="G34" s="15" t="s">
        <v>878</v>
      </c>
      <c r="H34" s="15" t="s">
        <v>881</v>
      </c>
      <c r="I34" s="15" t="s">
        <v>1202</v>
      </c>
      <c r="J34" s="363" t="s">
        <v>1038</v>
      </c>
      <c r="K34" s="366" t="s">
        <v>1140</v>
      </c>
      <c r="L34" s="366" t="str">
        <f>CONCATENATE(LEFT(petDefinitions[[#This Row],['[tidName']]],10),"_DESC")</f>
        <v>TID_PET_34_DESC</v>
      </c>
      <c r="M34" s="366">
        <v>34</v>
      </c>
      <c r="P34" s="67"/>
    </row>
    <row r="35" spans="1:16">
      <c r="A35" s="67">
        <v>31</v>
      </c>
      <c r="B35" s="367" t="s">
        <v>4</v>
      </c>
      <c r="C35" s="200" t="s">
        <v>1101</v>
      </c>
      <c r="D35" s="138" t="s">
        <v>873</v>
      </c>
      <c r="E35" s="138" t="s">
        <v>1065</v>
      </c>
      <c r="F35" s="138">
        <v>3</v>
      </c>
      <c r="G35" s="358" t="s">
        <v>1146</v>
      </c>
      <c r="H35" s="358" t="s">
        <v>879</v>
      </c>
      <c r="I35" s="358" t="s">
        <v>1153</v>
      </c>
      <c r="J35" s="363" t="s">
        <v>1042</v>
      </c>
      <c r="K35" s="366" t="s">
        <v>1141</v>
      </c>
      <c r="L35" s="366" t="str">
        <f>CONCATENATE(LEFT(petDefinitions[[#This Row],['[tidName']]],10),"_DESC")</f>
        <v>TID_PET_35_DESC</v>
      </c>
      <c r="M35" s="366">
        <v>35</v>
      </c>
      <c r="P35" s="67"/>
    </row>
    <row r="36" spans="1:16">
      <c r="A36" s="67">
        <v>32</v>
      </c>
      <c r="B36" s="367" t="s">
        <v>4</v>
      </c>
      <c r="C36" s="200" t="s">
        <v>1102</v>
      </c>
      <c r="D36" s="138" t="s">
        <v>873</v>
      </c>
      <c r="E36" s="138" t="s">
        <v>1066</v>
      </c>
      <c r="F36" s="138">
        <v>5</v>
      </c>
      <c r="G36" s="15" t="s">
        <v>1156</v>
      </c>
      <c r="H36" s="15" t="s">
        <v>879</v>
      </c>
      <c r="I36" s="15" t="s">
        <v>1153</v>
      </c>
      <c r="J36" s="363" t="s">
        <v>1173</v>
      </c>
      <c r="K36" s="366" t="s">
        <v>1142</v>
      </c>
      <c r="L36" s="366" t="str">
        <f>CONCATENATE(LEFT(petDefinitions[[#This Row],['[tidName']]],10),"_DESC")</f>
        <v>TID_PET_36_DESC</v>
      </c>
      <c r="M36" s="366">
        <v>36</v>
      </c>
      <c r="P36" s="67"/>
    </row>
    <row r="37" spans="1:16">
      <c r="A37" s="67">
        <v>33</v>
      </c>
      <c r="B37" s="367" t="s">
        <v>4</v>
      </c>
      <c r="C37" s="200" t="s">
        <v>1090</v>
      </c>
      <c r="D37" s="138" t="s">
        <v>872</v>
      </c>
      <c r="E37" s="138" t="s">
        <v>1106</v>
      </c>
      <c r="F37" s="138">
        <v>8</v>
      </c>
      <c r="G37" s="15" t="s">
        <v>877</v>
      </c>
      <c r="H37" s="15" t="s">
        <v>880</v>
      </c>
      <c r="I37" s="15" t="s">
        <v>1154</v>
      </c>
      <c r="J37" s="363" t="s">
        <v>1189</v>
      </c>
      <c r="K37" s="366" t="s">
        <v>1130</v>
      </c>
      <c r="L37" s="366" t="str">
        <f>CONCATENATE(LEFT(petDefinitions[[#This Row],['[tidName']]],10),"_DESC")</f>
        <v>TID_PET_24_DESC</v>
      </c>
      <c r="M37" s="366">
        <v>24</v>
      </c>
      <c r="P37" s="67"/>
    </row>
    <row r="38" spans="1:16">
      <c r="A38" s="67">
        <v>34</v>
      </c>
      <c r="B38" s="367" t="s">
        <v>4</v>
      </c>
      <c r="C38" s="200" t="s">
        <v>1094</v>
      </c>
      <c r="D38" s="138" t="s">
        <v>872</v>
      </c>
      <c r="E38" s="138" t="s">
        <v>1066</v>
      </c>
      <c r="F38" s="138">
        <v>2</v>
      </c>
      <c r="G38" s="15" t="s">
        <v>877</v>
      </c>
      <c r="H38" s="15" t="s">
        <v>879</v>
      </c>
      <c r="I38" s="15" t="s">
        <v>1150</v>
      </c>
      <c r="J38" s="363" t="s">
        <v>1082</v>
      </c>
      <c r="K38" s="366" t="s">
        <v>1134</v>
      </c>
      <c r="L38" s="366" t="str">
        <f>CONCATENATE(LEFT(petDefinitions[[#This Row],['[tidName']]],10),"_DESC")</f>
        <v>TID_PET_28_DESC</v>
      </c>
      <c r="M38" s="366">
        <v>28</v>
      </c>
      <c r="P38" s="67"/>
    </row>
    <row r="39" spans="1:16">
      <c r="A39" s="67">
        <v>35</v>
      </c>
      <c r="B39" s="367" t="s">
        <v>4</v>
      </c>
      <c r="C39" s="200" t="s">
        <v>1095</v>
      </c>
      <c r="D39" s="138" t="s">
        <v>872</v>
      </c>
      <c r="E39" s="138" t="s">
        <v>1066</v>
      </c>
      <c r="F39" s="138">
        <v>3</v>
      </c>
      <c r="G39" s="358" t="s">
        <v>1148</v>
      </c>
      <c r="H39" s="358" t="s">
        <v>880</v>
      </c>
      <c r="I39" s="358" t="s">
        <v>1154</v>
      </c>
      <c r="J39" s="363" t="s">
        <v>1084</v>
      </c>
      <c r="K39" s="366" t="s">
        <v>1135</v>
      </c>
      <c r="L39" s="366" t="str">
        <f>CONCATENATE(LEFT(petDefinitions[[#This Row],['[tidName']]],10),"_DESC")</f>
        <v>TID_PET_29_DESC</v>
      </c>
      <c r="M39" s="366">
        <v>29</v>
      </c>
      <c r="P39" s="67"/>
    </row>
    <row r="40" spans="1:16">
      <c r="A40" s="67">
        <v>36</v>
      </c>
      <c r="B40" s="367" t="s">
        <v>4</v>
      </c>
      <c r="C40" s="200" t="s">
        <v>1097</v>
      </c>
      <c r="D40" s="138" t="s">
        <v>872</v>
      </c>
      <c r="E40" s="138" t="s">
        <v>1062</v>
      </c>
      <c r="F40" s="138">
        <v>7</v>
      </c>
      <c r="G40" s="15" t="s">
        <v>877</v>
      </c>
      <c r="H40" s="15" t="s">
        <v>879</v>
      </c>
      <c r="I40" s="15" t="s">
        <v>1150</v>
      </c>
      <c r="J40" s="363" t="s">
        <v>1040</v>
      </c>
      <c r="K40" s="366" t="s">
        <v>1137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1098</v>
      </c>
      <c r="D41" s="138" t="s">
        <v>872</v>
      </c>
      <c r="E41" s="138" t="s">
        <v>1065</v>
      </c>
      <c r="F41" s="138">
        <v>2</v>
      </c>
      <c r="G41" s="15" t="s">
        <v>877</v>
      </c>
      <c r="H41" s="15" t="s">
        <v>879</v>
      </c>
      <c r="I41" s="15" t="s">
        <v>1150</v>
      </c>
      <c r="J41" s="363" t="s">
        <v>470</v>
      </c>
      <c r="K41" s="366" t="s">
        <v>1138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1103</v>
      </c>
      <c r="D42" s="138" t="s">
        <v>1062</v>
      </c>
      <c r="E42" s="138" t="s">
        <v>1065</v>
      </c>
      <c r="F42" s="138">
        <v>4</v>
      </c>
      <c r="G42" s="15" t="s">
        <v>1177</v>
      </c>
      <c r="H42" s="15" t="s">
        <v>880</v>
      </c>
      <c r="I42" s="15" t="s">
        <v>1239</v>
      </c>
      <c r="J42" s="363" t="s">
        <v>1176</v>
      </c>
      <c r="K42" s="366" t="s">
        <v>1143</v>
      </c>
      <c r="L42" s="366" t="str">
        <f>CONCATENATE(LEFT(petDefinitions[[#This Row],['[tidName']]],10),"_DESC")</f>
        <v>TID_PET_37_DESC</v>
      </c>
      <c r="M42" s="366">
        <v>37</v>
      </c>
      <c r="P42" s="67"/>
    </row>
    <row r="43" spans="1:16">
      <c r="A43" s="67">
        <v>39</v>
      </c>
      <c r="B43" s="367" t="s">
        <v>4</v>
      </c>
      <c r="C43" s="200" t="s">
        <v>1104</v>
      </c>
      <c r="D43" s="138" t="s">
        <v>1062</v>
      </c>
      <c r="E43" s="138" t="s">
        <v>1065</v>
      </c>
      <c r="F43" s="138">
        <v>5</v>
      </c>
      <c r="G43" s="358" t="s">
        <v>1185</v>
      </c>
      <c r="H43" s="358" t="s">
        <v>881</v>
      </c>
      <c r="I43" s="15" t="s">
        <v>1240</v>
      </c>
      <c r="J43" s="363" t="s">
        <v>1188</v>
      </c>
      <c r="K43" s="366" t="s">
        <v>1144</v>
      </c>
      <c r="L43" s="366" t="str">
        <f>CONCATENATE(LEFT(petDefinitions[[#This Row],['[tidName']]],10),"_DESC")</f>
        <v>TID_PET_38_DESC</v>
      </c>
      <c r="M43" s="366">
        <v>38</v>
      </c>
      <c r="P43" s="67"/>
    </row>
    <row r="44" spans="1:16">
      <c r="A44" s="67">
        <v>40</v>
      </c>
      <c r="B44" s="367" t="s">
        <v>4</v>
      </c>
      <c r="C44" s="200" t="s">
        <v>1105</v>
      </c>
      <c r="D44" s="138" t="s">
        <v>1062</v>
      </c>
      <c r="E44" s="138" t="s">
        <v>1065</v>
      </c>
      <c r="F44" s="138">
        <v>6</v>
      </c>
      <c r="G44" s="15" t="s">
        <v>1340</v>
      </c>
      <c r="H44" s="15" t="s">
        <v>879</v>
      </c>
      <c r="I44" s="15" t="s">
        <v>1238</v>
      </c>
      <c r="J44" s="363" t="s">
        <v>1338</v>
      </c>
      <c r="K44" s="366" t="s">
        <v>1145</v>
      </c>
      <c r="L44" s="366" t="str">
        <f>CONCATENATE(LEFT(petDefinitions[[#This Row],['[tidName']]],10),"_DESC")</f>
        <v>TID_PET_39_DESC</v>
      </c>
      <c r="M44" s="366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4"/>
  <sheetViews>
    <sheetView topLeftCell="A22" workbookViewId="0">
      <selection activeCell="H22" sqref="H22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505"/>
      <c r="G3" s="505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594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1011</v>
      </c>
    </row>
    <row r="16" spans="2:25">
      <c r="B16" s="136" t="s">
        <v>4</v>
      </c>
      <c r="C16" s="193" t="s">
        <v>1033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708</v>
      </c>
      <c r="D20" s="172"/>
      <c r="E20" s="196"/>
      <c r="F20" s="505"/>
      <c r="G20" s="505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1158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>
      <c r="B24" s="321" t="s">
        <v>4</v>
      </c>
      <c r="C24" s="317" t="s">
        <v>1215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1</v>
      </c>
      <c r="S24" s="323">
        <v>0</v>
      </c>
      <c r="T24" s="199" t="b">
        <v>0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>
      <c r="B25" s="321" t="s">
        <v>4</v>
      </c>
      <c r="C25" s="317" t="s">
        <v>712</v>
      </c>
      <c r="D25" s="318" t="s">
        <v>414</v>
      </c>
      <c r="E25" s="311">
        <v>40</v>
      </c>
      <c r="F25" s="206">
        <v>2</v>
      </c>
      <c r="G25" s="206">
        <v>0</v>
      </c>
      <c r="H25" s="206">
        <v>50</v>
      </c>
      <c r="I25" s="206">
        <v>0</v>
      </c>
      <c r="J25" s="206">
        <v>4</v>
      </c>
      <c r="K25" s="335">
        <v>0.3</v>
      </c>
      <c r="L25" s="206">
        <v>0</v>
      </c>
      <c r="M25" s="199" t="b">
        <v>1</v>
      </c>
      <c r="N25" s="199">
        <v>2</v>
      </c>
      <c r="O25" s="199">
        <v>9</v>
      </c>
      <c r="P25" s="199" t="b">
        <v>1</v>
      </c>
      <c r="Q25" s="323">
        <v>1</v>
      </c>
      <c r="R25" s="199" t="b">
        <v>1</v>
      </c>
      <c r="S25" s="323">
        <v>1</v>
      </c>
      <c r="T25" s="199" t="b">
        <v>0</v>
      </c>
      <c r="U25" s="323">
        <v>0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750</v>
      </c>
      <c r="AC25" s="371" t="s">
        <v>934</v>
      </c>
      <c r="AD25" s="378" t="s">
        <v>996</v>
      </c>
      <c r="AE25" s="371" t="s">
        <v>982</v>
      </c>
      <c r="AF25" s="371" t="s">
        <v>983</v>
      </c>
    </row>
    <row r="26" spans="2:32" s="27" customFormat="1">
      <c r="B26" s="321" t="s">
        <v>4</v>
      </c>
      <c r="C26" s="317" t="s">
        <v>1216</v>
      </c>
      <c r="D26" s="318" t="s">
        <v>414</v>
      </c>
      <c r="E26" s="311">
        <v>40</v>
      </c>
      <c r="F26" s="206">
        <v>2</v>
      </c>
      <c r="G26" s="206">
        <v>0</v>
      </c>
      <c r="H26" s="206">
        <v>30</v>
      </c>
      <c r="I26" s="206">
        <v>0</v>
      </c>
      <c r="J26" s="206">
        <v>4</v>
      </c>
      <c r="K26" s="335">
        <v>0.3</v>
      </c>
      <c r="L26" s="206">
        <v>0</v>
      </c>
      <c r="M26" s="199" t="b">
        <v>1</v>
      </c>
      <c r="N26" s="199">
        <v>3</v>
      </c>
      <c r="O26" s="199">
        <v>9</v>
      </c>
      <c r="P26" s="199" t="b">
        <v>1</v>
      </c>
      <c r="Q26" s="323">
        <v>2</v>
      </c>
      <c r="R26" s="199" t="b">
        <v>1</v>
      </c>
      <c r="S26" s="323">
        <v>2</v>
      </c>
      <c r="T26" s="199" t="b">
        <v>0</v>
      </c>
      <c r="U26" s="323">
        <v>0</v>
      </c>
      <c r="V26" s="199">
        <v>85</v>
      </c>
      <c r="W26" s="199">
        <v>0</v>
      </c>
      <c r="X26" s="251">
        <v>0.25</v>
      </c>
      <c r="Y26" s="251">
        <v>0.25</v>
      </c>
      <c r="Z26" s="251">
        <v>0.75</v>
      </c>
      <c r="AA26" s="312">
        <v>0</v>
      </c>
      <c r="AB26" s="302" t="s">
        <v>750</v>
      </c>
      <c r="AC26" s="371" t="s">
        <v>934</v>
      </c>
      <c r="AD26" s="378" t="s">
        <v>996</v>
      </c>
      <c r="AE26" s="371" t="s">
        <v>982</v>
      </c>
      <c r="AF26" s="371" t="s">
        <v>983</v>
      </c>
    </row>
    <row r="27" spans="2:32" s="27" customFormat="1">
      <c r="B27" s="321" t="s">
        <v>4</v>
      </c>
      <c r="C27" s="317" t="s">
        <v>1157</v>
      </c>
      <c r="D27" s="318" t="s">
        <v>414</v>
      </c>
      <c r="E27" s="311">
        <v>3</v>
      </c>
      <c r="F27" s="206">
        <v>1</v>
      </c>
      <c r="G27" s="206">
        <v>0</v>
      </c>
      <c r="H27" s="206">
        <v>40</v>
      </c>
      <c r="I27" s="206">
        <v>0</v>
      </c>
      <c r="J27" s="206">
        <v>2</v>
      </c>
      <c r="K27" s="335">
        <v>0.2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1</v>
      </c>
      <c r="S27" s="323">
        <v>0</v>
      </c>
      <c r="T27" s="199" t="b">
        <v>0</v>
      </c>
      <c r="U27" s="323">
        <v>0</v>
      </c>
      <c r="V27" s="199">
        <v>75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659</v>
      </c>
      <c r="AC27" s="371" t="s">
        <v>936</v>
      </c>
      <c r="AD27" s="378" t="s">
        <v>1003</v>
      </c>
      <c r="AE27" s="371"/>
      <c r="AF27" s="303"/>
    </row>
    <row r="28" spans="2:32" s="27" customFormat="1">
      <c r="B28" s="321" t="s">
        <v>4</v>
      </c>
      <c r="C28" s="317" t="s">
        <v>1159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1</v>
      </c>
      <c r="S28" s="323">
        <v>0</v>
      </c>
      <c r="T28" s="199" t="b">
        <v>0</v>
      </c>
      <c r="U28" s="323">
        <v>0</v>
      </c>
      <c r="V28" s="199">
        <v>75</v>
      </c>
      <c r="W28" s="199">
        <v>20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>
      <c r="B29" s="321" t="s">
        <v>4</v>
      </c>
      <c r="C29" s="317" t="s">
        <v>734</v>
      </c>
      <c r="D29" s="318" t="s">
        <v>414</v>
      </c>
      <c r="E29" s="311">
        <v>48</v>
      </c>
      <c r="F29" s="206">
        <v>3</v>
      </c>
      <c r="G29" s="206">
        <v>0</v>
      </c>
      <c r="H29" s="206">
        <v>15</v>
      </c>
      <c r="I29" s="206">
        <v>0</v>
      </c>
      <c r="J29" s="206">
        <v>2</v>
      </c>
      <c r="K29" s="335">
        <v>0.3</v>
      </c>
      <c r="L29" s="206">
        <v>0</v>
      </c>
      <c r="M29" s="199" t="b">
        <v>1</v>
      </c>
      <c r="N29" s="199">
        <v>1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0</v>
      </c>
      <c r="T29" s="199" t="b">
        <v>0</v>
      </c>
      <c r="U29" s="323">
        <v>0</v>
      </c>
      <c r="V29" s="199">
        <v>80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749</v>
      </c>
      <c r="AC29" s="371" t="s">
        <v>935</v>
      </c>
      <c r="AD29" s="378" t="s">
        <v>995</v>
      </c>
      <c r="AE29" s="371"/>
      <c r="AF29" s="303"/>
    </row>
    <row r="30" spans="2:32" s="27" customFormat="1">
      <c r="B30" s="321" t="s">
        <v>4</v>
      </c>
      <c r="C30" s="317" t="s">
        <v>499</v>
      </c>
      <c r="D30" s="318" t="s">
        <v>414</v>
      </c>
      <c r="E30" s="311">
        <v>3</v>
      </c>
      <c r="F30" s="206">
        <v>1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1</v>
      </c>
      <c r="S30" s="323">
        <v>0</v>
      </c>
      <c r="T30" s="199" t="b">
        <v>0</v>
      </c>
      <c r="U30" s="323">
        <v>0</v>
      </c>
      <c r="V30" s="199">
        <v>75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936</v>
      </c>
      <c r="AD30" s="378" t="s">
        <v>1003</v>
      </c>
      <c r="AE30" s="371"/>
      <c r="AF30" s="303"/>
    </row>
    <row r="31" spans="2:32" s="27" customFormat="1">
      <c r="B31" s="321" t="s">
        <v>4</v>
      </c>
      <c r="C31" s="317" t="s">
        <v>500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2</v>
      </c>
      <c r="K31" s="335">
        <v>0.2</v>
      </c>
      <c r="L31" s="206">
        <v>0</v>
      </c>
      <c r="M31" s="199" t="b">
        <v>1</v>
      </c>
      <c r="N31" s="199">
        <v>1</v>
      </c>
      <c r="O31" s="199">
        <v>7</v>
      </c>
      <c r="P31" s="199" t="b">
        <v>1</v>
      </c>
      <c r="Q31" s="323">
        <v>0</v>
      </c>
      <c r="R31" s="199" t="b">
        <v>1</v>
      </c>
      <c r="S31" s="323">
        <v>0</v>
      </c>
      <c r="T31" s="199" t="b">
        <v>0</v>
      </c>
      <c r="U31" s="323">
        <v>0</v>
      </c>
      <c r="V31" s="199">
        <v>75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>
      <c r="B32" s="321" t="s">
        <v>4</v>
      </c>
      <c r="C32" s="317" t="s">
        <v>1013</v>
      </c>
      <c r="D32" s="318" t="s">
        <v>414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2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0</v>
      </c>
      <c r="T32" s="199" t="b">
        <v>0</v>
      </c>
      <c r="U32" s="323">
        <v>0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659</v>
      </c>
      <c r="AC32" s="371" t="s">
        <v>937</v>
      </c>
      <c r="AD32" s="378" t="s">
        <v>1004</v>
      </c>
      <c r="AE32" s="371"/>
      <c r="AF32" s="303"/>
    </row>
    <row r="33" spans="1:32" s="27" customFormat="1">
      <c r="B33" s="321" t="s">
        <v>4</v>
      </c>
      <c r="C33" s="317" t="s">
        <v>1014</v>
      </c>
      <c r="D33" s="318" t="s">
        <v>414</v>
      </c>
      <c r="E33" s="311">
        <v>22</v>
      </c>
      <c r="F33" s="206">
        <v>2</v>
      </c>
      <c r="G33" s="206">
        <v>0</v>
      </c>
      <c r="H33" s="206">
        <v>15</v>
      </c>
      <c r="I33" s="206">
        <v>0</v>
      </c>
      <c r="J33" s="206">
        <v>1</v>
      </c>
      <c r="K33" s="335">
        <v>0.2</v>
      </c>
      <c r="L33" s="206">
        <v>0</v>
      </c>
      <c r="M33" s="199" t="b">
        <v>1</v>
      </c>
      <c r="N33" s="199">
        <v>0</v>
      </c>
      <c r="O33" s="199">
        <v>7</v>
      </c>
      <c r="P33" s="199" t="b">
        <v>1</v>
      </c>
      <c r="Q33" s="323">
        <v>0</v>
      </c>
      <c r="R33" s="199" t="b">
        <v>0</v>
      </c>
      <c r="S33" s="323">
        <v>0</v>
      </c>
      <c r="T33" s="199" t="b">
        <v>0</v>
      </c>
      <c r="U33" s="323">
        <v>0</v>
      </c>
      <c r="V33" s="199">
        <v>1</v>
      </c>
      <c r="W33" s="199">
        <v>0</v>
      </c>
      <c r="X33" s="251">
        <v>0.25</v>
      </c>
      <c r="Y33" s="251">
        <v>0.25</v>
      </c>
      <c r="Z33" s="251">
        <v>0</v>
      </c>
      <c r="AA33" s="312">
        <v>0</v>
      </c>
      <c r="AB33" s="302" t="s">
        <v>659</v>
      </c>
      <c r="AC33" s="371" t="s">
        <v>937</v>
      </c>
      <c r="AD33" s="378" t="s">
        <v>1004</v>
      </c>
      <c r="AE33" s="371"/>
      <c r="AF33" s="303"/>
    </row>
    <row r="34" spans="1:32">
      <c r="B34" s="320" t="s">
        <v>4</v>
      </c>
      <c r="C34" s="315" t="s">
        <v>705</v>
      </c>
      <c r="D34" s="316" t="s">
        <v>413</v>
      </c>
      <c r="E34" s="309">
        <v>13</v>
      </c>
      <c r="F34" s="133">
        <v>1</v>
      </c>
      <c r="G34" s="133">
        <v>0</v>
      </c>
      <c r="H34" s="133">
        <v>5</v>
      </c>
      <c r="I34" s="133">
        <v>0</v>
      </c>
      <c r="J34" s="133">
        <v>3</v>
      </c>
      <c r="K34" s="336">
        <v>0.1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v>0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0.1</v>
      </c>
      <c r="Y34" s="250">
        <v>0.1</v>
      </c>
      <c r="Z34" s="250">
        <v>1</v>
      </c>
      <c r="AA34" s="310">
        <v>0</v>
      </c>
      <c r="AB34" s="299" t="s">
        <v>739</v>
      </c>
      <c r="AC34" s="370" t="s">
        <v>910</v>
      </c>
      <c r="AD34" s="379" t="s">
        <v>940</v>
      </c>
      <c r="AE34" s="370" t="s">
        <v>958</v>
      </c>
      <c r="AF34" s="370" t="s">
        <v>972</v>
      </c>
    </row>
    <row r="35" spans="1:32">
      <c r="B35" s="320" t="s">
        <v>4</v>
      </c>
      <c r="C35" s="315" t="s">
        <v>437</v>
      </c>
      <c r="D35" s="316" t="s">
        <v>413</v>
      </c>
      <c r="E35" s="309">
        <v>38</v>
      </c>
      <c r="F35" s="133">
        <v>2</v>
      </c>
      <c r="G35" s="133">
        <v>0</v>
      </c>
      <c r="H35" s="133">
        <v>20</v>
      </c>
      <c r="I35" s="133">
        <v>0</v>
      </c>
      <c r="J35" s="133">
        <v>3</v>
      </c>
      <c r="K35" s="336">
        <v>0.2</v>
      </c>
      <c r="L35" s="133">
        <v>0</v>
      </c>
      <c r="M35" s="20" t="b">
        <v>1</v>
      </c>
      <c r="N35" s="20">
        <v>0</v>
      </c>
      <c r="O35" s="20">
        <v>3</v>
      </c>
      <c r="P35" s="20" t="b">
        <v>1</v>
      </c>
      <c r="Q35" s="322">
        <f>entityDefinitions[[#This Row],['[edibleFromTier']]]</f>
        <v>0</v>
      </c>
      <c r="R35" s="20" t="b">
        <v>0</v>
      </c>
      <c r="S35" s="322">
        <f>entityDefinitions[[#This Row],['[edibleFromTier']]]</f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</v>
      </c>
      <c r="Y35" s="250">
        <v>0</v>
      </c>
      <c r="Z35" s="250">
        <v>1</v>
      </c>
      <c r="AA35" s="310">
        <v>0</v>
      </c>
      <c r="AB35" s="302" t="s">
        <v>657</v>
      </c>
      <c r="AC35" s="370" t="s">
        <v>928</v>
      </c>
      <c r="AD35" s="379" t="s">
        <v>943</v>
      </c>
      <c r="AE35" s="370" t="s">
        <v>976</v>
      </c>
      <c r="AF35" s="370" t="s">
        <v>975</v>
      </c>
    </row>
    <row r="36" spans="1:32">
      <c r="B36" s="320" t="s">
        <v>4</v>
      </c>
      <c r="C36" s="315" t="s">
        <v>1220</v>
      </c>
      <c r="D36" s="316" t="s">
        <v>413</v>
      </c>
      <c r="E36" s="309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3</v>
      </c>
      <c r="K36" s="336">
        <v>0</v>
      </c>
      <c r="L36" s="133">
        <v>0</v>
      </c>
      <c r="M36" s="20" t="b">
        <v>1</v>
      </c>
      <c r="N36" s="20">
        <v>1</v>
      </c>
      <c r="O36" s="20">
        <v>4</v>
      </c>
      <c r="P36" s="20" t="b">
        <v>1</v>
      </c>
      <c r="Q36" s="322">
        <f>entityDefinitions[[#This Row],['[edibleFromTier']]]</f>
        <v>1</v>
      </c>
      <c r="R36" s="20" t="b">
        <v>0</v>
      </c>
      <c r="S36" s="322"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779</v>
      </c>
      <c r="AC36" s="370" t="s">
        <v>917</v>
      </c>
      <c r="AD36" s="379" t="s">
        <v>947</v>
      </c>
      <c r="AE36" s="370" t="s">
        <v>959</v>
      </c>
      <c r="AF36" s="370" t="s">
        <v>974</v>
      </c>
    </row>
    <row r="37" spans="1:32" s="27" customFormat="1">
      <c r="B37" s="320" t="s">
        <v>4</v>
      </c>
      <c r="C37" s="315" t="s">
        <v>1236</v>
      </c>
      <c r="D37" s="316" t="s">
        <v>413</v>
      </c>
      <c r="E37" s="309">
        <v>19</v>
      </c>
      <c r="F37" s="133">
        <v>1</v>
      </c>
      <c r="G37" s="133">
        <v>0</v>
      </c>
      <c r="H37" s="133">
        <v>15</v>
      </c>
      <c r="I37" s="133">
        <v>0</v>
      </c>
      <c r="J37" s="133">
        <v>1</v>
      </c>
      <c r="K37" s="336">
        <v>0.3</v>
      </c>
      <c r="L37" s="133">
        <v>0</v>
      </c>
      <c r="M37" s="20" t="b">
        <v>1</v>
      </c>
      <c r="N37" s="20">
        <v>1</v>
      </c>
      <c r="O37" s="20">
        <v>4</v>
      </c>
      <c r="P37" s="20" t="b">
        <v>1</v>
      </c>
      <c r="Q37" s="322">
        <f>entityDefinitions[[#This Row],['[edibleFromTier']]]</f>
        <v>1</v>
      </c>
      <c r="R37" s="20" t="b">
        <v>0</v>
      </c>
      <c r="S37" s="322">
        <v>0</v>
      </c>
      <c r="T37" s="20" t="b">
        <v>0</v>
      </c>
      <c r="U37" s="322">
        <v>0</v>
      </c>
      <c r="V37" s="20">
        <v>1</v>
      </c>
      <c r="W37" s="20">
        <v>0</v>
      </c>
      <c r="X37" s="250">
        <v>0.1</v>
      </c>
      <c r="Y37" s="250">
        <v>0.1</v>
      </c>
      <c r="Z37" s="250">
        <v>0</v>
      </c>
      <c r="AA37" s="310">
        <v>0</v>
      </c>
      <c r="AB37" s="299" t="s">
        <v>655</v>
      </c>
      <c r="AC37" s="370" t="s">
        <v>920</v>
      </c>
      <c r="AD37" s="379" t="s">
        <v>956</v>
      </c>
      <c r="AE37" s="370"/>
      <c r="AF37" s="300"/>
    </row>
    <row r="38" spans="1:32" s="27" customFormat="1">
      <c r="B38" s="320" t="s">
        <v>4</v>
      </c>
      <c r="C38" s="315" t="s">
        <v>1237</v>
      </c>
      <c r="D38" s="316" t="s">
        <v>413</v>
      </c>
      <c r="E38" s="309">
        <v>19</v>
      </c>
      <c r="F38" s="133">
        <v>1</v>
      </c>
      <c r="G38" s="133">
        <v>0</v>
      </c>
      <c r="H38" s="133">
        <v>-10</v>
      </c>
      <c r="I38" s="133">
        <v>0</v>
      </c>
      <c r="J38" s="133">
        <v>1</v>
      </c>
      <c r="K38" s="336">
        <v>0.3</v>
      </c>
      <c r="L38" s="133">
        <v>0</v>
      </c>
      <c r="M38" s="20" t="b">
        <v>1</v>
      </c>
      <c r="N38" s="20">
        <v>0</v>
      </c>
      <c r="O38" s="20">
        <v>2</v>
      </c>
      <c r="P38" s="20" t="b">
        <v>1</v>
      </c>
      <c r="Q38" s="322">
        <f>entityDefinitions[[#This Row],['[edibleFromTier']]]</f>
        <v>0</v>
      </c>
      <c r="R38" s="20" t="b">
        <v>0</v>
      </c>
      <c r="S38" s="322">
        <f>entityDefinitions[[#This Row],['[edibleFromTier']]]</f>
        <v>0</v>
      </c>
      <c r="T38" s="20" t="b">
        <v>0</v>
      </c>
      <c r="U38" s="322">
        <v>0</v>
      </c>
      <c r="V38" s="20">
        <v>1</v>
      </c>
      <c r="W38" s="20">
        <v>0</v>
      </c>
      <c r="X38" s="250">
        <v>0.1</v>
      </c>
      <c r="Y38" s="250">
        <v>0.1</v>
      </c>
      <c r="Z38" s="250">
        <v>0</v>
      </c>
      <c r="AA38" s="310">
        <v>0</v>
      </c>
      <c r="AB38" s="299" t="s">
        <v>655</v>
      </c>
      <c r="AC38" s="370" t="s">
        <v>920</v>
      </c>
      <c r="AD38" s="379" t="s">
        <v>956</v>
      </c>
      <c r="AE38" s="370"/>
      <c r="AF38" s="300"/>
    </row>
    <row r="39" spans="1:32">
      <c r="B39" s="320" t="s">
        <v>4</v>
      </c>
      <c r="C39" s="315" t="s">
        <v>704</v>
      </c>
      <c r="D39" s="316" t="s">
        <v>413</v>
      </c>
      <c r="E39" s="309">
        <v>3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>entityDefinitions[[#This Row],['[edibleFromTier']]]</f>
        <v>0</v>
      </c>
      <c r="R39" s="20" t="b">
        <v>0</v>
      </c>
      <c r="S39" s="322">
        <f>entityDefinitions[[#This Row],['[edibleFromTier']]]</f>
        <v>0</v>
      </c>
      <c r="T39" s="20" t="b">
        <v>0</v>
      </c>
      <c r="U39" s="322">
        <f>entityDefinitions[[#This Row],['[edibleFromTier']]]</f>
        <v>0</v>
      </c>
      <c r="V39" s="20">
        <v>1</v>
      </c>
      <c r="W39" s="20">
        <v>0</v>
      </c>
      <c r="X39" s="250">
        <v>0.2</v>
      </c>
      <c r="Y39" s="250">
        <v>0.05</v>
      </c>
      <c r="Z39" s="250">
        <v>0</v>
      </c>
      <c r="AA39" s="310">
        <v>0</v>
      </c>
      <c r="AB39" s="299" t="s">
        <v>738</v>
      </c>
      <c r="AC39" s="370" t="s">
        <v>911</v>
      </c>
      <c r="AD39" s="379" t="s">
        <v>941</v>
      </c>
      <c r="AE39" s="370"/>
      <c r="AF39" s="300"/>
    </row>
    <row r="40" spans="1:32">
      <c r="A40" s="247"/>
      <c r="B40" s="320" t="s">
        <v>4</v>
      </c>
      <c r="C40" s="411" t="s">
        <v>336</v>
      </c>
      <c r="D40" s="412" t="s">
        <v>413</v>
      </c>
      <c r="E40" s="413">
        <v>48</v>
      </c>
      <c r="F40" s="414">
        <v>3</v>
      </c>
      <c r="G40" s="414">
        <v>0</v>
      </c>
      <c r="H40" s="414">
        <v>5</v>
      </c>
      <c r="I40" s="414">
        <v>0</v>
      </c>
      <c r="J40" s="414">
        <v>1</v>
      </c>
      <c r="K40" s="415">
        <v>0.53</v>
      </c>
      <c r="L40" s="414">
        <v>0</v>
      </c>
      <c r="M40" s="215" t="b">
        <v>1</v>
      </c>
      <c r="N40" s="215">
        <v>0</v>
      </c>
      <c r="O40" s="215">
        <v>2</v>
      </c>
      <c r="P40" s="215" t="b">
        <v>1</v>
      </c>
      <c r="Q40" s="322">
        <f>entityDefinitions[[#This Row],['[edibleFromTier']]]</f>
        <v>0</v>
      </c>
      <c r="R40" s="215" t="b">
        <v>0</v>
      </c>
      <c r="S40" s="322">
        <f>entityDefinitions[[#This Row],['[edibleFromTier']]]</f>
        <v>0</v>
      </c>
      <c r="T40" s="215" t="b">
        <v>0</v>
      </c>
      <c r="U40" s="322">
        <v>0</v>
      </c>
      <c r="V40" s="215">
        <v>1</v>
      </c>
      <c r="W40" s="215">
        <v>0</v>
      </c>
      <c r="X40" s="416">
        <v>0.25</v>
      </c>
      <c r="Y40" s="416">
        <v>0.25</v>
      </c>
      <c r="Z40" s="416">
        <v>0</v>
      </c>
      <c r="AA40" s="417">
        <v>0</v>
      </c>
      <c r="AB40" s="418" t="s">
        <v>748</v>
      </c>
      <c r="AC40" s="419" t="s">
        <v>914</v>
      </c>
      <c r="AD40" s="420" t="s">
        <v>942</v>
      </c>
      <c r="AE40" s="419"/>
      <c r="AF40" s="421"/>
    </row>
    <row r="41" spans="1:32">
      <c r="B41" s="320" t="s">
        <v>4</v>
      </c>
      <c r="C41" s="315" t="s">
        <v>783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>entityDefinitions[[#This Row],['[edibleFromTier']]]</f>
        <v>0</v>
      </c>
      <c r="R41" s="20" t="b">
        <v>0</v>
      </c>
      <c r="S41" s="322">
        <f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775</v>
      </c>
      <c r="AC41" s="370" t="s">
        <v>912</v>
      </c>
      <c r="AD41" s="379" t="s">
        <v>992</v>
      </c>
      <c r="AE41" s="370"/>
      <c r="AF41" s="300"/>
    </row>
    <row r="42" spans="1:32">
      <c r="B42" s="320" t="s">
        <v>4</v>
      </c>
      <c r="C42" s="315" t="s">
        <v>784</v>
      </c>
      <c r="D42" s="316" t="s">
        <v>413</v>
      </c>
      <c r="E42" s="309">
        <v>7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>entityDefinitions[[#This Row],['[edibleFromTier']]]</f>
        <v>0</v>
      </c>
      <c r="R42" s="20" t="b">
        <v>0</v>
      </c>
      <c r="S42" s="322">
        <f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776</v>
      </c>
      <c r="AC42" s="370" t="s">
        <v>926</v>
      </c>
      <c r="AD42" s="379" t="s">
        <v>993</v>
      </c>
      <c r="AE42" s="370"/>
      <c r="AF42" s="300"/>
    </row>
    <row r="43" spans="1:32">
      <c r="B43" s="320" t="s">
        <v>4</v>
      </c>
      <c r="C43" s="315" t="s">
        <v>785</v>
      </c>
      <c r="D43" s="316" t="s">
        <v>413</v>
      </c>
      <c r="E43" s="309">
        <v>4</v>
      </c>
      <c r="F43" s="133">
        <v>1</v>
      </c>
      <c r="G43" s="133">
        <v>0</v>
      </c>
      <c r="H43" s="133">
        <v>4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>entityDefinitions[[#This Row],['[edibleFromTier']]]</f>
        <v>0</v>
      </c>
      <c r="R43" s="20" t="b">
        <v>0</v>
      </c>
      <c r="S43" s="322">
        <f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777</v>
      </c>
      <c r="AC43" s="370" t="s">
        <v>925</v>
      </c>
      <c r="AD43" s="379" t="s">
        <v>951</v>
      </c>
      <c r="AE43" s="370"/>
      <c r="AF43" s="300"/>
    </row>
    <row r="44" spans="1:32" s="27" customFormat="1">
      <c r="B44" s="320" t="s">
        <v>4</v>
      </c>
      <c r="C44" s="315" t="s">
        <v>786</v>
      </c>
      <c r="D44" s="316" t="s">
        <v>413</v>
      </c>
      <c r="E44" s="309">
        <v>0</v>
      </c>
      <c r="F44" s="133">
        <v>0</v>
      </c>
      <c r="G44" s="133">
        <v>0</v>
      </c>
      <c r="H44" s="133">
        <v>4</v>
      </c>
      <c r="I44" s="133">
        <v>0</v>
      </c>
      <c r="J44" s="133">
        <v>1</v>
      </c>
      <c r="K44" s="336">
        <v>0.1</v>
      </c>
      <c r="L44" s="133">
        <v>0</v>
      </c>
      <c r="M44" s="20" t="b">
        <v>1</v>
      </c>
      <c r="N44" s="20">
        <v>0</v>
      </c>
      <c r="O44" s="20">
        <v>1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f>entityDefinitions[[#This Row],['[edibleFromTier']]]</f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778</v>
      </c>
      <c r="AC44" s="370" t="s">
        <v>927</v>
      </c>
      <c r="AD44" s="379" t="s">
        <v>952</v>
      </c>
      <c r="AE44" s="370"/>
      <c r="AF44" s="300"/>
    </row>
    <row r="45" spans="1:32" s="27" customFormat="1">
      <c r="A45" s="248"/>
      <c r="B45" s="320" t="s">
        <v>4</v>
      </c>
      <c r="C45" s="315" t="s">
        <v>709</v>
      </c>
      <c r="D45" s="316" t="s">
        <v>413</v>
      </c>
      <c r="E45" s="309">
        <v>48</v>
      </c>
      <c r="F45" s="133">
        <v>3</v>
      </c>
      <c r="G45" s="133">
        <v>0</v>
      </c>
      <c r="H45" s="133">
        <v>5</v>
      </c>
      <c r="I45" s="133">
        <v>0</v>
      </c>
      <c r="J45" s="133">
        <v>1</v>
      </c>
      <c r="K45" s="336">
        <v>0.1</v>
      </c>
      <c r="L45" s="133">
        <v>0</v>
      </c>
      <c r="M45" s="20" t="b">
        <v>1</v>
      </c>
      <c r="N45" s="20">
        <v>0</v>
      </c>
      <c r="O45" s="20">
        <v>1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f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752</v>
      </c>
      <c r="AC45" s="370" t="s">
        <v>921</v>
      </c>
      <c r="AD45" s="379" t="s">
        <v>999</v>
      </c>
      <c r="AE45" s="370"/>
      <c r="AF45" s="300"/>
    </row>
    <row r="46" spans="1:32" s="27" customFormat="1">
      <c r="B46" s="320" t="s">
        <v>4</v>
      </c>
      <c r="C46" s="315" t="s">
        <v>1015</v>
      </c>
      <c r="D46" s="316" t="s">
        <v>413</v>
      </c>
      <c r="E46" s="309">
        <v>30</v>
      </c>
      <c r="F46" s="133">
        <v>2</v>
      </c>
      <c r="G46" s="133">
        <v>0</v>
      </c>
      <c r="H46" s="133">
        <v>10</v>
      </c>
      <c r="I46" s="133">
        <v>40</v>
      </c>
      <c r="J46" s="133">
        <v>2</v>
      </c>
      <c r="K46" s="336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22">
        <v>0</v>
      </c>
      <c r="R46" s="20" t="b">
        <v>0</v>
      </c>
      <c r="S46" s="322"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301" t="s">
        <v>741</v>
      </c>
      <c r="AC46" s="370" t="s">
        <v>929</v>
      </c>
      <c r="AD46" s="379" t="s">
        <v>949</v>
      </c>
      <c r="AE46" s="370"/>
      <c r="AF46" s="300"/>
    </row>
    <row r="47" spans="1:32" s="27" customFormat="1">
      <c r="B47" s="320" t="s">
        <v>4</v>
      </c>
      <c r="C47" s="315" t="s">
        <v>1016</v>
      </c>
      <c r="D47" s="316" t="s">
        <v>413</v>
      </c>
      <c r="E47" s="309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36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22">
        <f>entityDefinitions[[#This Row],['[edibleFromTier']]]</f>
        <v>0</v>
      </c>
      <c r="R47" s="20" t="b">
        <v>0</v>
      </c>
      <c r="S47" s="322">
        <f>entityDefinitions[[#This Row],['[edibleFromTier']]]</f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741</v>
      </c>
      <c r="AC47" s="370" t="s">
        <v>929</v>
      </c>
      <c r="AD47" s="379" t="s">
        <v>949</v>
      </c>
      <c r="AE47" s="370"/>
      <c r="AF47" s="300"/>
    </row>
    <row r="48" spans="1:32" s="27" customFormat="1">
      <c r="B48" s="320" t="s">
        <v>4</v>
      </c>
      <c r="C48" s="315" t="s">
        <v>700</v>
      </c>
      <c r="D48" s="316" t="s">
        <v>413</v>
      </c>
      <c r="E48" s="309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1</v>
      </c>
      <c r="K48" s="336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22">
        <f>entityDefinitions[[#This Row],['[edibleFromTier']]]</f>
        <v>0</v>
      </c>
      <c r="R48" s="20" t="b">
        <v>0</v>
      </c>
      <c r="S48" s="322">
        <f>entityDefinitions[[#This Row],['[edibleFromTier']]]</f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0</v>
      </c>
      <c r="AA48" s="310">
        <v>0</v>
      </c>
      <c r="AB48" s="299" t="s">
        <v>742</v>
      </c>
      <c r="AC48" s="370" t="s">
        <v>939</v>
      </c>
      <c r="AD48" s="379" t="s">
        <v>955</v>
      </c>
      <c r="AE48" s="370"/>
      <c r="AF48" s="300"/>
    </row>
    <row r="49" spans="1:32" s="27" customFormat="1">
      <c r="B49" s="320" t="s">
        <v>4</v>
      </c>
      <c r="C49" s="315" t="s">
        <v>703</v>
      </c>
      <c r="D49" s="316" t="s">
        <v>413</v>
      </c>
      <c r="E49" s="309">
        <v>48</v>
      </c>
      <c r="F49" s="133">
        <v>3</v>
      </c>
      <c r="G49" s="133">
        <v>0</v>
      </c>
      <c r="H49" s="133">
        <v>20</v>
      </c>
      <c r="I49" s="133">
        <v>0</v>
      </c>
      <c r="J49" s="133">
        <v>2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>entityDefinitions[[#This Row],['[edibleFromTier']]]</f>
        <v>1</v>
      </c>
      <c r="R49" s="20" t="b">
        <v>0</v>
      </c>
      <c r="S49" s="322"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743</v>
      </c>
      <c r="AC49" s="370" t="s">
        <v>923</v>
      </c>
      <c r="AD49" s="379" t="s">
        <v>997</v>
      </c>
      <c r="AE49" s="370" t="s">
        <v>984</v>
      </c>
      <c r="AF49" s="370" t="s">
        <v>962</v>
      </c>
    </row>
    <row r="50" spans="1:32" s="27" customFormat="1">
      <c r="B50" s="320" t="s">
        <v>4</v>
      </c>
      <c r="C50" s="315" t="s">
        <v>702</v>
      </c>
      <c r="D50" s="316" t="s">
        <v>413</v>
      </c>
      <c r="E50" s="309">
        <v>48</v>
      </c>
      <c r="F50" s="133">
        <v>3</v>
      </c>
      <c r="G50" s="133">
        <v>0</v>
      </c>
      <c r="H50" s="133">
        <v>20</v>
      </c>
      <c r="I50" s="133">
        <v>0</v>
      </c>
      <c r="J50" s="133">
        <v>2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>entityDefinitions[[#This Row],['[edibleFromTier']]]</f>
        <v>1</v>
      </c>
      <c r="R50" s="20" t="b">
        <v>0</v>
      </c>
      <c r="S50" s="322"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744</v>
      </c>
      <c r="AC50" s="370" t="s">
        <v>922</v>
      </c>
      <c r="AD50" s="379" t="s">
        <v>998</v>
      </c>
      <c r="AE50" s="370" t="s">
        <v>984</v>
      </c>
      <c r="AF50" s="370" t="s">
        <v>961</v>
      </c>
    </row>
    <row r="51" spans="1:32">
      <c r="B51" s="320" t="s">
        <v>4</v>
      </c>
      <c r="C51" s="315" t="s">
        <v>439</v>
      </c>
      <c r="D51" s="316" t="s">
        <v>413</v>
      </c>
      <c r="E51" s="309">
        <v>48</v>
      </c>
      <c r="F51" s="133">
        <v>3</v>
      </c>
      <c r="G51" s="133">
        <v>0</v>
      </c>
      <c r="H51" s="133">
        <v>30</v>
      </c>
      <c r="I51" s="133">
        <v>0</v>
      </c>
      <c r="J51" s="133">
        <v>2</v>
      </c>
      <c r="K51" s="336">
        <v>0.2</v>
      </c>
      <c r="L51" s="133">
        <v>0</v>
      </c>
      <c r="M51" s="20" t="b">
        <v>1</v>
      </c>
      <c r="N51" s="20">
        <v>2</v>
      </c>
      <c r="O51" s="20">
        <v>7</v>
      </c>
      <c r="P51" s="20" t="b">
        <v>1</v>
      </c>
      <c r="Q51" s="322">
        <v>1</v>
      </c>
      <c r="R51" s="20" t="b">
        <v>1</v>
      </c>
      <c r="S51" s="322">
        <v>1</v>
      </c>
      <c r="T51" s="20" t="b">
        <v>0</v>
      </c>
      <c r="U51" s="322">
        <v>0</v>
      </c>
      <c r="V51" s="20">
        <v>100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653</v>
      </c>
      <c r="AC51" s="370" t="s">
        <v>919</v>
      </c>
      <c r="AD51" s="379" t="s">
        <v>948</v>
      </c>
      <c r="AE51" s="370"/>
      <c r="AF51" s="300"/>
    </row>
    <row r="52" spans="1:32">
      <c r="B52" s="320" t="s">
        <v>4</v>
      </c>
      <c r="C52" s="315" t="s">
        <v>459</v>
      </c>
      <c r="D52" s="316" t="s">
        <v>413</v>
      </c>
      <c r="E52" s="309">
        <v>10</v>
      </c>
      <c r="F52" s="133">
        <v>1</v>
      </c>
      <c r="G52" s="133">
        <v>0</v>
      </c>
      <c r="H52" s="133">
        <v>15</v>
      </c>
      <c r="I52" s="133">
        <v>0</v>
      </c>
      <c r="J52" s="133">
        <v>2</v>
      </c>
      <c r="K52" s="336">
        <v>0.18</v>
      </c>
      <c r="L52" s="133">
        <v>0</v>
      </c>
      <c r="M52" s="20" t="b">
        <v>1</v>
      </c>
      <c r="N52" s="20">
        <v>2</v>
      </c>
      <c r="O52" s="20">
        <v>6</v>
      </c>
      <c r="P52" s="20" t="b">
        <v>1</v>
      </c>
      <c r="Q52" s="322">
        <v>0</v>
      </c>
      <c r="R52" s="20" t="b">
        <v>1</v>
      </c>
      <c r="S52" s="322">
        <v>1</v>
      </c>
      <c r="T52" s="20" t="b">
        <v>1</v>
      </c>
      <c r="U52" s="322">
        <v>0</v>
      </c>
      <c r="V52" s="20">
        <v>95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654</v>
      </c>
      <c r="AC52" s="370" t="s">
        <v>913</v>
      </c>
      <c r="AD52" s="379" t="s">
        <v>953</v>
      </c>
      <c r="AE52" s="370"/>
      <c r="AF52" s="300"/>
    </row>
    <row r="53" spans="1:32" s="27" customFormat="1">
      <c r="B53" s="320" t="s">
        <v>4</v>
      </c>
      <c r="C53" s="315" t="s">
        <v>337</v>
      </c>
      <c r="D53" s="316" t="s">
        <v>413</v>
      </c>
      <c r="E53" s="309">
        <v>19</v>
      </c>
      <c r="F53" s="133">
        <v>1</v>
      </c>
      <c r="G53" s="133">
        <v>0</v>
      </c>
      <c r="H53" s="133">
        <v>10</v>
      </c>
      <c r="I53" s="133">
        <v>0</v>
      </c>
      <c r="J53" s="133">
        <v>1</v>
      </c>
      <c r="K53" s="336">
        <v>0.3</v>
      </c>
      <c r="L53" s="133">
        <v>0</v>
      </c>
      <c r="M53" s="20" t="b">
        <v>1</v>
      </c>
      <c r="N53" s="20">
        <v>0</v>
      </c>
      <c r="O53" s="20">
        <v>5</v>
      </c>
      <c r="P53" s="20" t="b">
        <v>1</v>
      </c>
      <c r="Q53" s="322">
        <f>entityDefinitions[[#This Row],['[edibleFromTier']]]</f>
        <v>0</v>
      </c>
      <c r="R53" s="20" t="b">
        <v>0</v>
      </c>
      <c r="S53" s="322">
        <f>entityDefinitions[[#This Row],['[edibleFromTier']]]</f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0.1</v>
      </c>
      <c r="Y53" s="250">
        <v>0.1</v>
      </c>
      <c r="Z53" s="250">
        <v>0</v>
      </c>
      <c r="AA53" s="310">
        <v>0</v>
      </c>
      <c r="AB53" s="299" t="s">
        <v>655</v>
      </c>
      <c r="AC53" s="370" t="s">
        <v>920</v>
      </c>
      <c r="AD53" s="379" t="s">
        <v>956</v>
      </c>
      <c r="AE53" s="370"/>
      <c r="AF53" s="300"/>
    </row>
    <row r="54" spans="1:32" s="27" customFormat="1">
      <c r="B54" s="320" t="s">
        <v>4</v>
      </c>
      <c r="C54" s="315" t="s">
        <v>1235</v>
      </c>
      <c r="D54" s="316" t="s">
        <v>413</v>
      </c>
      <c r="E54" s="309">
        <v>19</v>
      </c>
      <c r="F54" s="133">
        <v>1</v>
      </c>
      <c r="G54" s="133">
        <v>0</v>
      </c>
      <c r="H54" s="133">
        <v>5</v>
      </c>
      <c r="I54" s="133">
        <v>0</v>
      </c>
      <c r="J54" s="133">
        <v>1</v>
      </c>
      <c r="K54" s="336">
        <v>0.3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f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0.1</v>
      </c>
      <c r="Y54" s="250">
        <v>0.1</v>
      </c>
      <c r="Z54" s="250">
        <v>0</v>
      </c>
      <c r="AA54" s="310">
        <v>0</v>
      </c>
      <c r="AB54" s="299" t="s">
        <v>655</v>
      </c>
      <c r="AC54" s="370" t="s">
        <v>920</v>
      </c>
      <c r="AD54" s="379" t="s">
        <v>956</v>
      </c>
      <c r="AE54" s="370"/>
      <c r="AF54" s="300"/>
    </row>
    <row r="55" spans="1:32" s="27" customFormat="1">
      <c r="B55" s="320" t="s">
        <v>4</v>
      </c>
      <c r="C55" s="315" t="s">
        <v>737</v>
      </c>
      <c r="D55" s="316" t="s">
        <v>413</v>
      </c>
      <c r="E55" s="309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36">
        <v>0.1</v>
      </c>
      <c r="L55" s="133">
        <v>0</v>
      </c>
      <c r="M55" s="20" t="b">
        <v>1</v>
      </c>
      <c r="N55" s="20">
        <v>1</v>
      </c>
      <c r="O55" s="20">
        <v>1</v>
      </c>
      <c r="P55" s="20" t="b">
        <v>1</v>
      </c>
      <c r="Q55" s="322"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1</v>
      </c>
      <c r="AA55" s="310">
        <v>0</v>
      </c>
      <c r="AB55" s="299" t="s">
        <v>740</v>
      </c>
      <c r="AC55" s="370" t="s">
        <v>930</v>
      </c>
      <c r="AD55" s="379" t="s">
        <v>954</v>
      </c>
      <c r="AE55" s="370" t="s">
        <v>981</v>
      </c>
      <c r="AF55" s="370" t="s">
        <v>980</v>
      </c>
    </row>
    <row r="56" spans="1:32" s="27" customFormat="1">
      <c r="B56" s="320" t="s">
        <v>4</v>
      </c>
      <c r="C56" s="315" t="s">
        <v>1242</v>
      </c>
      <c r="D56" s="316" t="s">
        <v>413</v>
      </c>
      <c r="E56" s="309">
        <v>6</v>
      </c>
      <c r="F56" s="133">
        <v>1</v>
      </c>
      <c r="G56" s="133">
        <v>0</v>
      </c>
      <c r="H56" s="133">
        <v>30</v>
      </c>
      <c r="I56" s="133">
        <v>0</v>
      </c>
      <c r="J56" s="133">
        <v>2</v>
      </c>
      <c r="K56" s="336">
        <v>0.1</v>
      </c>
      <c r="L56" s="133">
        <v>0</v>
      </c>
      <c r="M56" s="20" t="b">
        <v>1</v>
      </c>
      <c r="N56" s="20">
        <v>2</v>
      </c>
      <c r="O56" s="20">
        <v>1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1</v>
      </c>
      <c r="U56" s="322">
        <v>1</v>
      </c>
      <c r="V56" s="20">
        <v>100</v>
      </c>
      <c r="W56" s="20">
        <v>0</v>
      </c>
      <c r="X56" s="250">
        <v>0.05</v>
      </c>
      <c r="Y56" s="250">
        <v>0.05</v>
      </c>
      <c r="Z56" s="250">
        <v>1</v>
      </c>
      <c r="AA56" s="310">
        <v>0</v>
      </c>
      <c r="AB56" s="299" t="s">
        <v>740</v>
      </c>
      <c r="AC56" s="370" t="s">
        <v>930</v>
      </c>
      <c r="AD56" s="379" t="s">
        <v>954</v>
      </c>
      <c r="AE56" s="370" t="s">
        <v>981</v>
      </c>
      <c r="AF56" s="370" t="s">
        <v>980</v>
      </c>
    </row>
    <row r="57" spans="1:32" s="27" customFormat="1">
      <c r="B57" s="320" t="s">
        <v>4</v>
      </c>
      <c r="C57" s="315" t="s">
        <v>1243</v>
      </c>
      <c r="D57" s="316" t="s">
        <v>413</v>
      </c>
      <c r="E57" s="309">
        <v>6</v>
      </c>
      <c r="F57" s="133">
        <v>1</v>
      </c>
      <c r="G57" s="133">
        <v>0</v>
      </c>
      <c r="H57" s="133">
        <v>30</v>
      </c>
      <c r="I57" s="133">
        <v>0</v>
      </c>
      <c r="J57" s="133">
        <v>2</v>
      </c>
      <c r="K57" s="336">
        <v>0.1</v>
      </c>
      <c r="L57" s="133">
        <v>0</v>
      </c>
      <c r="M57" s="20" t="b">
        <v>1</v>
      </c>
      <c r="N57" s="20">
        <v>1</v>
      </c>
      <c r="O57" s="20">
        <v>1</v>
      </c>
      <c r="P57" s="20" t="b">
        <v>1</v>
      </c>
      <c r="Q57" s="322">
        <v>0</v>
      </c>
      <c r="R57" s="20" t="b">
        <v>0</v>
      </c>
      <c r="S57" s="322">
        <v>0</v>
      </c>
      <c r="T57" s="20" t="b">
        <v>0</v>
      </c>
      <c r="U57" s="322">
        <v>0</v>
      </c>
      <c r="V57" s="20">
        <v>1</v>
      </c>
      <c r="W57" s="20">
        <v>0</v>
      </c>
      <c r="X57" s="250">
        <v>0.05</v>
      </c>
      <c r="Y57" s="250">
        <v>0.05</v>
      </c>
      <c r="Z57" s="250">
        <v>1</v>
      </c>
      <c r="AA57" s="310">
        <v>0</v>
      </c>
      <c r="AB57" s="299" t="s">
        <v>740</v>
      </c>
      <c r="AC57" s="370" t="s">
        <v>930</v>
      </c>
      <c r="AD57" s="379" t="s">
        <v>954</v>
      </c>
      <c r="AE57" s="370" t="s">
        <v>981</v>
      </c>
      <c r="AF57" s="370" t="s">
        <v>980</v>
      </c>
    </row>
    <row r="58" spans="1:32">
      <c r="A58" s="247"/>
      <c r="B58" s="320" t="s">
        <v>4</v>
      </c>
      <c r="C58" s="315" t="s">
        <v>707</v>
      </c>
      <c r="D58" s="316" t="s">
        <v>413</v>
      </c>
      <c r="E58" s="309">
        <v>5</v>
      </c>
      <c r="F58" s="133">
        <v>1</v>
      </c>
      <c r="G58" s="133">
        <v>0</v>
      </c>
      <c r="H58" s="133">
        <v>4</v>
      </c>
      <c r="I58" s="133">
        <v>0</v>
      </c>
      <c r="J58" s="133">
        <v>1</v>
      </c>
      <c r="K58" s="336">
        <v>0.1</v>
      </c>
      <c r="L58" s="133">
        <v>0</v>
      </c>
      <c r="M58" s="20" t="b">
        <v>1</v>
      </c>
      <c r="N58" s="20">
        <v>0</v>
      </c>
      <c r="O58" s="20">
        <v>0.5</v>
      </c>
      <c r="P58" s="20" t="b">
        <v>1</v>
      </c>
      <c r="Q58" s="322">
        <f>entityDefinitions[[#This Row],['[edibleFromTier']]]</f>
        <v>0</v>
      </c>
      <c r="R58" s="20" t="b">
        <v>0</v>
      </c>
      <c r="S58" s="322">
        <f>entityDefinitions[[#This Row],['[edibleFromTier']]]</f>
        <v>0</v>
      </c>
      <c r="T58" s="20" t="b">
        <v>0</v>
      </c>
      <c r="U58" s="322">
        <v>0</v>
      </c>
      <c r="V58" s="20">
        <v>1</v>
      </c>
      <c r="W58" s="20">
        <v>0</v>
      </c>
      <c r="X58" s="250">
        <v>0.05</v>
      </c>
      <c r="Y58" s="250">
        <v>0.05</v>
      </c>
      <c r="Z58" s="250">
        <v>0</v>
      </c>
      <c r="AA58" s="310">
        <v>0</v>
      </c>
      <c r="AB58" s="299" t="s">
        <v>780</v>
      </c>
      <c r="AC58" s="370" t="s">
        <v>924</v>
      </c>
      <c r="AD58" s="379" t="s">
        <v>945</v>
      </c>
      <c r="AE58" s="370"/>
      <c r="AF58" s="300"/>
    </row>
    <row r="59" spans="1:32">
      <c r="B59" s="320" t="s">
        <v>4</v>
      </c>
      <c r="C59" s="315" t="s">
        <v>735</v>
      </c>
      <c r="D59" s="316" t="s">
        <v>413</v>
      </c>
      <c r="E59" s="309">
        <v>7</v>
      </c>
      <c r="F59" s="133">
        <v>1</v>
      </c>
      <c r="G59" s="133">
        <v>0</v>
      </c>
      <c r="H59" s="133">
        <v>4</v>
      </c>
      <c r="I59" s="133">
        <v>0</v>
      </c>
      <c r="J59" s="133">
        <v>1</v>
      </c>
      <c r="K59" s="336">
        <v>0.1</v>
      </c>
      <c r="L59" s="133">
        <v>0</v>
      </c>
      <c r="M59" s="20" t="b">
        <v>1</v>
      </c>
      <c r="N59" s="20">
        <v>0</v>
      </c>
      <c r="O59" s="20">
        <v>0.5</v>
      </c>
      <c r="P59" s="20" t="b">
        <v>1</v>
      </c>
      <c r="Q59" s="322">
        <f>entityDefinitions[[#This Row],['[edibleFromTier']]]</f>
        <v>0</v>
      </c>
      <c r="R59" s="20" t="b">
        <v>0</v>
      </c>
      <c r="S59" s="322">
        <v>0</v>
      </c>
      <c r="T59" s="20" t="b">
        <v>0</v>
      </c>
      <c r="U59" s="322">
        <v>0</v>
      </c>
      <c r="V59" s="20">
        <v>1</v>
      </c>
      <c r="W59" s="20">
        <v>0</v>
      </c>
      <c r="X59" s="250">
        <v>0.05</v>
      </c>
      <c r="Y59" s="250">
        <v>0.05</v>
      </c>
      <c r="Z59" s="250">
        <v>0</v>
      </c>
      <c r="AA59" s="310">
        <v>0</v>
      </c>
      <c r="AB59" s="299" t="s">
        <v>781</v>
      </c>
      <c r="AC59" s="370" t="s">
        <v>924</v>
      </c>
      <c r="AD59" s="379" t="s">
        <v>945</v>
      </c>
      <c r="AE59" s="370"/>
      <c r="AF59" s="300"/>
    </row>
    <row r="60" spans="1:32">
      <c r="B60" s="320" t="s">
        <v>4</v>
      </c>
      <c r="C60" s="315" t="s">
        <v>736</v>
      </c>
      <c r="D60" s="316" t="s">
        <v>413</v>
      </c>
      <c r="E60" s="309">
        <v>4</v>
      </c>
      <c r="F60" s="133">
        <v>1</v>
      </c>
      <c r="G60" s="133">
        <v>0</v>
      </c>
      <c r="H60" s="133">
        <v>4</v>
      </c>
      <c r="I60" s="133">
        <v>0</v>
      </c>
      <c r="J60" s="133">
        <v>1</v>
      </c>
      <c r="K60" s="336">
        <v>0.1</v>
      </c>
      <c r="L60" s="133">
        <v>0</v>
      </c>
      <c r="M60" s="20" t="b">
        <v>1</v>
      </c>
      <c r="N60" s="20">
        <v>0</v>
      </c>
      <c r="O60" s="20">
        <v>0.5</v>
      </c>
      <c r="P60" s="20" t="b">
        <v>1</v>
      </c>
      <c r="Q60" s="322">
        <v>0</v>
      </c>
      <c r="R60" s="20" t="b">
        <v>0</v>
      </c>
      <c r="S60" s="322">
        <v>0</v>
      </c>
      <c r="T60" s="20" t="b">
        <v>0</v>
      </c>
      <c r="U60" s="322">
        <v>0</v>
      </c>
      <c r="V60" s="20">
        <v>1</v>
      </c>
      <c r="W60" s="20">
        <v>0</v>
      </c>
      <c r="X60" s="250">
        <v>0.05</v>
      </c>
      <c r="Y60" s="250">
        <v>0.05</v>
      </c>
      <c r="Z60" s="250">
        <v>0</v>
      </c>
      <c r="AA60" s="310">
        <v>0</v>
      </c>
      <c r="AB60" s="299" t="s">
        <v>782</v>
      </c>
      <c r="AC60" s="370" t="s">
        <v>924</v>
      </c>
      <c r="AD60" s="379" t="s">
        <v>945</v>
      </c>
      <c r="AE60" s="370"/>
      <c r="AF60" s="300"/>
    </row>
    <row r="61" spans="1:32" s="27" customFormat="1">
      <c r="B61" s="321" t="s">
        <v>4</v>
      </c>
      <c r="C61" s="317" t="s">
        <v>1012</v>
      </c>
      <c r="D61" s="318" t="s">
        <v>1011</v>
      </c>
      <c r="E61" s="311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3</v>
      </c>
      <c r="K61" s="335">
        <v>0.2</v>
      </c>
      <c r="L61" s="206">
        <v>0</v>
      </c>
      <c r="M61" s="199" t="b">
        <v>1</v>
      </c>
      <c r="N61" s="199">
        <v>0</v>
      </c>
      <c r="O61" s="199">
        <v>6</v>
      </c>
      <c r="P61" s="199" t="b">
        <v>1</v>
      </c>
      <c r="Q61" s="323">
        <f>entityDefinitions[[#This Row],['[edibleFromTier']]]</f>
        <v>0</v>
      </c>
      <c r="R61" s="199" t="b">
        <v>0</v>
      </c>
      <c r="S61" s="323">
        <v>0</v>
      </c>
      <c r="T61" s="199" t="b">
        <v>0</v>
      </c>
      <c r="U61" s="323">
        <v>0</v>
      </c>
      <c r="V61" s="199">
        <v>1</v>
      </c>
      <c r="W61" s="199">
        <v>0</v>
      </c>
      <c r="X61" s="251">
        <v>0.25</v>
      </c>
      <c r="Y61" s="251">
        <v>0.25</v>
      </c>
      <c r="Z61" s="251">
        <v>0.8</v>
      </c>
      <c r="AA61" s="312">
        <v>0</v>
      </c>
      <c r="AB61" s="302" t="s">
        <v>751</v>
      </c>
      <c r="AC61" s="371" t="s">
        <v>933</v>
      </c>
      <c r="AD61" s="378" t="s">
        <v>994</v>
      </c>
      <c r="AE61" s="371" t="s">
        <v>969</v>
      </c>
      <c r="AF61" s="371" t="s">
        <v>971</v>
      </c>
    </row>
    <row r="62" spans="1:32" s="27" customFormat="1">
      <c r="B62" s="321" t="s">
        <v>4</v>
      </c>
      <c r="C62" s="317" t="s">
        <v>1162</v>
      </c>
      <c r="D62" s="318" t="s">
        <v>1011</v>
      </c>
      <c r="E62" s="311">
        <v>30</v>
      </c>
      <c r="F62" s="206">
        <v>2</v>
      </c>
      <c r="G62" s="206">
        <v>0</v>
      </c>
      <c r="H62" s="206">
        <v>10</v>
      </c>
      <c r="I62" s="206">
        <v>0</v>
      </c>
      <c r="J62" s="206">
        <v>3</v>
      </c>
      <c r="K62" s="335">
        <v>0.2</v>
      </c>
      <c r="L62" s="206">
        <v>0</v>
      </c>
      <c r="M62" s="199" t="b">
        <v>1</v>
      </c>
      <c r="N62" s="199">
        <v>0</v>
      </c>
      <c r="O62" s="199">
        <v>6</v>
      </c>
      <c r="P62" s="199" t="b">
        <v>1</v>
      </c>
      <c r="Q62" s="323">
        <f>entityDefinitions[[#This Row],['[edibleFromTier']]]</f>
        <v>0</v>
      </c>
      <c r="R62" s="199" t="b">
        <v>0</v>
      </c>
      <c r="S62" s="323">
        <v>0</v>
      </c>
      <c r="T62" s="199" t="b">
        <v>0</v>
      </c>
      <c r="U62" s="323">
        <v>0</v>
      </c>
      <c r="V62" s="199">
        <v>1</v>
      </c>
      <c r="W62" s="199">
        <v>0</v>
      </c>
      <c r="X62" s="251">
        <v>0.25</v>
      </c>
      <c r="Y62" s="251">
        <v>0.25</v>
      </c>
      <c r="Z62" s="251">
        <v>0.8</v>
      </c>
      <c r="AA62" s="312">
        <v>0</v>
      </c>
      <c r="AB62" s="302" t="s">
        <v>751</v>
      </c>
      <c r="AC62" s="371" t="s">
        <v>933</v>
      </c>
      <c r="AD62" s="378" t="s">
        <v>994</v>
      </c>
      <c r="AE62" s="371" t="s">
        <v>969</v>
      </c>
      <c r="AF62" s="371" t="s">
        <v>971</v>
      </c>
    </row>
    <row r="63" spans="1:32" s="27" customFormat="1">
      <c r="B63" s="321" t="s">
        <v>4</v>
      </c>
      <c r="C63" s="317" t="s">
        <v>1017</v>
      </c>
      <c r="D63" s="318" t="s">
        <v>1011</v>
      </c>
      <c r="E63" s="311">
        <v>30</v>
      </c>
      <c r="F63" s="206">
        <v>2</v>
      </c>
      <c r="G63" s="206">
        <v>0</v>
      </c>
      <c r="H63" s="206">
        <v>20</v>
      </c>
      <c r="I63" s="206">
        <v>0</v>
      </c>
      <c r="J63" s="206">
        <v>2</v>
      </c>
      <c r="K63" s="335">
        <v>0.2</v>
      </c>
      <c r="L63" s="206">
        <v>0</v>
      </c>
      <c r="M63" s="199" t="b">
        <v>1</v>
      </c>
      <c r="N63" s="199">
        <v>1</v>
      </c>
      <c r="O63" s="199">
        <v>4</v>
      </c>
      <c r="P63" s="199" t="b">
        <v>1</v>
      </c>
      <c r="Q63" s="323">
        <v>0</v>
      </c>
      <c r="R63" s="199" t="b">
        <v>1</v>
      </c>
      <c r="S63" s="323">
        <v>0</v>
      </c>
      <c r="T63" s="199" t="b">
        <v>0</v>
      </c>
      <c r="U63" s="323">
        <v>0</v>
      </c>
      <c r="V63" s="199">
        <v>1</v>
      </c>
      <c r="W63" s="199">
        <v>0</v>
      </c>
      <c r="X63" s="251">
        <v>0.25</v>
      </c>
      <c r="Y63" s="251">
        <v>0.25</v>
      </c>
      <c r="Z63" s="251">
        <v>0.8</v>
      </c>
      <c r="AA63" s="312">
        <v>0</v>
      </c>
      <c r="AB63" s="302" t="s">
        <v>751</v>
      </c>
      <c r="AC63" s="371" t="s">
        <v>933</v>
      </c>
      <c r="AD63" s="378" t="s">
        <v>994</v>
      </c>
      <c r="AE63" s="371" t="s">
        <v>969</v>
      </c>
      <c r="AF63" s="371" t="s">
        <v>971</v>
      </c>
    </row>
    <row r="64" spans="1:32" s="27" customFormat="1">
      <c r="B64" s="321" t="s">
        <v>4</v>
      </c>
      <c r="C64" s="317" t="s">
        <v>1018</v>
      </c>
      <c r="D64" s="318" t="s">
        <v>1011</v>
      </c>
      <c r="E64" s="311">
        <v>30</v>
      </c>
      <c r="F64" s="206">
        <v>2</v>
      </c>
      <c r="G64" s="206">
        <v>0</v>
      </c>
      <c r="H64" s="206">
        <v>15</v>
      </c>
      <c r="I64" s="206">
        <v>0</v>
      </c>
      <c r="J64" s="206">
        <v>3</v>
      </c>
      <c r="K64" s="335">
        <v>0.2</v>
      </c>
      <c r="L64" s="206">
        <v>0</v>
      </c>
      <c r="M64" s="199" t="b">
        <v>1</v>
      </c>
      <c r="N64" s="199">
        <v>1</v>
      </c>
      <c r="O64" s="199">
        <v>6</v>
      </c>
      <c r="P64" s="199" t="b">
        <v>1</v>
      </c>
      <c r="Q64" s="323">
        <v>0</v>
      </c>
      <c r="R64" s="199" t="b">
        <v>0</v>
      </c>
      <c r="S64" s="323">
        <v>0</v>
      </c>
      <c r="T64" s="199" t="b">
        <v>1</v>
      </c>
      <c r="U64" s="323">
        <v>0</v>
      </c>
      <c r="V64" s="199">
        <v>50</v>
      </c>
      <c r="W64" s="199">
        <v>0</v>
      </c>
      <c r="X64" s="251">
        <v>0.25</v>
      </c>
      <c r="Y64" s="251">
        <v>0.25</v>
      </c>
      <c r="Z64" s="251">
        <v>0.8</v>
      </c>
      <c r="AA64" s="312">
        <v>0</v>
      </c>
      <c r="AB64" s="302" t="s">
        <v>751</v>
      </c>
      <c r="AC64" s="371" t="s">
        <v>933</v>
      </c>
      <c r="AD64" s="378" t="s">
        <v>994</v>
      </c>
      <c r="AE64" s="371" t="s">
        <v>969</v>
      </c>
      <c r="AF64" s="371" t="s">
        <v>971</v>
      </c>
    </row>
    <row r="65" spans="2:32">
      <c r="B65" s="320" t="s">
        <v>4</v>
      </c>
      <c r="C65" s="315" t="s">
        <v>498</v>
      </c>
      <c r="D65" s="316" t="s">
        <v>1033</v>
      </c>
      <c r="E65" s="309">
        <v>48</v>
      </c>
      <c r="F65" s="133">
        <v>3</v>
      </c>
      <c r="G65" s="133">
        <v>0</v>
      </c>
      <c r="H65" s="133">
        <v>3</v>
      </c>
      <c r="I65" s="133">
        <v>0</v>
      </c>
      <c r="J65" s="133">
        <v>3</v>
      </c>
      <c r="K65" s="336">
        <v>0</v>
      </c>
      <c r="L65" s="133">
        <v>0</v>
      </c>
      <c r="M65" s="20" t="b">
        <v>1</v>
      </c>
      <c r="N65" s="20">
        <v>3</v>
      </c>
      <c r="O65" s="20">
        <v>1</v>
      </c>
      <c r="P65" s="20" t="b">
        <v>1</v>
      </c>
      <c r="Q65" s="322">
        <f>entityDefinitions[[#This Row],['[edibleFromTier']]]</f>
        <v>3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299" t="s">
        <v>779</v>
      </c>
      <c r="AC65" s="370" t="s">
        <v>917</v>
      </c>
      <c r="AD65" s="379" t="s">
        <v>947</v>
      </c>
      <c r="AE65" s="370" t="s">
        <v>959</v>
      </c>
      <c r="AF65" s="370" t="s">
        <v>974</v>
      </c>
    </row>
    <row r="66" spans="2:32">
      <c r="B66" s="320" t="s">
        <v>4</v>
      </c>
      <c r="C66" s="315" t="s">
        <v>1182</v>
      </c>
      <c r="D66" s="316" t="s">
        <v>1033</v>
      </c>
      <c r="E66" s="309">
        <v>58</v>
      </c>
      <c r="F66" s="133">
        <v>5</v>
      </c>
      <c r="G66" s="133">
        <v>0</v>
      </c>
      <c r="H66" s="133">
        <v>4</v>
      </c>
      <c r="I66" s="133">
        <v>0</v>
      </c>
      <c r="J66" s="133">
        <v>5</v>
      </c>
      <c r="K66" s="336">
        <v>0</v>
      </c>
      <c r="L66" s="133">
        <v>0</v>
      </c>
      <c r="M66" s="20" t="b">
        <v>1</v>
      </c>
      <c r="N66" s="20">
        <v>4</v>
      </c>
      <c r="O66" s="20">
        <v>1</v>
      </c>
      <c r="P66" s="20" t="b">
        <v>1</v>
      </c>
      <c r="Q66" s="322">
        <f>entityDefinitions[[#This Row],['[edibleFromTier']]]</f>
        <v>4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0.25</v>
      </c>
      <c r="Y66" s="250">
        <v>0.25</v>
      </c>
      <c r="Z66" s="250">
        <v>0</v>
      </c>
      <c r="AA66" s="310">
        <v>0</v>
      </c>
      <c r="AB66" s="299" t="s">
        <v>779</v>
      </c>
      <c r="AC66" s="370" t="s">
        <v>917</v>
      </c>
      <c r="AD66" s="379" t="s">
        <v>947</v>
      </c>
      <c r="AE66" s="370" t="s">
        <v>959</v>
      </c>
      <c r="AF66" s="370" t="s">
        <v>974</v>
      </c>
    </row>
    <row r="67" spans="2:32">
      <c r="B67" s="320" t="s">
        <v>4</v>
      </c>
      <c r="C67" s="315" t="s">
        <v>1183</v>
      </c>
      <c r="D67" s="316" t="s">
        <v>1033</v>
      </c>
      <c r="E67" s="309">
        <v>68</v>
      </c>
      <c r="F67" s="133">
        <v>7</v>
      </c>
      <c r="G67" s="133">
        <v>0</v>
      </c>
      <c r="H67" s="133">
        <v>5</v>
      </c>
      <c r="I67" s="133">
        <v>0</v>
      </c>
      <c r="J67" s="133">
        <v>7</v>
      </c>
      <c r="K67" s="336">
        <v>0</v>
      </c>
      <c r="L67" s="133">
        <v>0</v>
      </c>
      <c r="M67" s="20" t="b">
        <v>0</v>
      </c>
      <c r="N67" s="20">
        <v>0</v>
      </c>
      <c r="O67" s="20">
        <v>1</v>
      </c>
      <c r="P67" s="20" t="b">
        <v>0</v>
      </c>
      <c r="Q67" s="322">
        <f>entityDefinitions[[#This Row],['[edibleFromTier']]]</f>
        <v>0</v>
      </c>
      <c r="R67" s="20" t="b">
        <v>0</v>
      </c>
      <c r="S67" s="322">
        <v>0</v>
      </c>
      <c r="T67" s="20" t="b">
        <v>0</v>
      </c>
      <c r="U67" s="322">
        <v>0</v>
      </c>
      <c r="V67" s="20">
        <v>1</v>
      </c>
      <c r="W67" s="20">
        <v>0</v>
      </c>
      <c r="X67" s="250">
        <v>0.25</v>
      </c>
      <c r="Y67" s="250">
        <v>0.25</v>
      </c>
      <c r="Z67" s="250">
        <v>0</v>
      </c>
      <c r="AA67" s="310">
        <v>0</v>
      </c>
      <c r="AB67" s="299" t="s">
        <v>779</v>
      </c>
      <c r="AC67" s="370" t="s">
        <v>917</v>
      </c>
      <c r="AD67" s="379" t="s">
        <v>947</v>
      </c>
      <c r="AE67" s="370" t="s">
        <v>959</v>
      </c>
      <c r="AF67" s="370" t="s">
        <v>974</v>
      </c>
    </row>
    <row r="68" spans="2:32">
      <c r="B68" s="320" t="s">
        <v>4</v>
      </c>
      <c r="C68" s="315" t="s">
        <v>584</v>
      </c>
      <c r="D68" s="316" t="s">
        <v>1033</v>
      </c>
      <c r="E68" s="309">
        <v>48</v>
      </c>
      <c r="F68" s="133">
        <v>3</v>
      </c>
      <c r="G68" s="133">
        <v>0</v>
      </c>
      <c r="H68" s="133">
        <v>20</v>
      </c>
      <c r="I68" s="133">
        <v>0</v>
      </c>
      <c r="J68" s="133">
        <v>4</v>
      </c>
      <c r="K68" s="336">
        <v>0.3</v>
      </c>
      <c r="L68" s="133">
        <v>0</v>
      </c>
      <c r="M68" s="20" t="b">
        <v>1</v>
      </c>
      <c r="N68" s="20">
        <v>1</v>
      </c>
      <c r="O68" s="20">
        <v>6</v>
      </c>
      <c r="P68" s="20" t="b">
        <v>1</v>
      </c>
      <c r="Q68" s="322">
        <v>0</v>
      </c>
      <c r="R68" s="20" t="b">
        <v>0</v>
      </c>
      <c r="S68" s="322">
        <v>0</v>
      </c>
      <c r="T68" s="20" t="b">
        <v>0</v>
      </c>
      <c r="U68" s="322">
        <v>0</v>
      </c>
      <c r="V68" s="20">
        <v>1</v>
      </c>
      <c r="W68" s="20">
        <v>0</v>
      </c>
      <c r="X68" s="250">
        <v>0</v>
      </c>
      <c r="Y68" s="250">
        <v>0</v>
      </c>
      <c r="Z68" s="250">
        <v>0.6</v>
      </c>
      <c r="AA68" s="310">
        <v>0</v>
      </c>
      <c r="AB68" s="299" t="s">
        <v>660</v>
      </c>
      <c r="AC68" s="370" t="s">
        <v>938</v>
      </c>
      <c r="AD68" s="379" t="s">
        <v>1005</v>
      </c>
      <c r="AE68" s="370" t="s">
        <v>985</v>
      </c>
      <c r="AF68" s="370" t="s">
        <v>986</v>
      </c>
    </row>
    <row r="69" spans="2:32">
      <c r="B69" s="320" t="s">
        <v>4</v>
      </c>
      <c r="C69" s="315" t="s">
        <v>1032</v>
      </c>
      <c r="D69" s="316" t="s">
        <v>1033</v>
      </c>
      <c r="E69" s="309">
        <v>13</v>
      </c>
      <c r="F69" s="133">
        <v>1</v>
      </c>
      <c r="G69" s="133">
        <v>0</v>
      </c>
      <c r="H69" s="133">
        <v>20</v>
      </c>
      <c r="I69" s="133">
        <v>0</v>
      </c>
      <c r="J69" s="133">
        <v>4</v>
      </c>
      <c r="K69" s="336">
        <v>0.1</v>
      </c>
      <c r="L69" s="133">
        <v>0</v>
      </c>
      <c r="M69" s="20" t="b">
        <v>1</v>
      </c>
      <c r="N69" s="20">
        <v>1</v>
      </c>
      <c r="O69" s="20">
        <v>4</v>
      </c>
      <c r="P69" s="20" t="b">
        <v>1</v>
      </c>
      <c r="Q69" s="322">
        <v>0</v>
      </c>
      <c r="R69" s="20" t="b">
        <v>0</v>
      </c>
      <c r="S69" s="322">
        <v>0</v>
      </c>
      <c r="T69" s="20" t="b">
        <v>0</v>
      </c>
      <c r="U69" s="322">
        <v>0</v>
      </c>
      <c r="V69" s="20">
        <v>1</v>
      </c>
      <c r="W69" s="20">
        <v>0</v>
      </c>
      <c r="X69" s="250">
        <v>0.1</v>
      </c>
      <c r="Y69" s="250">
        <v>0.1</v>
      </c>
      <c r="Z69" s="250">
        <v>1</v>
      </c>
      <c r="AA69" s="310">
        <v>0</v>
      </c>
      <c r="AB69" s="299" t="s">
        <v>739</v>
      </c>
      <c r="AC69" s="370" t="s">
        <v>910</v>
      </c>
      <c r="AD69" s="379" t="s">
        <v>940</v>
      </c>
      <c r="AE69" s="370" t="s">
        <v>958</v>
      </c>
      <c r="AF69" s="370" t="s">
        <v>972</v>
      </c>
    </row>
    <row r="70" spans="2:32">
      <c r="B70" s="320" t="s">
        <v>4</v>
      </c>
      <c r="C70" s="315" t="s">
        <v>1035</v>
      </c>
      <c r="D70" s="316" t="s">
        <v>1033</v>
      </c>
      <c r="E70" s="309">
        <v>13</v>
      </c>
      <c r="F70" s="133">
        <v>1</v>
      </c>
      <c r="G70" s="133">
        <v>0</v>
      </c>
      <c r="H70" s="133">
        <v>80</v>
      </c>
      <c r="I70" s="133">
        <v>0</v>
      </c>
      <c r="J70" s="133">
        <v>10</v>
      </c>
      <c r="K70" s="336">
        <v>0.1</v>
      </c>
      <c r="L70" s="133">
        <v>0</v>
      </c>
      <c r="M70" s="20" t="b">
        <v>1</v>
      </c>
      <c r="N70" s="20">
        <v>1</v>
      </c>
      <c r="O70" s="20">
        <v>0</v>
      </c>
      <c r="P70" s="20" t="b">
        <v>1</v>
      </c>
      <c r="Q70" s="322">
        <v>0</v>
      </c>
      <c r="R70" s="20" t="b">
        <v>0</v>
      </c>
      <c r="S70" s="322">
        <v>0</v>
      </c>
      <c r="T70" s="20" t="b">
        <v>0</v>
      </c>
      <c r="U70" s="322">
        <v>0</v>
      </c>
      <c r="V70" s="20">
        <v>1</v>
      </c>
      <c r="W70" s="20">
        <v>0</v>
      </c>
      <c r="X70" s="250">
        <v>0.1</v>
      </c>
      <c r="Y70" s="250">
        <v>0.1</v>
      </c>
      <c r="Z70" s="250">
        <v>1</v>
      </c>
      <c r="AA70" s="310">
        <v>0</v>
      </c>
      <c r="AB70" s="299" t="s">
        <v>739</v>
      </c>
      <c r="AC70" s="370" t="s">
        <v>910</v>
      </c>
      <c r="AD70" s="379" t="s">
        <v>940</v>
      </c>
      <c r="AE70" s="370" t="s">
        <v>958</v>
      </c>
      <c r="AF70" s="370" t="s">
        <v>972</v>
      </c>
    </row>
    <row r="71" spans="2:32" s="27" customFormat="1">
      <c r="B71" s="422" t="s">
        <v>4</v>
      </c>
      <c r="C71" s="423" t="s">
        <v>711</v>
      </c>
      <c r="D71" s="424" t="s">
        <v>206</v>
      </c>
      <c r="E71" s="425">
        <v>5</v>
      </c>
      <c r="F71" s="426">
        <v>1</v>
      </c>
      <c r="G71" s="426">
        <v>1</v>
      </c>
      <c r="H71" s="426">
        <v>70</v>
      </c>
      <c r="I71" s="426">
        <v>0</v>
      </c>
      <c r="J71" s="426">
        <v>1</v>
      </c>
      <c r="K71" s="427">
        <v>0.18</v>
      </c>
      <c r="L71" s="426">
        <v>0</v>
      </c>
      <c r="M71" s="428" t="b">
        <v>1</v>
      </c>
      <c r="N71" s="428">
        <v>2</v>
      </c>
      <c r="O71" s="428">
        <v>3</v>
      </c>
      <c r="P71" s="428" t="b">
        <v>1</v>
      </c>
      <c r="Q71" s="429">
        <v>1</v>
      </c>
      <c r="R71" s="428" t="b">
        <v>0</v>
      </c>
      <c r="S71" s="429">
        <v>0</v>
      </c>
      <c r="T71" s="428" t="b">
        <v>1</v>
      </c>
      <c r="U71" s="429">
        <v>1</v>
      </c>
      <c r="V71" s="428">
        <v>200</v>
      </c>
      <c r="W71" s="428">
        <v>0</v>
      </c>
      <c r="X71" s="430">
        <v>0.5</v>
      </c>
      <c r="Y71" s="430">
        <v>0.5</v>
      </c>
      <c r="Z71" s="430">
        <v>1</v>
      </c>
      <c r="AA71" s="312">
        <v>0</v>
      </c>
      <c r="AB71" s="431" t="s">
        <v>460</v>
      </c>
      <c r="AC71" s="432" t="s">
        <v>915</v>
      </c>
      <c r="AD71" s="433" t="s">
        <v>944</v>
      </c>
      <c r="AE71" s="432" t="s">
        <v>1006</v>
      </c>
      <c r="AF71" s="432" t="s">
        <v>973</v>
      </c>
    </row>
    <row r="72" spans="2:32" s="27" customFormat="1">
      <c r="B72" s="321" t="s">
        <v>4</v>
      </c>
      <c r="C72" s="317" t="s">
        <v>1178</v>
      </c>
      <c r="D72" s="318" t="s">
        <v>206</v>
      </c>
      <c r="E72" s="311">
        <v>2</v>
      </c>
      <c r="F72" s="206">
        <v>1</v>
      </c>
      <c r="G72" s="206">
        <v>1</v>
      </c>
      <c r="H72" s="206">
        <v>20</v>
      </c>
      <c r="I72" s="206">
        <v>0</v>
      </c>
      <c r="J72" s="206">
        <v>4</v>
      </c>
      <c r="K72" s="335">
        <v>0.18</v>
      </c>
      <c r="L72" s="206">
        <v>0</v>
      </c>
      <c r="M72" s="199" t="b">
        <v>1</v>
      </c>
      <c r="N72" s="199">
        <v>1</v>
      </c>
      <c r="O72" s="199">
        <v>5</v>
      </c>
      <c r="P72" s="199" t="b">
        <v>1</v>
      </c>
      <c r="Q72" s="323">
        <v>0</v>
      </c>
      <c r="R72" s="199" t="b">
        <v>0</v>
      </c>
      <c r="S72" s="323">
        <v>0</v>
      </c>
      <c r="T72" s="199" t="b">
        <v>1</v>
      </c>
      <c r="U72" s="323">
        <v>0</v>
      </c>
      <c r="V72" s="199">
        <v>80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>
      <c r="B73" s="321" t="s">
        <v>4</v>
      </c>
      <c r="C73" s="317" t="s">
        <v>1179</v>
      </c>
      <c r="D73" s="318" t="s">
        <v>206</v>
      </c>
      <c r="E73" s="311">
        <v>3</v>
      </c>
      <c r="F73" s="206">
        <v>10</v>
      </c>
      <c r="G73" s="206">
        <v>1</v>
      </c>
      <c r="H73" s="206">
        <v>40</v>
      </c>
      <c r="I73" s="206">
        <v>0</v>
      </c>
      <c r="J73" s="206">
        <v>6</v>
      </c>
      <c r="K73" s="335">
        <v>0.18</v>
      </c>
      <c r="L73" s="206">
        <v>0</v>
      </c>
      <c r="M73" s="199" t="b">
        <v>1</v>
      </c>
      <c r="N73" s="199">
        <v>2</v>
      </c>
      <c r="O73" s="199">
        <v>7</v>
      </c>
      <c r="P73" s="199" t="b">
        <v>1</v>
      </c>
      <c r="Q73" s="323">
        <v>1</v>
      </c>
      <c r="R73" s="199" t="b">
        <v>0</v>
      </c>
      <c r="S73" s="323">
        <v>0</v>
      </c>
      <c r="T73" s="199" t="b">
        <v>1</v>
      </c>
      <c r="U73" s="323">
        <v>1</v>
      </c>
      <c r="V73" s="199">
        <v>125</v>
      </c>
      <c r="W73" s="199">
        <v>0</v>
      </c>
      <c r="X73" s="251">
        <v>0.5</v>
      </c>
      <c r="Y73" s="251">
        <v>0.5</v>
      </c>
      <c r="Z73" s="251">
        <v>1</v>
      </c>
      <c r="AA73" s="312">
        <v>0</v>
      </c>
      <c r="AB73" s="302" t="s">
        <v>460</v>
      </c>
      <c r="AC73" s="371" t="s">
        <v>915</v>
      </c>
      <c r="AD73" s="378" t="s">
        <v>944</v>
      </c>
      <c r="AE73" s="371" t="s">
        <v>1006</v>
      </c>
      <c r="AF73" s="371" t="s">
        <v>973</v>
      </c>
    </row>
    <row r="74" spans="2:32" s="27" customFormat="1">
      <c r="B74" s="321" t="s">
        <v>4</v>
      </c>
      <c r="C74" s="317" t="s">
        <v>1034</v>
      </c>
      <c r="D74" s="318" t="s">
        <v>206</v>
      </c>
      <c r="E74" s="311">
        <v>5</v>
      </c>
      <c r="F74" s="206">
        <v>20</v>
      </c>
      <c r="G74" s="206">
        <v>1</v>
      </c>
      <c r="H74" s="206">
        <v>80</v>
      </c>
      <c r="I74" s="206">
        <v>0</v>
      </c>
      <c r="J74" s="206">
        <v>8</v>
      </c>
      <c r="K74" s="335">
        <v>0.18</v>
      </c>
      <c r="L74" s="206">
        <v>0</v>
      </c>
      <c r="M74" s="199" t="b">
        <v>1</v>
      </c>
      <c r="N74" s="199">
        <v>3</v>
      </c>
      <c r="O74" s="199">
        <v>9</v>
      </c>
      <c r="P74" s="199" t="b">
        <v>1</v>
      </c>
      <c r="Q74" s="323">
        <v>2</v>
      </c>
      <c r="R74" s="199" t="b">
        <v>0</v>
      </c>
      <c r="S74" s="323">
        <v>0</v>
      </c>
      <c r="T74" s="199" t="b">
        <v>1</v>
      </c>
      <c r="U74" s="323">
        <v>2</v>
      </c>
      <c r="V74" s="199">
        <v>225</v>
      </c>
      <c r="W74" s="199">
        <v>0</v>
      </c>
      <c r="X74" s="251">
        <v>0.5</v>
      </c>
      <c r="Y74" s="251">
        <v>0.5</v>
      </c>
      <c r="Z74" s="251">
        <v>1</v>
      </c>
      <c r="AA74" s="312">
        <v>0</v>
      </c>
      <c r="AB74" s="302" t="s">
        <v>460</v>
      </c>
      <c r="AC74" s="371" t="s">
        <v>915</v>
      </c>
      <c r="AD74" s="378" t="s">
        <v>944</v>
      </c>
      <c r="AE74" s="371" t="s">
        <v>1006</v>
      </c>
      <c r="AF74" s="371" t="s">
        <v>973</v>
      </c>
    </row>
    <row r="75" spans="2:32" s="27" customFormat="1">
      <c r="B75" s="321" t="s">
        <v>4</v>
      </c>
      <c r="C75" s="317" t="s">
        <v>1180</v>
      </c>
      <c r="D75" s="318" t="s">
        <v>206</v>
      </c>
      <c r="E75" s="311">
        <v>7</v>
      </c>
      <c r="F75" s="206">
        <v>40</v>
      </c>
      <c r="G75" s="206">
        <v>1</v>
      </c>
      <c r="H75" s="206">
        <v>100</v>
      </c>
      <c r="I75" s="206">
        <v>0</v>
      </c>
      <c r="J75" s="206">
        <v>10</v>
      </c>
      <c r="K75" s="335">
        <v>0.18</v>
      </c>
      <c r="L75" s="206">
        <v>0</v>
      </c>
      <c r="M75" s="199" t="b">
        <v>1</v>
      </c>
      <c r="N75" s="199">
        <v>4</v>
      </c>
      <c r="O75" s="199">
        <v>11</v>
      </c>
      <c r="P75" s="199" t="b">
        <v>1</v>
      </c>
      <c r="Q75" s="323">
        <v>3</v>
      </c>
      <c r="R75" s="199" t="b">
        <v>0</v>
      </c>
      <c r="S75" s="323">
        <v>0</v>
      </c>
      <c r="T75" s="199" t="b">
        <v>1</v>
      </c>
      <c r="U75" s="323">
        <v>3</v>
      </c>
      <c r="V75" s="199">
        <v>250</v>
      </c>
      <c r="W75" s="199">
        <v>0</v>
      </c>
      <c r="X75" s="251">
        <v>0.5</v>
      </c>
      <c r="Y75" s="251">
        <v>0.5</v>
      </c>
      <c r="Z75" s="251">
        <v>1</v>
      </c>
      <c r="AA75" s="312">
        <v>0</v>
      </c>
      <c r="AB75" s="302" t="s">
        <v>460</v>
      </c>
      <c r="AC75" s="371" t="s">
        <v>915</v>
      </c>
      <c r="AD75" s="378" t="s">
        <v>944</v>
      </c>
      <c r="AE75" s="371" t="s">
        <v>1006</v>
      </c>
      <c r="AF75" s="371" t="s">
        <v>973</v>
      </c>
    </row>
    <row r="76" spans="2:32" s="27" customFormat="1">
      <c r="B76" s="321" t="s">
        <v>4</v>
      </c>
      <c r="C76" s="317" t="s">
        <v>1181</v>
      </c>
      <c r="D76" s="318" t="s">
        <v>206</v>
      </c>
      <c r="E76" s="311">
        <v>9</v>
      </c>
      <c r="F76" s="206">
        <v>80</v>
      </c>
      <c r="G76" s="206">
        <v>1</v>
      </c>
      <c r="H76" s="206">
        <v>120</v>
      </c>
      <c r="I76" s="206">
        <v>0</v>
      </c>
      <c r="J76" s="206">
        <v>12</v>
      </c>
      <c r="K76" s="335">
        <v>0.18</v>
      </c>
      <c r="L76" s="206">
        <v>0</v>
      </c>
      <c r="M76" s="199" t="b">
        <v>0</v>
      </c>
      <c r="N76" s="199">
        <v>0</v>
      </c>
      <c r="O76" s="199">
        <v>13</v>
      </c>
      <c r="P76" s="199" t="b">
        <v>1</v>
      </c>
      <c r="Q76" s="323">
        <v>4</v>
      </c>
      <c r="R76" s="199" t="b">
        <v>0</v>
      </c>
      <c r="S76" s="323">
        <v>0</v>
      </c>
      <c r="T76" s="199" t="b">
        <v>1</v>
      </c>
      <c r="U76" s="323">
        <v>4</v>
      </c>
      <c r="V76" s="199">
        <v>275</v>
      </c>
      <c r="W76" s="199">
        <v>0</v>
      </c>
      <c r="X76" s="251">
        <v>0.5</v>
      </c>
      <c r="Y76" s="251">
        <v>0.5</v>
      </c>
      <c r="Z76" s="251">
        <v>1</v>
      </c>
      <c r="AA76" s="312">
        <v>0</v>
      </c>
      <c r="AB76" s="302" t="s">
        <v>460</v>
      </c>
      <c r="AC76" s="371" t="s">
        <v>915</v>
      </c>
      <c r="AD76" s="378" t="s">
        <v>944</v>
      </c>
      <c r="AE76" s="371" t="s">
        <v>1006</v>
      </c>
      <c r="AF76" s="371" t="s">
        <v>973</v>
      </c>
    </row>
    <row r="77" spans="2:32">
      <c r="B77" s="320" t="s">
        <v>4</v>
      </c>
      <c r="C77" s="315" t="s">
        <v>714</v>
      </c>
      <c r="D77" s="316" t="s">
        <v>415</v>
      </c>
      <c r="E77" s="309">
        <v>48</v>
      </c>
      <c r="F77" s="133">
        <v>3</v>
      </c>
      <c r="G77" s="133">
        <v>0</v>
      </c>
      <c r="H77" s="133">
        <v>25</v>
      </c>
      <c r="I77" s="133">
        <v>0</v>
      </c>
      <c r="J77" s="133">
        <v>3</v>
      </c>
      <c r="K77" s="336">
        <v>0.3</v>
      </c>
      <c r="L77" s="133">
        <v>0</v>
      </c>
      <c r="M77" s="20" t="b">
        <v>1</v>
      </c>
      <c r="N77" s="20">
        <v>4</v>
      </c>
      <c r="O77" s="20">
        <v>1</v>
      </c>
      <c r="P77" s="20" t="b">
        <v>1</v>
      </c>
      <c r="Q77" s="322">
        <v>4</v>
      </c>
      <c r="R77" s="20" t="b">
        <v>0</v>
      </c>
      <c r="S77" s="322">
        <v>0</v>
      </c>
      <c r="T77" s="20" t="b">
        <v>0</v>
      </c>
      <c r="U77" s="322">
        <v>0</v>
      </c>
      <c r="V77" s="20">
        <v>1</v>
      </c>
      <c r="W77" s="20">
        <v>0</v>
      </c>
      <c r="X77" s="250">
        <v>0.25</v>
      </c>
      <c r="Y77" s="250">
        <v>0.25</v>
      </c>
      <c r="Z77" s="250">
        <v>1</v>
      </c>
      <c r="AA77" s="310">
        <v>0</v>
      </c>
      <c r="AB77" s="299" t="s">
        <v>746</v>
      </c>
      <c r="AC77" s="242" t="s">
        <v>957</v>
      </c>
      <c r="AD77" s="380" t="s">
        <v>1001</v>
      </c>
      <c r="AE77" s="370" t="s">
        <v>960</v>
      </c>
      <c r="AF77" s="382" t="s">
        <v>977</v>
      </c>
    </row>
    <row r="78" spans="2:32">
      <c r="B78" s="320" t="s">
        <v>4</v>
      </c>
      <c r="C78" s="315" t="s">
        <v>1184</v>
      </c>
      <c r="D78" s="316" t="s">
        <v>415</v>
      </c>
      <c r="E78" s="309">
        <v>58</v>
      </c>
      <c r="F78" s="133">
        <v>5</v>
      </c>
      <c r="G78" s="133">
        <v>0</v>
      </c>
      <c r="H78" s="133">
        <v>0</v>
      </c>
      <c r="I78" s="133">
        <v>0</v>
      </c>
      <c r="J78" s="133">
        <v>3</v>
      </c>
      <c r="K78" s="336">
        <v>0</v>
      </c>
      <c r="L78" s="133">
        <v>0</v>
      </c>
      <c r="M78" s="20" t="b">
        <v>0</v>
      </c>
      <c r="N78" s="20">
        <v>0</v>
      </c>
      <c r="O78" s="20">
        <v>1</v>
      </c>
      <c r="P78" s="20" t="b">
        <v>0</v>
      </c>
      <c r="Q78" s="322">
        <v>0</v>
      </c>
      <c r="R78" s="20" t="b">
        <v>0</v>
      </c>
      <c r="S78" s="322">
        <v>0</v>
      </c>
      <c r="T78" s="20" t="b">
        <v>0</v>
      </c>
      <c r="U78" s="322">
        <v>0</v>
      </c>
      <c r="V78" s="20">
        <v>1</v>
      </c>
      <c r="W78" s="20">
        <v>0</v>
      </c>
      <c r="X78" s="250">
        <v>0.25</v>
      </c>
      <c r="Y78" s="250">
        <v>0.25</v>
      </c>
      <c r="Z78" s="250">
        <v>1</v>
      </c>
      <c r="AA78" s="310">
        <v>0.25</v>
      </c>
      <c r="AB78" s="299" t="s">
        <v>747</v>
      </c>
      <c r="AC78" s="242" t="s">
        <v>957</v>
      </c>
      <c r="AD78" s="380" t="s">
        <v>1002</v>
      </c>
      <c r="AE78" s="370" t="s">
        <v>979</v>
      </c>
      <c r="AF78" s="382" t="s">
        <v>978</v>
      </c>
    </row>
    <row r="79" spans="2:32">
      <c r="B79" s="320" t="s">
        <v>4</v>
      </c>
      <c r="C79" s="315" t="s">
        <v>724</v>
      </c>
      <c r="D79" s="316" t="s">
        <v>415</v>
      </c>
      <c r="E79" s="309">
        <v>68</v>
      </c>
      <c r="F79" s="133">
        <v>7</v>
      </c>
      <c r="G79" s="133">
        <v>0</v>
      </c>
      <c r="H79" s="133">
        <v>0</v>
      </c>
      <c r="I79" s="133">
        <v>0</v>
      </c>
      <c r="J79" s="133">
        <v>3</v>
      </c>
      <c r="K79" s="336">
        <v>0</v>
      </c>
      <c r="L79" s="133">
        <v>0</v>
      </c>
      <c r="M79" s="20" t="b">
        <v>0</v>
      </c>
      <c r="N79" s="20">
        <v>0</v>
      </c>
      <c r="O79" s="20">
        <v>1</v>
      </c>
      <c r="P79" s="20" t="b">
        <v>0</v>
      </c>
      <c r="Q79" s="322">
        <f>entityDefinitions[[#This Row],['[edibleFromTier']]]</f>
        <v>0</v>
      </c>
      <c r="R79" s="20" t="b">
        <v>0</v>
      </c>
      <c r="S79" s="322">
        <v>0</v>
      </c>
      <c r="T79" s="20" t="b">
        <v>0</v>
      </c>
      <c r="U79" s="322">
        <v>0</v>
      </c>
      <c r="V79" s="20">
        <v>1</v>
      </c>
      <c r="W79" s="20">
        <v>0</v>
      </c>
      <c r="X79" s="250">
        <v>0.25</v>
      </c>
      <c r="Y79" s="250">
        <v>0.25</v>
      </c>
      <c r="Z79" s="250">
        <v>1</v>
      </c>
      <c r="AA79" s="310">
        <v>0.25</v>
      </c>
      <c r="AB79" s="299" t="s">
        <v>747</v>
      </c>
      <c r="AC79" s="242" t="s">
        <v>957</v>
      </c>
      <c r="AD79" s="380" t="s">
        <v>1002</v>
      </c>
      <c r="AE79" s="370" t="s">
        <v>979</v>
      </c>
      <c r="AF79" s="382" t="s">
        <v>978</v>
      </c>
    </row>
    <row r="80" spans="2:32">
      <c r="B80" s="321" t="s">
        <v>4</v>
      </c>
      <c r="C80" s="317" t="s">
        <v>710</v>
      </c>
      <c r="D80" s="318" t="s">
        <v>594</v>
      </c>
      <c r="E80" s="311">
        <v>48</v>
      </c>
      <c r="F80" s="206">
        <v>0</v>
      </c>
      <c r="G80" s="206">
        <v>1</v>
      </c>
      <c r="H80" s="206">
        <v>70</v>
      </c>
      <c r="I80" s="206">
        <v>0</v>
      </c>
      <c r="J80" s="206">
        <v>1</v>
      </c>
      <c r="K80" s="335">
        <v>0</v>
      </c>
      <c r="L80" s="206">
        <v>1</v>
      </c>
      <c r="M80" s="199" t="b">
        <v>1</v>
      </c>
      <c r="N80" s="199">
        <v>0</v>
      </c>
      <c r="O80" s="199">
        <v>4</v>
      </c>
      <c r="P80" s="199" t="b">
        <v>1</v>
      </c>
      <c r="Q80" s="323">
        <f>entityDefinitions[[#This Row],['[edibleFromTier']]]</f>
        <v>0</v>
      </c>
      <c r="R80" s="199" t="b">
        <v>0</v>
      </c>
      <c r="S80" s="323">
        <f>entityDefinitions[[#This Row],['[edibleFromTier']]]</f>
        <v>0</v>
      </c>
      <c r="T80" s="199" t="b">
        <v>0</v>
      </c>
      <c r="U80" s="323">
        <v>0</v>
      </c>
      <c r="V80" s="199">
        <v>1</v>
      </c>
      <c r="W80" s="199">
        <v>0</v>
      </c>
      <c r="X80" s="251">
        <v>0</v>
      </c>
      <c r="Y80" s="251">
        <v>0</v>
      </c>
      <c r="Z80" s="251">
        <v>0</v>
      </c>
      <c r="AA80" s="312">
        <v>0</v>
      </c>
      <c r="AB80" s="302" t="s">
        <v>656</v>
      </c>
      <c r="AC80" s="371" t="s">
        <v>916</v>
      </c>
      <c r="AD80" s="378" t="s">
        <v>946</v>
      </c>
      <c r="AE80" s="371"/>
      <c r="AF80" s="303"/>
    </row>
    <row r="81" spans="1:32">
      <c r="B81" s="321" t="s">
        <v>4</v>
      </c>
      <c r="C81" s="317" t="s">
        <v>706</v>
      </c>
      <c r="D81" s="318" t="s">
        <v>594</v>
      </c>
      <c r="E81" s="311">
        <v>48</v>
      </c>
      <c r="F81" s="206">
        <v>3</v>
      </c>
      <c r="G81" s="206">
        <v>0</v>
      </c>
      <c r="H81" s="206">
        <v>0</v>
      </c>
      <c r="I81" s="206">
        <v>0</v>
      </c>
      <c r="J81" s="206">
        <v>0</v>
      </c>
      <c r="K81" s="335">
        <v>0</v>
      </c>
      <c r="L81" s="206">
        <v>0</v>
      </c>
      <c r="M81" s="199" t="b">
        <v>1</v>
      </c>
      <c r="N81" s="199"/>
      <c r="O81" s="199"/>
      <c r="P81" s="199" t="b">
        <v>1</v>
      </c>
      <c r="Q81" s="323">
        <f>entityDefinitions[[#This Row],['[edibleFromTier']]]</f>
        <v>0</v>
      </c>
      <c r="R81" s="199" t="b">
        <v>0</v>
      </c>
      <c r="S81" s="323">
        <f>entityDefinitions[[#This Row],['[edibleFromTier']]]</f>
        <v>0</v>
      </c>
      <c r="T81" s="199" t="b">
        <v>0</v>
      </c>
      <c r="U81" s="323">
        <v>0</v>
      </c>
      <c r="V81" s="199">
        <v>1</v>
      </c>
      <c r="W81" s="199">
        <v>0</v>
      </c>
      <c r="X81" s="251">
        <v>0</v>
      </c>
      <c r="Y81" s="251">
        <v>0</v>
      </c>
      <c r="Z81" s="251">
        <v>0</v>
      </c>
      <c r="AA81" s="312">
        <v>0</v>
      </c>
      <c r="AB81" s="302" t="s">
        <v>657</v>
      </c>
      <c r="AC81" s="371" t="s">
        <v>918</v>
      </c>
      <c r="AD81" s="378" t="s">
        <v>1000</v>
      </c>
      <c r="AE81" s="371"/>
      <c r="AF81" s="303"/>
    </row>
    <row r="82" spans="1:32">
      <c r="B82" s="321" t="s">
        <v>4</v>
      </c>
      <c r="C82" s="317" t="s">
        <v>1280</v>
      </c>
      <c r="D82" s="318" t="s">
        <v>594</v>
      </c>
      <c r="E82" s="311">
        <v>0</v>
      </c>
      <c r="F82" s="206">
        <v>1</v>
      </c>
      <c r="G82" s="206">
        <v>0</v>
      </c>
      <c r="H82" s="206">
        <v>0</v>
      </c>
      <c r="I82" s="206">
        <v>0</v>
      </c>
      <c r="J82" s="206">
        <v>0</v>
      </c>
      <c r="K82" s="335">
        <v>0</v>
      </c>
      <c r="L82" s="206">
        <v>0</v>
      </c>
      <c r="M82" s="199" t="b">
        <v>1</v>
      </c>
      <c r="N82" s="199"/>
      <c r="O82" s="199"/>
      <c r="P82" s="199" t="b">
        <v>1</v>
      </c>
      <c r="Q82" s="323">
        <f>entityDefinitions[[#This Row],['[edibleFromTier']]]</f>
        <v>0</v>
      </c>
      <c r="R82" s="199" t="b">
        <v>0</v>
      </c>
      <c r="S82" s="323">
        <f>entityDefinitions[[#This Row],['[edibleFromTier']]]</f>
        <v>0</v>
      </c>
      <c r="T82" s="199" t="b">
        <v>0</v>
      </c>
      <c r="U82" s="323">
        <v>0</v>
      </c>
      <c r="V82" s="199">
        <v>1</v>
      </c>
      <c r="W82" s="199">
        <v>0</v>
      </c>
      <c r="X82" s="251">
        <v>0</v>
      </c>
      <c r="Y82" s="251">
        <v>0</v>
      </c>
      <c r="Z82" s="251">
        <v>0</v>
      </c>
      <c r="AA82" s="312">
        <v>0</v>
      </c>
      <c r="AB82" s="302" t="s">
        <v>657</v>
      </c>
      <c r="AC82" s="371" t="s">
        <v>918</v>
      </c>
      <c r="AD82" s="378" t="s">
        <v>1000</v>
      </c>
      <c r="AE82" s="371"/>
      <c r="AF82" s="303"/>
    </row>
    <row r="83" spans="1:32">
      <c r="B83" s="320"/>
      <c r="C83" s="324"/>
      <c r="D83" s="316"/>
      <c r="E83" s="325">
        <v>48</v>
      </c>
      <c r="F83" s="133">
        <v>3</v>
      </c>
      <c r="G83" s="133"/>
      <c r="H83" s="133"/>
      <c r="I83" s="133"/>
      <c r="J83" s="133">
        <v>9</v>
      </c>
      <c r="K83" s="337">
        <v>0.53</v>
      </c>
      <c r="L83" s="133"/>
      <c r="M83" s="20"/>
      <c r="N83" s="183"/>
      <c r="O83" s="183"/>
      <c r="P83" s="326"/>
      <c r="Q83" s="327"/>
      <c r="R83" s="328"/>
      <c r="S83" s="329"/>
      <c r="T83" s="328"/>
      <c r="U83" s="329"/>
      <c r="V83" s="330"/>
      <c r="W83" s="330"/>
      <c r="X83" s="331"/>
      <c r="Y83" s="250"/>
      <c r="Z83" s="250"/>
      <c r="AA83" s="310"/>
      <c r="AB83" s="332"/>
      <c r="AC83" s="372"/>
      <c r="AD83" s="333"/>
      <c r="AE83" s="371"/>
      <c r="AF83" s="303"/>
    </row>
    <row r="84" spans="1:32" ht="15.75" thickBot="1"/>
    <row r="85" spans="1:32" ht="23.25">
      <c r="B85" s="12" t="s">
        <v>697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32" s="5" customFormat="1">
      <c r="B86" s="238"/>
      <c r="C86" s="238"/>
      <c r="D86" s="240"/>
      <c r="E86" s="238"/>
      <c r="F86" s="238"/>
      <c r="G86" s="505"/>
      <c r="H86" s="505"/>
      <c r="I86" s="172" t="s">
        <v>432</v>
      </c>
      <c r="J86" s="172"/>
      <c r="K86" s="238"/>
      <c r="N86" s="5" t="s">
        <v>490</v>
      </c>
      <c r="AB86" s="172"/>
      <c r="AC86" s="172"/>
      <c r="AD86" s="172"/>
      <c r="AE86" s="172"/>
    </row>
    <row r="87" spans="1:32" ht="145.5">
      <c r="B87" s="143" t="s">
        <v>723</v>
      </c>
      <c r="C87" s="143" t="s">
        <v>5</v>
      </c>
      <c r="D87" s="143" t="s">
        <v>419</v>
      </c>
      <c r="E87" s="154" t="s">
        <v>674</v>
      </c>
      <c r="F87" s="154" t="s">
        <v>699</v>
      </c>
      <c r="G87" s="154" t="s">
        <v>610</v>
      </c>
      <c r="H87" s="154" t="s">
        <v>698</v>
      </c>
      <c r="I87" s="154" t="s">
        <v>433</v>
      </c>
      <c r="J87" s="154" t="s">
        <v>436</v>
      </c>
      <c r="K87" s="149" t="s">
        <v>38</v>
      </c>
      <c r="L87" s="149" t="s">
        <v>487</v>
      </c>
      <c r="M87" s="149" t="s">
        <v>489</v>
      </c>
      <c r="N87" s="154" t="s">
        <v>867</v>
      </c>
      <c r="O87" s="154" t="s">
        <v>866</v>
      </c>
    </row>
    <row r="88" spans="1:32" s="27" customFormat="1">
      <c r="B88" s="13" t="s">
        <v>4</v>
      </c>
      <c r="C88" s="13" t="s">
        <v>504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440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2" s="27" customFormat="1">
      <c r="B89" s="13" t="s">
        <v>4</v>
      </c>
      <c r="C89" s="13" t="s">
        <v>725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506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2" s="27" customFormat="1">
      <c r="B90" s="13" t="s">
        <v>4</v>
      </c>
      <c r="C90" s="13" t="s">
        <v>726</v>
      </c>
      <c r="D90" s="13" t="s">
        <v>417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506</v>
      </c>
      <c r="L90" s="242" t="s">
        <v>963</v>
      </c>
      <c r="M90" s="242" t="s">
        <v>931</v>
      </c>
      <c r="N90" s="245">
        <v>10</v>
      </c>
      <c r="O90" s="245">
        <v>10</v>
      </c>
    </row>
    <row r="91" spans="1:32" s="27" customFormat="1">
      <c r="A91" s="248"/>
      <c r="B91" s="13" t="s">
        <v>4</v>
      </c>
      <c r="C91" s="13" t="s">
        <v>733</v>
      </c>
      <c r="D91" s="13" t="s">
        <v>417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506</v>
      </c>
      <c r="L91" s="242" t="s">
        <v>963</v>
      </c>
      <c r="M91" s="242" t="s">
        <v>931</v>
      </c>
      <c r="N91" s="245">
        <v>10</v>
      </c>
      <c r="O91" s="245">
        <v>10</v>
      </c>
    </row>
    <row r="92" spans="1:32">
      <c r="B92" s="13" t="s">
        <v>4</v>
      </c>
      <c r="C92" s="13" t="s">
        <v>731</v>
      </c>
      <c r="D92" s="13" t="s">
        <v>417</v>
      </c>
      <c r="E92" s="20" t="b">
        <v>1</v>
      </c>
      <c r="F92" s="245">
        <v>0</v>
      </c>
      <c r="G92" s="245">
        <v>1</v>
      </c>
      <c r="H92" s="245">
        <v>2</v>
      </c>
      <c r="I92" s="245">
        <v>0</v>
      </c>
      <c r="J92" s="245">
        <v>0</v>
      </c>
      <c r="K92" s="242" t="s">
        <v>449</v>
      </c>
      <c r="L92" s="242" t="s">
        <v>963</v>
      </c>
      <c r="M92" s="242" t="s">
        <v>931</v>
      </c>
      <c r="N92" s="245">
        <v>10</v>
      </c>
      <c r="O92" s="245">
        <v>10</v>
      </c>
    </row>
    <row r="93" spans="1:32">
      <c r="B93" s="198" t="s">
        <v>4</v>
      </c>
      <c r="C93" s="198" t="s">
        <v>452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454</v>
      </c>
      <c r="L93" s="241" t="s">
        <v>963</v>
      </c>
      <c r="M93" s="241" t="s">
        <v>931</v>
      </c>
      <c r="N93" s="253">
        <v>10</v>
      </c>
      <c r="O93" s="253">
        <v>10</v>
      </c>
    </row>
    <row r="94" spans="1:32">
      <c r="B94" s="198" t="s">
        <v>4</v>
      </c>
      <c r="C94" s="198" t="s">
        <v>716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502</v>
      </c>
      <c r="L94" s="241" t="s">
        <v>963</v>
      </c>
      <c r="M94" s="241" t="s">
        <v>931</v>
      </c>
      <c r="N94" s="253">
        <v>1</v>
      </c>
      <c r="O94" s="253">
        <v>1</v>
      </c>
    </row>
    <row r="95" spans="1:32">
      <c r="B95" s="198" t="s">
        <v>4</v>
      </c>
      <c r="C95" s="198" t="s">
        <v>713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455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2">
      <c r="B96" s="198" t="s">
        <v>4</v>
      </c>
      <c r="C96" s="198" t="s">
        <v>453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456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>
      <c r="B97" s="198" t="s">
        <v>4</v>
      </c>
      <c r="C97" s="198" t="s">
        <v>501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503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>
      <c r="B98" s="198" t="s">
        <v>4</v>
      </c>
      <c r="C98" s="198" t="s">
        <v>727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438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>
      <c r="B99" s="198" t="s">
        <v>4</v>
      </c>
      <c r="C99" s="198" t="s">
        <v>728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438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>
      <c r="B100" s="198" t="s">
        <v>4</v>
      </c>
      <c r="C100" s="198" t="s">
        <v>717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>
      <c r="B101" s="198" t="s">
        <v>4</v>
      </c>
      <c r="C101" s="198" t="s">
        <v>450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>
      <c r="B102" s="198" t="s">
        <v>4</v>
      </c>
      <c r="C102" s="198" t="s">
        <v>718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451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>
      <c r="B103" s="198" t="s">
        <v>4</v>
      </c>
      <c r="C103" s="198" t="s">
        <v>719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451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>
      <c r="B104" s="198" t="s">
        <v>4</v>
      </c>
      <c r="C104" s="198" t="s">
        <v>720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451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>
      <c r="B105" s="198" t="s">
        <v>4</v>
      </c>
      <c r="C105" s="198" t="s">
        <v>721</v>
      </c>
      <c r="D105" s="198" t="s">
        <v>412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458</v>
      </c>
      <c r="L105" s="241" t="s">
        <v>963</v>
      </c>
      <c r="M105" s="241" t="s">
        <v>931</v>
      </c>
      <c r="N105" s="253">
        <v>10</v>
      </c>
      <c r="O105" s="253">
        <v>10</v>
      </c>
    </row>
    <row r="106" spans="2:15" s="27" customFormat="1">
      <c r="B106" s="198" t="s">
        <v>4</v>
      </c>
      <c r="C106" s="198" t="s">
        <v>729</v>
      </c>
      <c r="D106" s="198" t="s">
        <v>412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505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>
      <c r="B107" s="198" t="s">
        <v>4</v>
      </c>
      <c r="C107" s="198" t="s">
        <v>730</v>
      </c>
      <c r="D107" s="198" t="s">
        <v>412</v>
      </c>
      <c r="E107" s="252" t="b">
        <v>1</v>
      </c>
      <c r="F107" s="253">
        <v>0</v>
      </c>
      <c r="G107" s="253">
        <v>1</v>
      </c>
      <c r="H107" s="253">
        <v>2</v>
      </c>
      <c r="I107" s="253">
        <v>0</v>
      </c>
      <c r="J107" s="253">
        <v>0</v>
      </c>
      <c r="K107" s="241" t="s">
        <v>457</v>
      </c>
      <c r="L107" s="241" t="s">
        <v>963</v>
      </c>
      <c r="M107" s="241" t="s">
        <v>931</v>
      </c>
      <c r="N107" s="253">
        <v>10</v>
      </c>
      <c r="O107" s="253">
        <v>10</v>
      </c>
    </row>
    <row r="108" spans="2:15">
      <c r="B108" s="13" t="s">
        <v>4</v>
      </c>
      <c r="C108" s="13" t="s">
        <v>732</v>
      </c>
      <c r="D108" s="13" t="s">
        <v>415</v>
      </c>
      <c r="E108" s="20" t="b">
        <v>1</v>
      </c>
      <c r="F108" s="245">
        <v>0</v>
      </c>
      <c r="G108" s="245">
        <v>1</v>
      </c>
      <c r="H108" s="245">
        <v>2</v>
      </c>
      <c r="I108" s="245">
        <v>0</v>
      </c>
      <c r="J108" s="245">
        <v>0</v>
      </c>
      <c r="K108" s="370" t="s">
        <v>745</v>
      </c>
      <c r="L108" s="370" t="s">
        <v>964</v>
      </c>
      <c r="M108" s="370" t="s">
        <v>967</v>
      </c>
      <c r="N108" s="245">
        <v>10</v>
      </c>
      <c r="O108" s="245">
        <v>10</v>
      </c>
    </row>
    <row r="109" spans="2:15">
      <c r="B109" s="198" t="s">
        <v>4</v>
      </c>
      <c r="C109" s="198" t="s">
        <v>441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>
      <c r="B110" s="198" t="s">
        <v>4</v>
      </c>
      <c r="C110" s="198" t="s">
        <v>442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>
      <c r="B111" s="198" t="s">
        <v>4</v>
      </c>
      <c r="C111" s="198" t="s">
        <v>443</v>
      </c>
      <c r="D111" s="198" t="s">
        <v>418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>
      <c r="B112" s="198" t="s">
        <v>4</v>
      </c>
      <c r="C112" s="198" t="s">
        <v>444</v>
      </c>
      <c r="D112" s="198" t="s">
        <v>418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447</v>
      </c>
      <c r="L112" s="241" t="s">
        <v>963</v>
      </c>
      <c r="M112" s="241" t="s">
        <v>931</v>
      </c>
      <c r="N112" s="253">
        <v>10</v>
      </c>
      <c r="O112" s="253">
        <v>10</v>
      </c>
    </row>
    <row r="113" spans="2:15" s="27" customFormat="1">
      <c r="B113" s="198" t="s">
        <v>4</v>
      </c>
      <c r="C113" s="198" t="s">
        <v>445</v>
      </c>
      <c r="D113" s="198" t="s">
        <v>418</v>
      </c>
      <c r="E113" s="252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447</v>
      </c>
      <c r="L113" s="241" t="s">
        <v>963</v>
      </c>
      <c r="M113" s="241" t="s">
        <v>931</v>
      </c>
      <c r="N113" s="253">
        <v>10</v>
      </c>
      <c r="O113" s="253">
        <v>10</v>
      </c>
    </row>
    <row r="114" spans="2:15">
      <c r="B114" s="198" t="s">
        <v>4</v>
      </c>
      <c r="C114" s="198" t="s">
        <v>446</v>
      </c>
      <c r="D114" s="198" t="s">
        <v>418</v>
      </c>
      <c r="E114" s="254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1" t="s">
        <v>447</v>
      </c>
      <c r="L114" s="241" t="s">
        <v>963</v>
      </c>
      <c r="M114" s="241" t="s">
        <v>931</v>
      </c>
      <c r="N114" s="253">
        <v>10</v>
      </c>
      <c r="O114" s="253">
        <v>10</v>
      </c>
    </row>
    <row r="115" spans="2:15">
      <c r="B115" s="200" t="s">
        <v>4</v>
      </c>
      <c r="C115" s="200" t="s">
        <v>448</v>
      </c>
      <c r="D115" s="200" t="s">
        <v>418</v>
      </c>
      <c r="E115" s="255" t="b">
        <v>1</v>
      </c>
      <c r="F115" s="253">
        <v>0</v>
      </c>
      <c r="G115" s="253">
        <v>1</v>
      </c>
      <c r="H115" s="253">
        <v>2</v>
      </c>
      <c r="I115" s="253">
        <v>0</v>
      </c>
      <c r="J115" s="253">
        <v>0</v>
      </c>
      <c r="K115" s="246" t="s">
        <v>449</v>
      </c>
      <c r="L115" s="381" t="s">
        <v>965</v>
      </c>
      <c r="M115" s="371" t="s">
        <v>966</v>
      </c>
      <c r="N115" s="253">
        <v>10</v>
      </c>
      <c r="O115" s="253">
        <v>10</v>
      </c>
    </row>
    <row r="116" spans="2:15">
      <c r="B116" s="373" t="s">
        <v>4</v>
      </c>
      <c r="C116" s="193" t="s">
        <v>845</v>
      </c>
      <c r="D116" s="193" t="s">
        <v>412</v>
      </c>
      <c r="E116" s="374" t="b">
        <v>1</v>
      </c>
      <c r="F116" s="375">
        <v>0</v>
      </c>
      <c r="G116" s="376">
        <v>1</v>
      </c>
      <c r="H116" s="376">
        <v>2</v>
      </c>
      <c r="I116" s="376">
        <v>0</v>
      </c>
      <c r="J116" s="376">
        <v>0</v>
      </c>
      <c r="K116" s="246" t="s">
        <v>846</v>
      </c>
      <c r="L116" s="246" t="s">
        <v>963</v>
      </c>
      <c r="M116" s="241" t="s">
        <v>931</v>
      </c>
      <c r="N116" s="377">
        <v>10</v>
      </c>
      <c r="O116" s="377">
        <v>10</v>
      </c>
    </row>
    <row r="117" spans="2:15">
      <c r="B117" s="341"/>
      <c r="C117" s="341"/>
      <c r="D117" s="341"/>
      <c r="E117" s="342"/>
      <c r="F117" s="343"/>
      <c r="G117" s="343"/>
      <c r="H117" s="343"/>
      <c r="I117" s="343"/>
      <c r="J117" s="343"/>
      <c r="K117" s="344"/>
      <c r="L117" s="344"/>
      <c r="M117" s="344"/>
      <c r="N117" s="343"/>
    </row>
    <row r="118" spans="2:15" s="239" customFormat="1"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</row>
    <row r="119" spans="2:15" ht="15.75" thickBot="1"/>
    <row r="120" spans="2:15" ht="23.25">
      <c r="B120" s="12" t="s">
        <v>544</v>
      </c>
      <c r="C120" s="12"/>
      <c r="D120" s="12"/>
      <c r="E120" s="12"/>
      <c r="F120" s="239"/>
      <c r="G120" s="239"/>
      <c r="H120" s="239"/>
      <c r="I120" s="239"/>
      <c r="J120" s="239"/>
      <c r="K120" s="239"/>
      <c r="L120" s="239"/>
      <c r="M120" s="239"/>
    </row>
    <row r="122" spans="2:15" ht="159.75">
      <c r="B122" s="143" t="s">
        <v>545</v>
      </c>
      <c r="C122" s="144" t="s">
        <v>5</v>
      </c>
      <c r="D122" s="144" t="s">
        <v>190</v>
      </c>
      <c r="E122" s="147" t="s">
        <v>25</v>
      </c>
      <c r="F122" s="147" t="s">
        <v>221</v>
      </c>
      <c r="G122" s="147" t="s">
        <v>393</v>
      </c>
      <c r="H122" s="147" t="s">
        <v>483</v>
      </c>
      <c r="I122" s="147" t="s">
        <v>550</v>
      </c>
    </row>
    <row r="123" spans="2:15">
      <c r="B123" s="244" t="s">
        <v>4</v>
      </c>
      <c r="C123" s="198" t="s">
        <v>546</v>
      </c>
      <c r="D123" s="198" t="s">
        <v>187</v>
      </c>
      <c r="E123" s="210">
        <v>30</v>
      </c>
      <c r="F123" s="210">
        <v>8</v>
      </c>
      <c r="G123" s="210">
        <v>1.8</v>
      </c>
      <c r="H123" s="210">
        <v>2</v>
      </c>
      <c r="I123" s="210">
        <v>0.25</v>
      </c>
    </row>
    <row r="124" spans="2:15">
      <c r="B124" s="244" t="s">
        <v>4</v>
      </c>
      <c r="C124" s="198" t="s">
        <v>547</v>
      </c>
      <c r="D124" s="198" t="s">
        <v>188</v>
      </c>
      <c r="E124" s="210">
        <v>63</v>
      </c>
      <c r="F124" s="210">
        <v>10</v>
      </c>
      <c r="G124" s="210">
        <v>1.6</v>
      </c>
      <c r="H124" s="210">
        <v>2</v>
      </c>
      <c r="I124" s="210">
        <v>0.3</v>
      </c>
    </row>
    <row r="125" spans="2:15">
      <c r="B125" s="244" t="s">
        <v>4</v>
      </c>
      <c r="C125" s="198" t="s">
        <v>548</v>
      </c>
      <c r="D125" s="198" t="s">
        <v>189</v>
      </c>
      <c r="E125" s="210">
        <v>150</v>
      </c>
      <c r="F125" s="210">
        <v>12</v>
      </c>
      <c r="G125" s="210">
        <v>1.4</v>
      </c>
      <c r="H125" s="210">
        <v>2</v>
      </c>
      <c r="I125" s="210">
        <v>0.32500000000000001</v>
      </c>
    </row>
    <row r="126" spans="2:15">
      <c r="B126" s="244" t="s">
        <v>4</v>
      </c>
      <c r="C126" s="198" t="s">
        <v>549</v>
      </c>
      <c r="D126" s="198" t="s">
        <v>210</v>
      </c>
      <c r="E126" s="210">
        <v>400</v>
      </c>
      <c r="F126" s="210">
        <v>14</v>
      </c>
      <c r="G126" s="210">
        <v>1.2</v>
      </c>
      <c r="H126" s="210">
        <v>2</v>
      </c>
      <c r="I126" s="210">
        <v>0.35</v>
      </c>
    </row>
    <row r="127" spans="2:15">
      <c r="B127" s="244" t="s">
        <v>4</v>
      </c>
      <c r="C127" s="198" t="s">
        <v>581</v>
      </c>
      <c r="D127" s="198" t="s">
        <v>211</v>
      </c>
      <c r="E127" s="210">
        <v>520</v>
      </c>
      <c r="F127" s="210">
        <v>14</v>
      </c>
      <c r="G127" s="210">
        <v>1</v>
      </c>
      <c r="H127" s="210">
        <v>2</v>
      </c>
      <c r="I127" s="210">
        <v>0.35</v>
      </c>
    </row>
    <row r="130" spans="7:7">
      <c r="G130" s="67">
        <f>E123*G123</f>
        <v>54</v>
      </c>
    </row>
    <row r="131" spans="7:7">
      <c r="G131" s="67">
        <f t="shared" ref="G131:G134" si="0">E124*G124</f>
        <v>100.80000000000001</v>
      </c>
    </row>
    <row r="132" spans="7:7">
      <c r="G132" s="67">
        <f t="shared" si="0"/>
        <v>210</v>
      </c>
    </row>
    <row r="133" spans="7:7">
      <c r="G133" s="67">
        <f t="shared" si="0"/>
        <v>480</v>
      </c>
    </row>
    <row r="134" spans="7:7">
      <c r="G134" s="67">
        <f t="shared" si="0"/>
        <v>520</v>
      </c>
    </row>
  </sheetData>
  <mergeCells count="3">
    <mergeCell ref="F20:G20"/>
    <mergeCell ref="F3:G3"/>
    <mergeCell ref="G86:H86"/>
  </mergeCells>
  <dataValidations xWindow="828" yWindow="534" count="10">
    <dataValidation allowBlank="1" showErrorMessage="1" prompt="percentage [0..1]" sqref="K88:M117 AB22:AF83"/>
    <dataValidation type="list" allowBlank="1" showInputMessage="1" showErrorMessage="1" sqref="D88:D117 D22:D83">
      <formula1>INDIRECT("entityCategoryDefinitions['[sku']]")</formula1>
    </dataValidation>
    <dataValidation type="decimal" allowBlank="1" showInputMessage="1" prompt="probability [0..1]" sqref="N88:O116 I88:J117 N117 X22:AA83">
      <formula1>0</formula1>
      <formula2>1</formula2>
    </dataValidation>
    <dataValidation type="decimal" allowBlank="1" sqref="E88:H117 O22:W83">
      <formula1>1</formula1>
      <formula2>10</formula2>
    </dataValidation>
    <dataValidation type="decimal" operator="greaterThanOrEqual" showInputMessage="1" showErrorMessage="1" sqref="H22:J36 I37:J38 H37 H39:J83">
      <formula1>0</formula1>
    </dataValidation>
    <dataValidation operator="greaterThanOrEqual" showInputMessage="1" showErrorMessage="1" sqref="H38"/>
    <dataValidation type="list" sqref="M22:M83">
      <formula1>"true,false"</formula1>
    </dataValidation>
    <dataValidation type="whole" operator="greaterThanOrEqual" showInputMessage="1" showErrorMessage="1" sqref="E22:G83">
      <formula1>0</formula1>
    </dataValidation>
    <dataValidation type="decimal" showInputMessage="1" showErrorMessage="1" prompt="probability [0..1]" sqref="K22:L83">
      <formula1>0</formula1>
      <formula2>1</formula2>
    </dataValidation>
    <dataValidation type="list" sqref="N22:N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/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1244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  <row r="12" spans="2:16" ht="15.75" thickBot="1"/>
    <row r="13" spans="2:16" ht="23.25">
      <c r="B13" s="12" t="s">
        <v>1246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41"/>
      <c r="D14" s="441"/>
      <c r="E14" s="441"/>
      <c r="F14" s="441"/>
      <c r="G14" s="67"/>
      <c r="H14" s="67"/>
    </row>
    <row r="15" spans="2:16" ht="129">
      <c r="B15" s="143" t="s">
        <v>1247</v>
      </c>
      <c r="C15" s="143" t="s">
        <v>5</v>
      </c>
      <c r="D15" s="145" t="s">
        <v>186</v>
      </c>
      <c r="E15" s="146" t="s">
        <v>1251</v>
      </c>
      <c r="F15" s="161" t="s">
        <v>1252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1248</v>
      </c>
      <c r="D16" s="434">
        <v>0</v>
      </c>
      <c r="E16" s="435">
        <v>500</v>
      </c>
      <c r="F16" s="436">
        <v>0</v>
      </c>
      <c r="G16" s="15" t="s">
        <v>1253</v>
      </c>
      <c r="H16" s="442" t="s">
        <v>1254</v>
      </c>
    </row>
    <row r="17" spans="2:8">
      <c r="B17" s="134" t="s">
        <v>4</v>
      </c>
      <c r="C17" s="159" t="s">
        <v>1249</v>
      </c>
      <c r="D17" s="434">
        <v>1</v>
      </c>
      <c r="E17" s="435">
        <v>0</v>
      </c>
      <c r="F17" s="436">
        <v>75</v>
      </c>
      <c r="G17" s="15" t="s">
        <v>1255</v>
      </c>
      <c r="H17" s="442" t="s">
        <v>1256</v>
      </c>
    </row>
    <row r="18" spans="2:8">
      <c r="B18" s="136" t="s">
        <v>4</v>
      </c>
      <c r="C18" s="437" t="s">
        <v>1250</v>
      </c>
      <c r="D18" s="438">
        <v>2</v>
      </c>
      <c r="E18" s="439">
        <v>0</v>
      </c>
      <c r="F18" s="440">
        <v>0</v>
      </c>
      <c r="G18" s="15" t="s">
        <v>1255</v>
      </c>
      <c r="H18" s="442" t="s">
        <v>1256</v>
      </c>
    </row>
  </sheetData>
  <conditionalFormatting sqref="C5:C6">
    <cfRule type="duplicateValues" dxfId="18" priority="22"/>
  </conditionalFormatting>
  <conditionalFormatting sqref="C7">
    <cfRule type="duplicateValues" dxfId="17" priority="12"/>
  </conditionalFormatting>
  <conditionalFormatting sqref="C8:C9">
    <cfRule type="duplicateValues" dxfId="16" priority="11"/>
  </conditionalFormatting>
  <conditionalFormatting sqref="C10">
    <cfRule type="duplicateValues" dxfId="15" priority="10"/>
  </conditionalFormatting>
  <conditionalFormatting sqref="C16:C18">
    <cfRule type="duplicateValues" dxfId="14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505" t="s">
        <v>360</v>
      </c>
      <c r="K3" s="505"/>
      <c r="M3" s="505"/>
      <c r="N3" s="505"/>
      <c r="O3" s="505"/>
      <c r="P3" s="505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506" t="s">
        <v>363</v>
      </c>
      <c r="G28" s="506"/>
      <c r="H28" s="506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507" t="s">
        <v>370</v>
      </c>
      <c r="H43" s="507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3" priority="6"/>
  </conditionalFormatting>
  <conditionalFormatting sqref="C45:D47">
    <cfRule type="duplicateValues" dxfId="12" priority="5"/>
  </conditionalFormatting>
  <conditionalFormatting sqref="C5:C22">
    <cfRule type="duplicateValues" dxfId="11" priority="12"/>
  </conditionalFormatting>
  <conditionalFormatting sqref="C30">
    <cfRule type="duplicateValues" dxfId="10" priority="4"/>
  </conditionalFormatting>
  <conditionalFormatting sqref="C34 C36:C37">
    <cfRule type="duplicateValues" dxfId="9" priority="3"/>
  </conditionalFormatting>
  <conditionalFormatting sqref="C38">
    <cfRule type="duplicateValues" dxfId="8" priority="2"/>
  </conditionalFormatting>
  <conditionalFormatting sqref="C35">
    <cfRule type="duplicateValues" dxfId="7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9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9" t="s">
        <v>1221</v>
      </c>
      <c r="D7" s="14">
        <v>0</v>
      </c>
      <c r="E7" s="133">
        <v>0</v>
      </c>
      <c r="F7" s="15" t="s">
        <v>1222</v>
      </c>
      <c r="G7" s="160" t="str">
        <f>CONCATENATE("TID_",UPPER(eggDefinitions[[#This Row],['[sku']]]),"_NAME")</f>
        <v>TID_EGG_GOLDEN_NAME</v>
      </c>
      <c r="H7" s="408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1223</v>
      </c>
      <c r="C9" s="12"/>
      <c r="D9" s="12"/>
      <c r="E9" s="12"/>
      <c r="F9" s="12"/>
    </row>
    <row r="10" spans="2:25" s="67" customFormat="1">
      <c r="B10" s="407"/>
      <c r="C10" s="407"/>
      <c r="D10" s="407"/>
      <c r="E10" s="407"/>
      <c r="F10" s="407"/>
      <c r="G10" s="407"/>
      <c r="J10"/>
    </row>
    <row r="11" spans="2:25" s="67" customFormat="1" ht="114">
      <c r="B11" s="143" t="s">
        <v>1224</v>
      </c>
      <c r="C11" s="143" t="s">
        <v>5</v>
      </c>
      <c r="D11" s="145" t="s">
        <v>186</v>
      </c>
      <c r="E11" s="145" t="s">
        <v>1228</v>
      </c>
      <c r="F11"/>
      <c r="G11"/>
    </row>
    <row r="12" spans="2:25">
      <c r="B12" s="134" t="s">
        <v>4</v>
      </c>
      <c r="C12" s="159" t="s">
        <v>1225</v>
      </c>
      <c r="D12" s="132">
        <v>0</v>
      </c>
      <c r="E12" s="132">
        <v>50</v>
      </c>
    </row>
    <row r="13" spans="2:25">
      <c r="B13" s="134" t="s">
        <v>4</v>
      </c>
      <c r="C13" s="159" t="s">
        <v>1226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1227</v>
      </c>
      <c r="D14" s="132">
        <v>2</v>
      </c>
      <c r="E14" s="132">
        <v>150</v>
      </c>
      <c r="F14"/>
    </row>
    <row r="15" spans="2:25" s="67" customFormat="1" ht="15.75" thickBot="1">
      <c r="B15" s="407"/>
      <c r="C15" s="407"/>
      <c r="D15" s="407"/>
      <c r="E15" s="407"/>
      <c r="F15" s="407"/>
      <c r="G15" s="40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1234</v>
      </c>
      <c r="H17" s="5" t="s">
        <v>1233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1231</v>
      </c>
      <c r="H18" s="161" t="s">
        <v>1232</v>
      </c>
      <c r="I18" s="150" t="s">
        <v>38</v>
      </c>
    </row>
    <row r="19" spans="2:10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0">
        <v>1</v>
      </c>
      <c r="H19" s="410">
        <v>100</v>
      </c>
      <c r="I19" s="135" t="s">
        <v>673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0">
        <v>3</v>
      </c>
      <c r="H20" s="410">
        <v>300</v>
      </c>
      <c r="I20" s="135" t="s">
        <v>553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0">
        <v>5</v>
      </c>
      <c r="H21" s="410">
        <v>500</v>
      </c>
      <c r="I21" s="135" t="s">
        <v>554</v>
      </c>
    </row>
    <row r="22" spans="2:10">
      <c r="B22" s="134" t="s">
        <v>4</v>
      </c>
      <c r="C22" s="13" t="s">
        <v>1229</v>
      </c>
      <c r="D22" s="132" t="s">
        <v>205</v>
      </c>
      <c r="E22" s="132" t="s">
        <v>1062</v>
      </c>
      <c r="F22" s="14">
        <v>0</v>
      </c>
      <c r="G22" s="410">
        <v>0</v>
      </c>
      <c r="H22" s="410">
        <v>0</v>
      </c>
      <c r="I22" s="135" t="s">
        <v>1230</v>
      </c>
      <c r="J22" s="67"/>
    </row>
    <row r="23" spans="2:10" ht="15.75" thickBot="1"/>
    <row r="24" spans="2:10" ht="23.25">
      <c r="B24" s="12" t="s">
        <v>869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1063</v>
      </c>
      <c r="E25" s="362"/>
      <c r="F25" s="362"/>
      <c r="G25" s="362"/>
    </row>
    <row r="26" spans="2:10" ht="94.5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871</v>
      </c>
      <c r="D27" s="385">
        <v>0</v>
      </c>
      <c r="E27" s="135" t="s">
        <v>907</v>
      </c>
    </row>
    <row r="28" spans="2:10">
      <c r="B28" s="134" t="s">
        <v>4</v>
      </c>
      <c r="C28" s="13" t="s">
        <v>872</v>
      </c>
      <c r="D28" s="385">
        <v>1</v>
      </c>
      <c r="E28" s="135" t="s">
        <v>908</v>
      </c>
    </row>
    <row r="29" spans="2:10">
      <c r="B29" s="134" t="s">
        <v>4</v>
      </c>
      <c r="C29" s="13" t="s">
        <v>873</v>
      </c>
      <c r="D29" s="385">
        <v>2</v>
      </c>
      <c r="E29" s="135" t="s">
        <v>909</v>
      </c>
    </row>
    <row r="30" spans="2:10">
      <c r="B30" s="134" t="s">
        <v>4</v>
      </c>
      <c r="C30" s="13" t="s">
        <v>1062</v>
      </c>
      <c r="D30" s="385">
        <v>3</v>
      </c>
      <c r="E30" s="135" t="s">
        <v>1245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505"/>
      <c r="G3" s="505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465</v>
      </c>
      <c r="C4" s="261" t="s">
        <v>5</v>
      </c>
      <c r="D4" s="261" t="s">
        <v>184</v>
      </c>
      <c r="E4" s="262" t="s">
        <v>1036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755</v>
      </c>
      <c r="D6" s="277" t="s">
        <v>516</v>
      </c>
      <c r="E6" s="278" t="s">
        <v>1067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676</v>
      </c>
      <c r="D8" s="285" t="s">
        <v>507</v>
      </c>
      <c r="E8" s="286" t="s">
        <v>1071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757</v>
      </c>
      <c r="D9" s="277" t="s">
        <v>507</v>
      </c>
      <c r="E9" s="278" t="s">
        <v>1189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557</v>
      </c>
      <c r="D11" s="285" t="s">
        <v>508</v>
      </c>
      <c r="E11" s="286" t="s">
        <v>1071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558</v>
      </c>
      <c r="D12" s="277" t="s">
        <v>508</v>
      </c>
      <c r="E12" s="278" t="s">
        <v>1039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677</v>
      </c>
      <c r="D14" s="285" t="s">
        <v>509</v>
      </c>
      <c r="E14" s="286" t="s">
        <v>1079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678</v>
      </c>
      <c r="D15" s="285" t="s">
        <v>509</v>
      </c>
      <c r="E15" s="278" t="s">
        <v>1039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679</v>
      </c>
      <c r="D18" s="285" t="s">
        <v>510</v>
      </c>
      <c r="E18" s="286" t="s">
        <v>1079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680</v>
      </c>
      <c r="D19" s="285" t="s">
        <v>510</v>
      </c>
      <c r="E19" s="286" t="s">
        <v>1037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761</v>
      </c>
      <c r="D20" s="277" t="s">
        <v>510</v>
      </c>
      <c r="E20" s="278" t="s">
        <v>1039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681</v>
      </c>
      <c r="D22" s="285" t="s">
        <v>511</v>
      </c>
      <c r="E22" s="286" t="s">
        <v>1037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762</v>
      </c>
      <c r="D24" s="277" t="s">
        <v>511</v>
      </c>
      <c r="E24" s="278" t="s">
        <v>1038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683</v>
      </c>
      <c r="D26" s="285" t="s">
        <v>512</v>
      </c>
      <c r="E26" s="286" t="s">
        <v>1070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684</v>
      </c>
      <c r="D27" s="285" t="s">
        <v>512</v>
      </c>
      <c r="E27" s="286" t="s">
        <v>1037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763</v>
      </c>
      <c r="D29" s="277" t="s">
        <v>512</v>
      </c>
      <c r="E29" s="278" t="s">
        <v>1074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686</v>
      </c>
      <c r="D31" s="285" t="s">
        <v>513</v>
      </c>
      <c r="E31" s="286" t="s">
        <v>1067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687</v>
      </c>
      <c r="D32" s="285" t="s">
        <v>513</v>
      </c>
      <c r="E32" s="286" t="s">
        <v>1070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765</v>
      </c>
      <c r="D34" s="277" t="s">
        <v>513</v>
      </c>
      <c r="E34" s="278" t="s">
        <v>1189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689</v>
      </c>
      <c r="D36" s="285" t="s">
        <v>514</v>
      </c>
      <c r="E36" s="286" t="s">
        <v>1079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691</v>
      </c>
      <c r="D37" s="285" t="s">
        <v>514</v>
      </c>
      <c r="E37" s="286" t="s">
        <v>1070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690</v>
      </c>
      <c r="D38" s="285" t="s">
        <v>514</v>
      </c>
      <c r="E38" s="286" t="s">
        <v>1075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692</v>
      </c>
      <c r="D41" s="285" t="s">
        <v>515</v>
      </c>
      <c r="E41" s="286" t="s">
        <v>1075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693</v>
      </c>
      <c r="D42" s="285" t="s">
        <v>515</v>
      </c>
      <c r="E42" s="278" t="s">
        <v>1189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694</v>
      </c>
      <c r="D43" s="285" t="s">
        <v>515</v>
      </c>
      <c r="E43" s="278" t="s">
        <v>1038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767</v>
      </c>
      <c r="D44" s="285" t="s">
        <v>515</v>
      </c>
      <c r="E44" s="278" t="s">
        <v>1074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opLeftCell="A4"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1163</v>
      </c>
      <c r="K3" s="149" t="s">
        <v>38</v>
      </c>
      <c r="L3" s="150" t="s">
        <v>177</v>
      </c>
      <c r="M3" s="230" t="s">
        <v>616</v>
      </c>
    </row>
    <row r="4" spans="2:13" s="67" customFormat="1">
      <c r="D4" s="219" t="s">
        <v>4</v>
      </c>
      <c r="E4" s="203" t="s">
        <v>1040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1169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1041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1169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1039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381</v>
      </c>
      <c r="F7" s="217" t="s">
        <v>1077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1175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1082</v>
      </c>
      <c r="F10" s="217" t="s">
        <v>1083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1084</v>
      </c>
      <c r="F11" s="217" t="s">
        <v>1083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1085</v>
      </c>
      <c r="F12" s="214" t="s">
        <v>1085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1173</v>
      </c>
      <c r="F13" s="217" t="s">
        <v>1173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1067</v>
      </c>
      <c r="F14" s="217" t="s">
        <v>1068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1171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1042</v>
      </c>
      <c r="F15" s="388" t="s">
        <v>480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1218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1176</v>
      </c>
      <c r="F16" s="217" t="s">
        <v>1176</v>
      </c>
      <c r="G16" s="218">
        <v>1</v>
      </c>
      <c r="H16" s="218"/>
      <c r="I16" s="390" t="s">
        <v>1186</v>
      </c>
      <c r="J16" s="390" t="s">
        <v>1186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1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1037</v>
      </c>
      <c r="F17" s="217" t="s">
        <v>1037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1174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1079</v>
      </c>
      <c r="F18" s="217" t="s">
        <v>1080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1038</v>
      </c>
      <c r="F19" s="217" t="s">
        <v>475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1168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1072</v>
      </c>
      <c r="F20" s="217" t="s">
        <v>1069</v>
      </c>
      <c r="G20" s="218" t="s">
        <v>1073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1070</v>
      </c>
      <c r="F21" s="217" t="s">
        <v>1069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1071</v>
      </c>
      <c r="F22" s="217" t="s">
        <v>1069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2" t="s">
        <v>4</v>
      </c>
      <c r="E23" s="203" t="s">
        <v>1188</v>
      </c>
      <c r="F23" s="217" t="s">
        <v>1188</v>
      </c>
      <c r="G23" s="395">
        <v>1</v>
      </c>
      <c r="H23" s="395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6" t="str">
        <f>CONCATENATE("TID_POWERUP_",UPPER(powerUpsDefinitions[[#This Row],['[sku']]]),"_NAME")</f>
        <v>TID_POWERUP_MAGNET_NAME</v>
      </c>
      <c r="L23" s="397" t="str">
        <f>CONCATENATE("TID_POWERUP_",UPPER(powerUpsDefinitions[[#This Row],['[sku']]]),"_DESC")</f>
        <v>TID_POWERUP_MAGNET_DESC</v>
      </c>
      <c r="M23" s="398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1189</v>
      </c>
      <c r="F24" s="217" t="s">
        <v>1189</v>
      </c>
      <c r="G24" s="218">
        <v>5</v>
      </c>
      <c r="H24" s="218"/>
      <c r="I24" s="390" t="s">
        <v>1241</v>
      </c>
      <c r="J24" s="390" t="s">
        <v>1167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1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1086</v>
      </c>
      <c r="F25" s="217" t="s">
        <v>1086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1074</v>
      </c>
      <c r="F27" s="217" t="s">
        <v>1074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1078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1075</v>
      </c>
      <c r="F29" s="217" t="s">
        <v>1076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2" t="s">
        <v>4</v>
      </c>
      <c r="E30" s="393" t="s">
        <v>1187</v>
      </c>
      <c r="F30" s="394" t="s">
        <v>1187</v>
      </c>
      <c r="G30" s="395">
        <v>100</v>
      </c>
      <c r="H30" s="395"/>
      <c r="I30" s="390" t="s">
        <v>1219</v>
      </c>
      <c r="J30" s="390" t="s">
        <v>1171</v>
      </c>
      <c r="K30" s="396" t="str">
        <f>CONCATENATE("TID_POWERUP_",UPPER(powerUpsDefinitions[[#This Row],['[sku']]]),"_NAME")</f>
        <v>TID_POWERUP_VACUUM_NAME</v>
      </c>
      <c r="L30" s="397" t="str">
        <f>CONCATENATE("TID_POWERUP_",UPPER(powerUpsDefinitions[[#This Row],['[sku']]]),"_DESC")</f>
        <v>TID_POWERUP_VACUUM_DESC</v>
      </c>
      <c r="M30" s="398" t="str">
        <f>CONCATENATE(powerUpsDefinitions[[#This Row],['[tidDesc']]],"_SHORT")</f>
        <v>TID_POWERUP_VACUUM_DESC_SHORT</v>
      </c>
    </row>
    <row r="31" spans="4:13">
      <c r="D31" s="392" t="s">
        <v>4</v>
      </c>
      <c r="E31" s="203" t="s">
        <v>1338</v>
      </c>
      <c r="F31" s="217" t="s">
        <v>1338</v>
      </c>
      <c r="G31" s="395">
        <v>0</v>
      </c>
      <c r="H31" s="395"/>
      <c r="I31" s="390" t="s">
        <v>1339</v>
      </c>
      <c r="J31" s="390" t="s">
        <v>1171</v>
      </c>
      <c r="K31" s="396" t="str">
        <f>CONCATENATE("TID_POWERUP_",UPPER(powerUpsDefinitions[[#This Row],['[sku']]]),"_NAME")</f>
        <v>TID_POWERUP_DOG_NAME</v>
      </c>
      <c r="L31" s="397" t="str">
        <f>CONCATENATE("TID_POWERUP_",UPPER(powerUpsDefinitions[[#This Row],['[sku']]]),"_DESC")</f>
        <v>TID_POWERUP_DOG_DESC</v>
      </c>
      <c r="M31" s="398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1192</v>
      </c>
      <c r="E35" s="185" t="s">
        <v>5</v>
      </c>
      <c r="F35" s="401" t="s">
        <v>1201</v>
      </c>
      <c r="G35" s="402" t="s">
        <v>1200</v>
      </c>
      <c r="H35" s="402" t="s">
        <v>1199</v>
      </c>
    </row>
    <row r="36" spans="1:16384">
      <c r="D36" s="403" t="s">
        <v>4</v>
      </c>
      <c r="E36" s="203" t="s">
        <v>1193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topLeftCell="G1" workbookViewId="0">
      <selection activeCell="O18" sqref="O18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384" width="11.42578125" style="67"/>
  </cols>
  <sheetData>
    <row r="1" spans="2:25" ht="15.75" thickBot="1"/>
    <row r="2" spans="2:25" ht="23.25">
      <c r="B2" s="12" t="s">
        <v>1257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59"/>
      <c r="C3" s="459"/>
      <c r="D3" s="459"/>
      <c r="E3" s="459"/>
      <c r="F3" s="459"/>
      <c r="G3" s="460" t="s">
        <v>1289</v>
      </c>
      <c r="H3" s="6">
        <v>10</v>
      </c>
    </row>
    <row r="4" spans="2:25" ht="30" customHeight="1">
      <c r="B4" s="443"/>
      <c r="C4" s="443"/>
      <c r="D4" s="443"/>
      <c r="E4" s="443"/>
      <c r="F4" s="443"/>
      <c r="G4" s="460" t="s">
        <v>1290</v>
      </c>
      <c r="H4" s="6">
        <v>200</v>
      </c>
    </row>
    <row r="5" spans="2:25" ht="114.75">
      <c r="B5" s="143" t="s">
        <v>1258</v>
      </c>
      <c r="C5" s="143" t="s">
        <v>5</v>
      </c>
      <c r="D5" s="143" t="s">
        <v>204</v>
      </c>
      <c r="E5" s="455" t="s">
        <v>186</v>
      </c>
      <c r="F5" s="146" t="s">
        <v>1260</v>
      </c>
      <c r="G5" s="147" t="s">
        <v>696</v>
      </c>
      <c r="H5" s="461" t="s">
        <v>1292</v>
      </c>
      <c r="I5" s="163" t="s">
        <v>1265</v>
      </c>
      <c r="J5" s="163" t="s">
        <v>627</v>
      </c>
      <c r="K5" s="461" t="s">
        <v>1291</v>
      </c>
      <c r="L5" s="163" t="s">
        <v>1261</v>
      </c>
      <c r="M5" s="148" t="s">
        <v>23</v>
      </c>
      <c r="N5" s="475" t="s">
        <v>857</v>
      </c>
      <c r="O5" s="475" t="s">
        <v>1341</v>
      </c>
      <c r="P5" s="475" t="s">
        <v>1342</v>
      </c>
      <c r="Q5" s="475" t="s">
        <v>1343</v>
      </c>
    </row>
    <row r="6" spans="2:25">
      <c r="B6" s="134" t="s">
        <v>4</v>
      </c>
      <c r="C6" s="159" t="s">
        <v>1259</v>
      </c>
      <c r="D6" s="159" t="s">
        <v>1264</v>
      </c>
      <c r="E6" s="456">
        <v>0</v>
      </c>
      <c r="F6" s="14">
        <v>0.99</v>
      </c>
      <c r="G6" s="133">
        <v>0</v>
      </c>
      <c r="H6" s="462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62">
        <f>shopPacksDefinitions[[#This Row],['[amount']]]/shopPacksDefinitions[[#This Row],['[priceDollars']]]</f>
        <v>10.1010101010101</v>
      </c>
      <c r="L6" s="20" t="b">
        <v>0</v>
      </c>
      <c r="M6" s="15" t="s">
        <v>1266</v>
      </c>
      <c r="N6" s="353"/>
      <c r="O6" s="205" t="s">
        <v>1344</v>
      </c>
      <c r="P6" s="353"/>
      <c r="Q6" s="353"/>
    </row>
    <row r="7" spans="2:25">
      <c r="B7" s="134" t="s">
        <v>4</v>
      </c>
      <c r="C7" s="159" t="s">
        <v>1262</v>
      </c>
      <c r="D7" s="409" t="s">
        <v>1264</v>
      </c>
      <c r="E7" s="456">
        <v>1</v>
      </c>
      <c r="F7" s="14">
        <v>4.99</v>
      </c>
      <c r="G7" s="133">
        <v>0</v>
      </c>
      <c r="H7" s="462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62">
        <f>shopPacksDefinitions[[#This Row],['[amount']]]/shopPacksDefinitions[[#This Row],['[priceDollars']]]</f>
        <v>10.020040080160321</v>
      </c>
      <c r="L7" s="20" t="b">
        <v>0</v>
      </c>
      <c r="M7" s="15" t="s">
        <v>1267</v>
      </c>
      <c r="N7" s="353"/>
      <c r="O7" s="205" t="s">
        <v>1345</v>
      </c>
      <c r="P7" s="353"/>
      <c r="Q7" s="353"/>
    </row>
    <row r="8" spans="2:25">
      <c r="B8" s="134" t="s">
        <v>4</v>
      </c>
      <c r="C8" s="159" t="s">
        <v>1263</v>
      </c>
      <c r="D8" s="409" t="s">
        <v>1264</v>
      </c>
      <c r="E8" s="456">
        <v>2</v>
      </c>
      <c r="F8" s="14">
        <v>9.99</v>
      </c>
      <c r="G8" s="133">
        <v>0</v>
      </c>
      <c r="H8" s="462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62">
        <f>shopPacksDefinitions[[#This Row],['[amount']]]/shopPacksDefinitions[[#This Row],['[priceDollars']]]</f>
        <v>11.011011011011011</v>
      </c>
      <c r="L8" s="20" t="b">
        <v>0</v>
      </c>
      <c r="M8" s="15" t="s">
        <v>1268</v>
      </c>
      <c r="N8" s="444"/>
      <c r="O8" s="205" t="s">
        <v>1346</v>
      </c>
      <c r="P8" s="444"/>
      <c r="Q8" s="444"/>
    </row>
    <row r="9" spans="2:25">
      <c r="B9" s="136" t="s">
        <v>4</v>
      </c>
      <c r="C9" s="437" t="s">
        <v>1269</v>
      </c>
      <c r="D9" s="409" t="s">
        <v>1264</v>
      </c>
      <c r="E9" s="456">
        <v>3</v>
      </c>
      <c r="F9" s="14">
        <v>19.989999999999998</v>
      </c>
      <c r="G9" s="140">
        <v>0</v>
      </c>
      <c r="H9" s="462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62">
        <f>shopPacksDefinitions[[#This Row],['[amount']]]/shopPacksDefinitions[[#This Row],['[priceDollars']]]</f>
        <v>12.006003001500751</v>
      </c>
      <c r="L9" s="155" t="b">
        <v>0</v>
      </c>
      <c r="M9" s="358" t="s">
        <v>1274</v>
      </c>
      <c r="N9" s="445"/>
      <c r="O9" s="205" t="s">
        <v>1347</v>
      </c>
      <c r="P9" s="445"/>
      <c r="Q9" s="445"/>
    </row>
    <row r="10" spans="2:25">
      <c r="B10" s="136" t="s">
        <v>4</v>
      </c>
      <c r="C10" s="437" t="s">
        <v>1281</v>
      </c>
      <c r="D10" s="409" t="s">
        <v>1264</v>
      </c>
      <c r="E10" s="456">
        <v>4</v>
      </c>
      <c r="F10" s="139">
        <v>39.99</v>
      </c>
      <c r="G10" s="140">
        <v>0</v>
      </c>
      <c r="H10" s="462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62">
        <f>shopPacksDefinitions[[#This Row],['[amount']]]/shopPacksDefinitions[[#This Row],['[priceDollars']]]</f>
        <v>13.003250812703175</v>
      </c>
      <c r="L10" s="155" t="b">
        <v>0</v>
      </c>
      <c r="M10" s="358" t="s">
        <v>1285</v>
      </c>
      <c r="N10" s="445"/>
      <c r="O10" s="205" t="s">
        <v>1348</v>
      </c>
      <c r="P10" s="445"/>
      <c r="Q10" s="445"/>
    </row>
    <row r="11" spans="2:25" ht="15.75" thickBot="1">
      <c r="B11" s="136" t="s">
        <v>4</v>
      </c>
      <c r="C11" s="437" t="s">
        <v>1282</v>
      </c>
      <c r="D11" s="409" t="s">
        <v>1264</v>
      </c>
      <c r="E11" s="458">
        <v>5</v>
      </c>
      <c r="F11" s="139">
        <v>79.989999999999995</v>
      </c>
      <c r="G11" s="140">
        <v>0</v>
      </c>
      <c r="H11" s="462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62">
        <f>shopPacksDefinitions[[#This Row],['[amount']]]/shopPacksDefinitions[[#This Row],['[priceDollars']]]</f>
        <v>14.001750218777348</v>
      </c>
      <c r="L11" s="155" t="b">
        <v>1</v>
      </c>
      <c r="M11" s="358" t="s">
        <v>1286</v>
      </c>
      <c r="N11" s="445"/>
      <c r="O11" s="205" t="s">
        <v>1349</v>
      </c>
      <c r="P11" s="445"/>
      <c r="Q11" s="445"/>
    </row>
    <row r="12" spans="2:25">
      <c r="B12" s="446" t="s">
        <v>4</v>
      </c>
      <c r="C12" s="447" t="s">
        <v>1284</v>
      </c>
      <c r="D12" s="448" t="s">
        <v>1279</v>
      </c>
      <c r="E12" s="457">
        <v>0</v>
      </c>
      <c r="F12" s="449">
        <v>0</v>
      </c>
      <c r="G12" s="450">
        <v>5</v>
      </c>
      <c r="H12" s="463">
        <f>ROUND(shopPacksDefinitions[[#This Row],['[priceHC']]],0)*$H$4</f>
        <v>1000</v>
      </c>
      <c r="I12" s="451">
        <v>0</v>
      </c>
      <c r="J12" s="451">
        <f>ROUND(shopPacksDefinitions[[#This Row],[Base Amount
(only for the maths)]]+shopPacksDefinitions[[#This Row],[Base Amount
(only for the maths)]]*shopPacksDefinitions[[#This Row],['[bonusAmount']]],0)</f>
        <v>1000</v>
      </c>
      <c r="K12" s="463">
        <f>shopPacksDefinitions[[#This Row],['[amount']]]/shopPacksDefinitions[[#This Row],['[priceHC']]]</f>
        <v>200</v>
      </c>
      <c r="L12" s="452" t="b">
        <v>0</v>
      </c>
      <c r="M12" s="453" t="s">
        <v>1275</v>
      </c>
      <c r="N12" s="454"/>
      <c r="O12" s="454"/>
      <c r="P12" s="454"/>
      <c r="Q12" s="454"/>
    </row>
    <row r="13" spans="2:25">
      <c r="B13" s="134" t="s">
        <v>4</v>
      </c>
      <c r="C13" s="159" t="s">
        <v>1270</v>
      </c>
      <c r="D13" s="409" t="s">
        <v>1279</v>
      </c>
      <c r="E13" s="456">
        <v>1</v>
      </c>
      <c r="F13" s="14">
        <v>0</v>
      </c>
      <c r="G13" s="133">
        <v>20</v>
      </c>
      <c r="H13" s="462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62">
        <f>shopPacksDefinitions[[#This Row],['[amount']]]/shopPacksDefinitions[[#This Row],['[priceHC']]]</f>
        <v>220</v>
      </c>
      <c r="L13" s="20" t="b">
        <v>0</v>
      </c>
      <c r="M13" s="15" t="s">
        <v>1276</v>
      </c>
      <c r="N13" s="444"/>
      <c r="O13" s="444"/>
      <c r="P13" s="444"/>
      <c r="Q13" s="444"/>
    </row>
    <row r="14" spans="2:25">
      <c r="B14" s="134" t="s">
        <v>4</v>
      </c>
      <c r="C14" s="159" t="s">
        <v>1271</v>
      </c>
      <c r="D14" s="409" t="s">
        <v>1279</v>
      </c>
      <c r="E14" s="456">
        <v>2</v>
      </c>
      <c r="F14" s="14">
        <v>0</v>
      </c>
      <c r="G14" s="133">
        <v>50</v>
      </c>
      <c r="H14" s="462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62">
        <f>shopPacksDefinitions[[#This Row],['[amount']]]/shopPacksDefinitions[[#This Row],['[priceHC']]]</f>
        <v>240</v>
      </c>
      <c r="L14" s="20" t="b">
        <v>0</v>
      </c>
      <c r="M14" s="15" t="s">
        <v>1277</v>
      </c>
      <c r="N14" s="444"/>
      <c r="O14" s="444"/>
      <c r="P14" s="444"/>
      <c r="Q14" s="444"/>
    </row>
    <row r="15" spans="2:25">
      <c r="B15" s="134" t="s">
        <v>4</v>
      </c>
      <c r="C15" s="159" t="s">
        <v>1272</v>
      </c>
      <c r="D15" s="409" t="s">
        <v>1279</v>
      </c>
      <c r="E15" s="456">
        <v>3</v>
      </c>
      <c r="F15" s="14">
        <v>0</v>
      </c>
      <c r="G15" s="133">
        <v>250</v>
      </c>
      <c r="H15" s="462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62">
        <f>shopPacksDefinitions[[#This Row],['[amount']]]/shopPacksDefinitions[[#This Row],['[priceHC']]]</f>
        <v>280</v>
      </c>
      <c r="L15" s="20" t="b">
        <v>0</v>
      </c>
      <c r="M15" s="15" t="s">
        <v>1278</v>
      </c>
      <c r="N15" s="444"/>
      <c r="O15" s="444"/>
      <c r="P15" s="444"/>
      <c r="Q15" s="444"/>
    </row>
    <row r="16" spans="2:25">
      <c r="B16" s="134" t="s">
        <v>4</v>
      </c>
      <c r="C16" s="159" t="s">
        <v>1273</v>
      </c>
      <c r="D16" s="409" t="s">
        <v>1279</v>
      </c>
      <c r="E16" s="456">
        <v>4</v>
      </c>
      <c r="F16" s="14">
        <v>0</v>
      </c>
      <c r="G16" s="133">
        <v>400</v>
      </c>
      <c r="H16" s="462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62">
        <f>shopPacksDefinitions[[#This Row],['[amount']]]/shopPacksDefinitions[[#This Row],['[priceHC']]]</f>
        <v>300</v>
      </c>
      <c r="L16" s="20" t="b">
        <v>0</v>
      </c>
      <c r="M16" s="15" t="s">
        <v>1287</v>
      </c>
      <c r="N16" s="444"/>
      <c r="O16" s="444"/>
      <c r="P16" s="444"/>
      <c r="Q16" s="444"/>
    </row>
    <row r="17" spans="2:17">
      <c r="B17" s="134" t="s">
        <v>4</v>
      </c>
      <c r="C17" s="159" t="s">
        <v>1283</v>
      </c>
      <c r="D17" s="409" t="s">
        <v>1279</v>
      </c>
      <c r="E17" s="456">
        <v>5</v>
      </c>
      <c r="F17" s="14">
        <v>0</v>
      </c>
      <c r="G17" s="133">
        <v>1000</v>
      </c>
      <c r="H17" s="462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62">
        <f>shopPacksDefinitions[[#This Row],['[amount']]]/shopPacksDefinitions[[#This Row],['[priceHC']]]</f>
        <v>340</v>
      </c>
      <c r="L17" s="20" t="b">
        <v>1</v>
      </c>
      <c r="M17" s="15" t="s">
        <v>1288</v>
      </c>
      <c r="N17" s="444"/>
      <c r="O17" s="444"/>
      <c r="P17" s="444"/>
      <c r="Q17" s="444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05"/>
      <c r="G3" s="505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1194</v>
      </c>
      <c r="C47" s="12"/>
      <c r="D47" s="12"/>
      <c r="E47" s="12"/>
      <c r="F47" s="12"/>
      <c r="G47" s="12"/>
      <c r="H47" s="12"/>
    </row>
    <row r="49" spans="2:8" ht="130.5">
      <c r="B49" s="185" t="s">
        <v>1195</v>
      </c>
      <c r="C49" s="185" t="s">
        <v>5</v>
      </c>
      <c r="D49" s="185" t="s">
        <v>1203</v>
      </c>
      <c r="E49" s="402" t="s">
        <v>1204</v>
      </c>
      <c r="F49" s="402" t="s">
        <v>1205</v>
      </c>
      <c r="G49" s="402" t="s">
        <v>1206</v>
      </c>
      <c r="H49" s="402" t="s">
        <v>1207</v>
      </c>
    </row>
    <row r="50" spans="2:8">
      <c r="B50" s="405" t="s">
        <v>4</v>
      </c>
      <c r="C50" s="400" t="s">
        <v>1196</v>
      </c>
      <c r="D50" s="400" t="s">
        <v>1197</v>
      </c>
      <c r="E50" s="404" t="s">
        <v>1197</v>
      </c>
      <c r="F50" s="404">
        <v>50</v>
      </c>
      <c r="G50" s="404">
        <v>30</v>
      </c>
      <c r="H50" s="404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O29"/>
  <sheetViews>
    <sheetView tabSelected="1" topLeftCell="A16" workbookViewId="0">
      <selection activeCell="E38" sqref="E37:E38"/>
    </sheetView>
  </sheetViews>
  <sheetFormatPr defaultRowHeight="15"/>
  <cols>
    <col min="1" max="1" width="30.28515625" bestFit="1" customWidth="1"/>
    <col min="2" max="3" width="15.140625" bestFit="1" customWidth="1"/>
    <col min="4" max="4" width="81.140625" bestFit="1" customWidth="1"/>
    <col min="5" max="5" width="58.85546875" customWidth="1"/>
    <col min="6" max="6" width="6.28515625" bestFit="1" customWidth="1"/>
    <col min="9" max="9" width="24" customWidth="1"/>
  </cols>
  <sheetData>
    <row r="1" spans="1:10" ht="23.25">
      <c r="A1" s="12" t="s">
        <v>1308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1293</v>
      </c>
      <c r="B3" s="185" t="s">
        <v>5</v>
      </c>
      <c r="C3" s="185" t="s">
        <v>204</v>
      </c>
      <c r="D3" s="402" t="s">
        <v>1294</v>
      </c>
      <c r="E3" s="402" t="s">
        <v>1297</v>
      </c>
    </row>
    <row r="4" spans="1:10">
      <c r="A4" s="405" t="s">
        <v>4</v>
      </c>
      <c r="B4" s="400" t="s">
        <v>1296</v>
      </c>
      <c r="C4" s="400" t="s">
        <v>1083</v>
      </c>
      <c r="D4" s="404" t="s">
        <v>1295</v>
      </c>
      <c r="E4" s="404" t="str">
        <f>CONCATENATE("TID_","EVENT_",UPPER(B4))</f>
        <v>TID_EVENT_EAT_ARCHER</v>
      </c>
    </row>
    <row r="5" spans="1:10">
      <c r="A5" s="405" t="s">
        <v>4</v>
      </c>
      <c r="B5" s="400" t="s">
        <v>1298</v>
      </c>
      <c r="C5" s="400" t="s">
        <v>1083</v>
      </c>
      <c r="D5" s="404" t="s">
        <v>1299</v>
      </c>
      <c r="E5" s="404" t="str">
        <f t="shared" ref="E5:E10" si="0">CONCATENATE("TID_","EVENT_",UPPER(B5))</f>
        <v>TID_EVENT_EAT_BIRDS</v>
      </c>
    </row>
    <row r="6" spans="1:10">
      <c r="A6" s="405" t="s">
        <v>4</v>
      </c>
      <c r="B6" s="400" t="s">
        <v>1302</v>
      </c>
      <c r="C6" s="400" t="s">
        <v>1300</v>
      </c>
      <c r="D6" s="404" t="s">
        <v>1301</v>
      </c>
      <c r="E6" s="404" t="str">
        <f t="shared" si="0"/>
        <v>TID_EVENT_DESTROY_HOUSES</v>
      </c>
    </row>
    <row r="7" spans="1:10">
      <c r="A7" s="405" t="s">
        <v>4</v>
      </c>
      <c r="B7" s="400" t="s">
        <v>1303</v>
      </c>
      <c r="C7" s="400" t="s">
        <v>1304</v>
      </c>
      <c r="D7" s="404" t="s">
        <v>1280</v>
      </c>
      <c r="E7" s="404" t="str">
        <f t="shared" si="0"/>
        <v>TID_EVENT_COLLECT_COINS</v>
      </c>
    </row>
    <row r="8" spans="1:10">
      <c r="A8" s="405" t="s">
        <v>4</v>
      </c>
      <c r="B8" s="400" t="s">
        <v>1305</v>
      </c>
      <c r="C8" s="400" t="s">
        <v>1306</v>
      </c>
      <c r="D8" s="404" t="s">
        <v>1306</v>
      </c>
      <c r="E8" s="404" t="str">
        <f t="shared" si="0"/>
        <v>TID_EVENT_PLAY_TIME</v>
      </c>
    </row>
    <row r="9" spans="1:10">
      <c r="A9" s="405" t="s">
        <v>4</v>
      </c>
      <c r="B9" s="400" t="s">
        <v>313</v>
      </c>
      <c r="C9" s="400" t="s">
        <v>313</v>
      </c>
      <c r="D9" s="404" t="s">
        <v>313</v>
      </c>
      <c r="E9" s="404" t="str">
        <f t="shared" si="0"/>
        <v>TID_EVENT_SCORE</v>
      </c>
    </row>
    <row r="10" spans="1:10">
      <c r="A10" s="405" t="s">
        <v>4</v>
      </c>
      <c r="B10" s="400" t="s">
        <v>205</v>
      </c>
      <c r="C10" s="400" t="s">
        <v>205</v>
      </c>
      <c r="D10" s="404" t="s">
        <v>205</v>
      </c>
      <c r="E10" s="404" t="str">
        <f t="shared" si="0"/>
        <v>TID_EVENT_PET</v>
      </c>
    </row>
    <row r="11" spans="1:10">
      <c r="A11" s="405" t="s">
        <v>4</v>
      </c>
      <c r="B11" s="400" t="s">
        <v>1307</v>
      </c>
      <c r="C11" s="400" t="s">
        <v>1307</v>
      </c>
      <c r="D11" s="404" t="s">
        <v>1307</v>
      </c>
      <c r="E11" s="404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1309</v>
      </c>
      <c r="B13" s="12"/>
      <c r="C13" s="12"/>
      <c r="D13" s="12"/>
      <c r="E13" s="12"/>
      <c r="F13" s="12"/>
      <c r="G13" s="12"/>
      <c r="H13" s="12"/>
      <c r="I13" s="12"/>
    </row>
    <row r="14" spans="1:10" ht="45">
      <c r="E14" s="171" t="s">
        <v>1316</v>
      </c>
      <c r="F14" s="171"/>
      <c r="G14" s="171"/>
      <c r="H14" s="171"/>
      <c r="I14" s="171" t="s">
        <v>1317</v>
      </c>
      <c r="J14" s="171"/>
    </row>
    <row r="15" spans="1:10" ht="118.5">
      <c r="A15" s="185" t="s">
        <v>1319</v>
      </c>
      <c r="B15" s="185" t="s">
        <v>5</v>
      </c>
      <c r="C15" s="402" t="s">
        <v>1311</v>
      </c>
      <c r="D15" s="402" t="s">
        <v>1312</v>
      </c>
      <c r="E15" s="402" t="s">
        <v>1313</v>
      </c>
      <c r="F15" s="402" t="s">
        <v>1314</v>
      </c>
      <c r="G15" s="464" t="s">
        <v>1315</v>
      </c>
    </row>
    <row r="16" spans="1:10">
      <c r="A16" s="405" t="s">
        <v>4</v>
      </c>
      <c r="B16" s="400" t="s">
        <v>1310</v>
      </c>
      <c r="C16" s="404">
        <v>0.2</v>
      </c>
      <c r="D16" s="404">
        <v>0.5</v>
      </c>
      <c r="E16" s="404">
        <v>0.7</v>
      </c>
      <c r="F16" s="404">
        <v>1</v>
      </c>
      <c r="G16" s="465">
        <v>0.01</v>
      </c>
    </row>
    <row r="18" spans="1:15" ht="15.75" thickBot="1"/>
    <row r="19" spans="1:15" ht="23.25">
      <c r="A19" s="12" t="s">
        <v>1318</v>
      </c>
      <c r="B19" s="12"/>
      <c r="C19" s="12"/>
      <c r="D19" s="12"/>
      <c r="E19" s="12"/>
      <c r="F19" s="12"/>
      <c r="G19" s="12"/>
      <c r="H19" s="12"/>
      <c r="I19" s="12"/>
    </row>
    <row r="21" spans="1:15" ht="144">
      <c r="A21" s="466" t="s">
        <v>1320</v>
      </c>
      <c r="B21" s="466" t="s">
        <v>186</v>
      </c>
      <c r="C21" s="466" t="s">
        <v>5</v>
      </c>
      <c r="D21" s="467" t="s">
        <v>1350</v>
      </c>
      <c r="E21" s="467" t="s">
        <v>1294</v>
      </c>
      <c r="F21" s="468" t="s">
        <v>1329</v>
      </c>
      <c r="G21" s="468" t="s">
        <v>1330</v>
      </c>
      <c r="H21" s="468" t="s">
        <v>1331</v>
      </c>
      <c r="I21" s="468" t="s">
        <v>1332</v>
      </c>
      <c r="J21" s="468" t="s">
        <v>1333</v>
      </c>
      <c r="K21" s="468" t="s">
        <v>1333</v>
      </c>
      <c r="L21" s="468" t="s">
        <v>1334</v>
      </c>
      <c r="M21" s="468" t="s">
        <v>1334</v>
      </c>
      <c r="N21" s="468" t="s">
        <v>1335</v>
      </c>
      <c r="O21" s="468" t="s">
        <v>1336</v>
      </c>
    </row>
    <row r="22" spans="1:15">
      <c r="A22" s="469" t="s">
        <v>4</v>
      </c>
      <c r="B22" s="470">
        <v>10</v>
      </c>
      <c r="C22" s="470" t="s">
        <v>1321</v>
      </c>
      <c r="D22" s="471" t="s">
        <v>1296</v>
      </c>
      <c r="E22" s="471">
        <v>1000000</v>
      </c>
      <c r="F22" s="472" t="s">
        <v>381</v>
      </c>
      <c r="G22" s="472">
        <v>100</v>
      </c>
      <c r="H22" s="472" t="s">
        <v>381</v>
      </c>
      <c r="I22" s="472">
        <v>200</v>
      </c>
      <c r="J22" s="472" t="s">
        <v>381</v>
      </c>
      <c r="K22" s="472">
        <v>1000</v>
      </c>
      <c r="L22" s="472" t="s">
        <v>381</v>
      </c>
      <c r="M22" s="472">
        <v>2500</v>
      </c>
      <c r="N22" s="472" t="s">
        <v>1337</v>
      </c>
      <c r="O22" s="472">
        <v>25</v>
      </c>
    </row>
    <row r="23" spans="1:15">
      <c r="A23" s="469" t="s">
        <v>4</v>
      </c>
      <c r="B23" s="470">
        <v>20</v>
      </c>
      <c r="C23" s="470" t="s">
        <v>1322</v>
      </c>
      <c r="D23" s="471" t="s">
        <v>1298</v>
      </c>
      <c r="E23" s="471">
        <v>1000000</v>
      </c>
      <c r="F23" s="472" t="s">
        <v>381</v>
      </c>
      <c r="G23" s="472">
        <v>100</v>
      </c>
      <c r="H23" s="472" t="s">
        <v>381</v>
      </c>
      <c r="I23" s="472">
        <v>200</v>
      </c>
      <c r="J23" s="472" t="s">
        <v>381</v>
      </c>
      <c r="K23" s="472">
        <v>1000</v>
      </c>
      <c r="L23" s="472" t="s">
        <v>381</v>
      </c>
      <c r="M23" s="472">
        <v>2500</v>
      </c>
      <c r="N23" s="472" t="s">
        <v>1337</v>
      </c>
      <c r="O23" s="472">
        <v>25</v>
      </c>
    </row>
    <row r="24" spans="1:15">
      <c r="A24" s="469" t="s">
        <v>4</v>
      </c>
      <c r="B24" s="470">
        <v>30</v>
      </c>
      <c r="C24" s="470" t="s">
        <v>1323</v>
      </c>
      <c r="D24" s="471" t="s">
        <v>1302</v>
      </c>
      <c r="E24" s="471">
        <v>100000</v>
      </c>
      <c r="F24" s="472" t="s">
        <v>381</v>
      </c>
      <c r="G24" s="472">
        <v>100</v>
      </c>
      <c r="H24" s="472" t="s">
        <v>381</v>
      </c>
      <c r="I24" s="472">
        <v>200</v>
      </c>
      <c r="J24" s="472" t="s">
        <v>381</v>
      </c>
      <c r="K24" s="472">
        <v>1000</v>
      </c>
      <c r="L24" s="472" t="s">
        <v>381</v>
      </c>
      <c r="M24" s="472">
        <v>2500</v>
      </c>
      <c r="N24" s="472" t="s">
        <v>1337</v>
      </c>
      <c r="O24" s="472">
        <v>25</v>
      </c>
    </row>
    <row r="25" spans="1:15">
      <c r="A25" s="469" t="s">
        <v>4</v>
      </c>
      <c r="B25" s="470">
        <v>40</v>
      </c>
      <c r="C25" s="470" t="s">
        <v>1324</v>
      </c>
      <c r="D25" s="471" t="s">
        <v>1303</v>
      </c>
      <c r="E25" s="471">
        <v>1000000</v>
      </c>
      <c r="F25" s="472" t="s">
        <v>381</v>
      </c>
      <c r="G25" s="472">
        <v>100</v>
      </c>
      <c r="H25" s="472" t="s">
        <v>381</v>
      </c>
      <c r="I25" s="472">
        <v>200</v>
      </c>
      <c r="J25" s="472" t="s">
        <v>381</v>
      </c>
      <c r="K25" s="472">
        <v>1000</v>
      </c>
      <c r="L25" s="472" t="s">
        <v>381</v>
      </c>
      <c r="M25" s="472">
        <v>2500</v>
      </c>
      <c r="N25" s="472" t="s">
        <v>1337</v>
      </c>
      <c r="O25" s="472">
        <v>25</v>
      </c>
    </row>
    <row r="26" spans="1:15">
      <c r="A26" s="469" t="s">
        <v>4</v>
      </c>
      <c r="B26" s="470">
        <v>50</v>
      </c>
      <c r="C26" s="470" t="s">
        <v>1325</v>
      </c>
      <c r="D26" s="471" t="s">
        <v>1305</v>
      </c>
      <c r="E26" s="471">
        <v>60000</v>
      </c>
      <c r="F26" s="472" t="s">
        <v>381</v>
      </c>
      <c r="G26" s="472">
        <v>100</v>
      </c>
      <c r="H26" s="472" t="s">
        <v>381</v>
      </c>
      <c r="I26" s="472">
        <v>200</v>
      </c>
      <c r="J26" s="472" t="s">
        <v>381</v>
      </c>
      <c r="K26" s="472">
        <v>1000</v>
      </c>
      <c r="L26" s="472" t="s">
        <v>381</v>
      </c>
      <c r="M26" s="472">
        <v>2500</v>
      </c>
      <c r="N26" s="472" t="s">
        <v>1337</v>
      </c>
      <c r="O26" s="472">
        <v>25</v>
      </c>
    </row>
    <row r="27" spans="1:15">
      <c r="A27" s="469" t="s">
        <v>4</v>
      </c>
      <c r="B27" s="470">
        <v>60</v>
      </c>
      <c r="C27" s="470" t="s">
        <v>1326</v>
      </c>
      <c r="D27" s="471" t="s">
        <v>313</v>
      </c>
      <c r="E27" s="471">
        <v>1000000000</v>
      </c>
      <c r="F27" s="472" t="s">
        <v>381</v>
      </c>
      <c r="G27" s="472">
        <v>100</v>
      </c>
      <c r="H27" s="472" t="s">
        <v>381</v>
      </c>
      <c r="I27" s="472">
        <v>200</v>
      </c>
      <c r="J27" s="472" t="s">
        <v>381</v>
      </c>
      <c r="K27" s="472">
        <v>1000</v>
      </c>
      <c r="L27" s="472" t="s">
        <v>381</v>
      </c>
      <c r="M27" s="472">
        <v>2500</v>
      </c>
      <c r="N27" s="472" t="s">
        <v>1337</v>
      </c>
      <c r="O27" s="472">
        <v>25</v>
      </c>
    </row>
    <row r="28" spans="1:15">
      <c r="A28" s="469" t="s">
        <v>4</v>
      </c>
      <c r="B28" s="470">
        <v>70</v>
      </c>
      <c r="C28" s="470" t="s">
        <v>1327</v>
      </c>
      <c r="D28" s="471" t="s">
        <v>205</v>
      </c>
      <c r="E28" s="471">
        <v>1000</v>
      </c>
      <c r="F28" s="472" t="s">
        <v>381</v>
      </c>
      <c r="G28" s="472">
        <v>100</v>
      </c>
      <c r="H28" s="472" t="s">
        <v>381</v>
      </c>
      <c r="I28" s="472">
        <v>200</v>
      </c>
      <c r="J28" s="472" t="s">
        <v>381</v>
      </c>
      <c r="K28" s="472">
        <v>1000</v>
      </c>
      <c r="L28" s="472" t="s">
        <v>381</v>
      </c>
      <c r="M28" s="472">
        <v>2500</v>
      </c>
      <c r="N28" s="472" t="s">
        <v>1337</v>
      </c>
      <c r="O28" s="472">
        <v>25</v>
      </c>
    </row>
    <row r="29" spans="1:15">
      <c r="A29" s="469" t="s">
        <v>4</v>
      </c>
      <c r="B29" s="470">
        <v>80</v>
      </c>
      <c r="C29" s="470" t="s">
        <v>1328</v>
      </c>
      <c r="D29" s="471" t="s">
        <v>1307</v>
      </c>
      <c r="E29" s="471">
        <v>10000</v>
      </c>
      <c r="F29" s="472" t="s">
        <v>381</v>
      </c>
      <c r="G29" s="472">
        <v>100</v>
      </c>
      <c r="H29" s="472" t="s">
        <v>381</v>
      </c>
      <c r="I29" s="472">
        <v>200</v>
      </c>
      <c r="J29" s="472" t="s">
        <v>381</v>
      </c>
      <c r="K29" s="472">
        <v>1000</v>
      </c>
      <c r="L29" s="472" t="s">
        <v>381</v>
      </c>
      <c r="M29" s="472">
        <v>2500</v>
      </c>
      <c r="N29" s="472" t="s">
        <v>1337</v>
      </c>
      <c r="O29" s="472">
        <v>25</v>
      </c>
    </row>
  </sheetData>
  <dataValidations disablePrompts="1" count="1">
    <dataValidation allowBlank="1" sqref="D16 D4:D11 E22:E29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2017-02-28T15:29:35Z</dcterms:modified>
</cp:coreProperties>
</file>