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Q59" i="42"/>
  <c r="Q52" i="42"/>
  <c r="Q47" i="42"/>
  <c r="Q76" i="42"/>
  <c r="Q73" i="42"/>
  <c r="Q74" i="42"/>
  <c r="Q75" i="42"/>
  <c r="Q69" i="42"/>
  <c r="Q54" i="42"/>
  <c r="Q49" i="42"/>
  <c r="Q45" i="42"/>
  <c r="Q44" i="42"/>
  <c r="Q37" i="42"/>
  <c r="Q33" i="42"/>
  <c r="Q32" i="42"/>
  <c r="Q31" i="42"/>
  <c r="Q30" i="42"/>
  <c r="Q27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4" i="33" s="1"/>
  <c r="K12" i="33"/>
  <c r="L13" i="33"/>
  <c r="L12" i="33"/>
  <c r="L14" i="33" s="1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V14" i="33" s="1"/>
  <c r="W13" i="33"/>
  <c r="W14" i="33" s="1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G13" i="33"/>
  <c r="AH13" i="33"/>
  <c r="AH14" i="33" s="1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4" i="33" s="1"/>
  <c r="AV12" i="33"/>
  <c r="AW13" i="33"/>
  <c r="AX13" i="33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F14" i="33" s="1"/>
  <c r="BG13" i="33"/>
  <c r="BH13" i="33"/>
  <c r="BH12" i="33"/>
  <c r="BI13" i="33"/>
  <c r="BJ13" i="33"/>
  <c r="BJ12" i="33"/>
  <c r="BJ14" i="33" s="1"/>
  <c r="BK13" i="33"/>
  <c r="BK12" i="33"/>
  <c r="BK14" i="33" s="1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4" i="33" s="1"/>
  <c r="BX13" i="33"/>
  <c r="BY13" i="33"/>
  <c r="BZ13" i="33"/>
  <c r="CA13" i="33"/>
  <c r="CB13" i="33"/>
  <c r="CB12" i="33"/>
  <c r="CB14" i="33" s="1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M14" i="33"/>
  <c r="N12" i="33"/>
  <c r="Q12" i="33"/>
  <c r="R12" i="33"/>
  <c r="S12" i="33"/>
  <c r="T12" i="33"/>
  <c r="T14" i="33" s="1"/>
  <c r="Z12" i="33"/>
  <c r="AB12" i="33"/>
  <c r="AB14" i="33" s="1"/>
  <c r="AE12" i="33"/>
  <c r="AG12" i="33"/>
  <c r="AI12" i="33"/>
  <c r="AI14" i="33" s="1"/>
  <c r="AJ12" i="33"/>
  <c r="AM12" i="33"/>
  <c r="AM14" i="33" s="1"/>
  <c r="AN12" i="33"/>
  <c r="AO12" i="33"/>
  <c r="AP12" i="33"/>
  <c r="AQ12" i="33"/>
  <c r="AS12" i="33"/>
  <c r="AT12" i="33"/>
  <c r="AT14" i="33" s="1"/>
  <c r="AU12" i="33"/>
  <c r="AW12" i="33"/>
  <c r="AW14" i="33" s="1"/>
  <c r="AX12" i="33"/>
  <c r="AY12" i="33"/>
  <c r="AZ12" i="33"/>
  <c r="BA12" i="33"/>
  <c r="BD12" i="33"/>
  <c r="BD14" i="33" s="1"/>
  <c r="BE12" i="33"/>
  <c r="BE14" i="33" s="1"/>
  <c r="BG12" i="33"/>
  <c r="BI12" i="33"/>
  <c r="BI14" i="33" s="1"/>
  <c r="BL12" i="33"/>
  <c r="BO12" i="33"/>
  <c r="BP12" i="33"/>
  <c r="BQ12" i="33"/>
  <c r="BT12" i="33"/>
  <c r="BW12" i="33"/>
  <c r="BX12" i="33"/>
  <c r="BY12" i="33"/>
  <c r="BY14" i="33" s="1"/>
  <c r="BZ12" i="33"/>
  <c r="CA12" i="33"/>
  <c r="CC12" i="33"/>
  <c r="CD12" i="33"/>
  <c r="CD14" i="33" s="1"/>
  <c r="CE12" i="33"/>
  <c r="CI12" i="33"/>
  <c r="CJ12" i="33"/>
  <c r="CJ14" i="33" s="1"/>
  <c r="CK12" i="33"/>
  <c r="CL12" i="33"/>
  <c r="CP12" i="33"/>
  <c r="CP14" i="33" s="1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Y14" i="33"/>
  <c r="CT14" i="33"/>
  <c r="CM14" i="33"/>
  <c r="BQ14" i="33"/>
  <c r="AO14" i="33" l="1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<sst xmlns="http://schemas.openxmlformats.org/spreadsheetml/2006/main" count="3355" uniqueCount="1357">
  <si>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</si>
  <si>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</si>
  <si>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</si>
  <si>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</si>
  <si>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</si>
  <si>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</si>
  <si>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</si>
  <si>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</si>
  <si>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</si>
  <si>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</si>
  <si>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</si>
  <si>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</si>
  <si>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</si>
  <si>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</si>
  <si>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</si>
  <si>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</si>
  <si>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</si>
  <si>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</si>
  <si>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</si>
  <si>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</si>
  <si>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</si>
  <si>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</si>
  <si>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</si>
  <si>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</si>
  <si>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</si>
  <si>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</si>
  <si>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</si>
  <si>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</si>
  <si>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</si>
  <si>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</si>
  <si>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</si>
  <si>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</si>
  <si>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</si>
  <si>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</si>
  <si>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</si>
  <si>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</si>
  <si>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</si>
  <si>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</si>
  <si>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</si>
  <si>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</si>
  <si>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</si>
  <si>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</si>
  <si>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</si>
  <si>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</si>
  <si>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</si>
  <si>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</si>
  <si>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</si>
  <si>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</si>
  <si>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</si>
  <si>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</si>
  <si>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</si>
  <si>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</si>
  <si>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</si>
  <si>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</si>
  <si>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</si>
  <si>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</si>
  <si>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</si>
  <si>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</si>
  <si>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</si>
  <si>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</si>
  <si>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</si>
  <si>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</si>
  <si>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</si>
  <si>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</si>
  <si>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</si>
  <si>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</si>
  <si>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</si>
  <si>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</si>
  <si>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</si>
  <si>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</si>
  <si>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</si>
  <si>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</si>
  <si>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</si>
  <si>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</si>
  <si>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</si>
  <si>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</si>
  <si>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</si>
  <si>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</si>
  <si>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</si>
  <si>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</si>
  <si>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</si>
  <si>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</si>
  <si>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</si>
  <si>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</si>
  <si>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</si>
  <si>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</si>
  <si>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</si>
  <si>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</si>
  <si>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</si>
  <si>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</si>
  <si>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</si>
  <si>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</si>
  <si>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</si>
  <si>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</si>
  <si>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</si>
  <si>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</si>
  <si>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</si>
  <si>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</si>
  <si>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</si>
  <si>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</si>
  <si>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</si>
  <si>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</si>
  <si>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</si>
  <si>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</si>
  <si>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</si>
  <si>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</si>
  <si>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</si>
  <si>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</si>
  <si>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</si>
  <si>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</si>
  <si>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</si>
  <si>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</si>
  <si>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</si>
  <si>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</si>
  <si>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</si>
  <si>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</si>
  <si>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</si>
  <si>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</si>
  <si>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</si>
  <si>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</si>
  <si>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</si>
  <si>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</si>
  <si>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</si>
  <si>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</si>
  <si>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</si>
  <si>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</si>
  <si>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</si>
  <si>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</si>
  <si>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</si>
  <si>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</si>
  <si>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</si>
  <si>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</si>
  <si>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</si>
  <si>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</si>
  <si>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</si>
  <si>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</si>
  <si>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</si>
  <si>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</si>
  <si>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</si>
  <si>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</si>
  <si>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</si>
  <si>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</si>
  <si>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</si>
  <si>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</si>
  <si>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</si>
  <si>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</si>
  <si>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</si>
  <si>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</si>
  <si>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</si>
  <si>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</si>
  <si>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</si>
  <si>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</si>
  <si>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</si>
  <si>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</si>
  <si>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</si>
  <si>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</si>
  <si>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</si>
  <si>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</si>
  <si>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</si>
  <si>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</si>
  <si>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</si>
  <si>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</si>
  <si>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</si>
  <si>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</si>
  <si>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</si>
  <si>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</si>
  <si>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</si>
  <si>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</si>
  <si>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</si>
  <si>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</si>
  <si>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</si>
  <si>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</si>
  <si>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</si>
  <si>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</si>
  <si>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</si>
  <si>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</si>
  <si>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</si>
  <si>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</si>
  <si>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</si>
  <si>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</si>
  <si>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</si>
  <si>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</si>
  <si>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</si>
  <si>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</si>
  <si>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</si>
  <si>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</si>
  <si>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</si>
  <si>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</si>
  <si>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</si>
  <si>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</si>
  <si>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</si>
  <si>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</si>
  <si>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</si>
  <si>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</si>
  <si>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</si>
  <si>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</si>
  <si>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</si>
  <si>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</si>
  <si>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</si>
  <si>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</si>
  <si>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</si>
  <si>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</si>
  <si>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</si>
  <si>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</si>
  <si>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</si>
  <si>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</si>
  <si>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</si>
  <si>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</si>
  <si>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</si>
  <si>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</si>
  <si>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</si>
  <si>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</si>
  <si>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</si>
  <si>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</si>
  <si>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</si>
  <si>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</si>
  <si>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</si>
  <si>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</si>
  <si>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</si>
  <si>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</si>
  <si>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</si>
  <si>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</si>
  <si>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</si>
  <si>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</si>
  <si>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</si>
  <si>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</si>
  <si>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</si>
  <si>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</si>
  <si>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</si>
  <si>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</si>
  <si>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</si>
  <si>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</si>
  <si>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</si>
  <si>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</si>
  <si>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</si>
  <si>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</si>
  <si>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</si>
  <si>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</si>
  <si>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</si>
  <si>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</si>
  <si>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</si>
  <si>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</si>
  <si>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</si>
  <si>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</si>
  <si>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</si>
  <si>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</si>
  <si>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</si>
  <si>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</si>
  <si>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</si>
  <si>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</si>
  <si>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</si>
  <si>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</si>
  <si>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</si>
  <si>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</si>
  <si>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</si>
  <si>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</si>
  <si>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</si>
  <si>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</si>
  <si>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</si>
  <si>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</si>
  <si>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</si>
  <si>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</si>
  <si>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</si>
  <si>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</si>
  <si>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</si>
  <si>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</si>
  <si>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</si>
  <si>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</si>
  <si>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</si>
  <si>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</si>
  <si>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</si>
  <si>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</si>
  <si>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</si>
  <si>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</si>
  <si>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</si>
  <si>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</si>
  <si>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</si>
  <si>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</si>
  <si>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</si>
  <si>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</si>
  <si>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</si>
  <si>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</si>
  <si>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</si>
  <si>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</si>
  <si>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</si>
  <si>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</si>
  <si>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</si>
  <si>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</si>
  <si>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</si>
  <si>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</si>
  <si>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</si>
  <si>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</si>
  <si>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</si>
  <si>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</si>
  <si>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</si>
  <si>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</si>
  <si>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</si>
  <si>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</si>
  <si>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</si>
  <si>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</si>
  <si>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</si>
  <si>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</si>
  <si>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</si>
  <si>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</si>
  <si>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</si>
  <si>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</si>
  <si>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</si>
  <si>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</si>
  <si>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</si>
  <si>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</si>
  <si>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</si>
  <si>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</si>
  <si>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</si>
  <si>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</si>
  <si>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</si>
  <si>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</si>
  <si>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</si>
  <si>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</si>
  <si>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</si>
  <si>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</si>
  <si>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</si>
  <si>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</si>
  <si>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</si>
  <si>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</si>
  <si>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</si>
  <si>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</si>
  <si>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</si>
  <si>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</si>
  <si>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</si>
  <si>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</si>
  <si>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</si>
  <si>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</si>
  <si>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</si>
  <si>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</si>
  <si>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</si>
  <si>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</si>
  <si>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</si>
  <si>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</si>
  <si>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</si>
  <si>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</si>
  <si>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</si>
  <si>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</si>
  <si>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</si>
  <si>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</si>
  <si>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</si>
  <si>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</si>
  <si>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</si>
  <si>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</si>
  <si>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</si>
  <si>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</si>
  <si>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</si>
  <si>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</si>
  <si>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</si>
  <si>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</si>
  <si>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</si>
  <si>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</si>
  <si>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</si>
  <si>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</si>
  <si>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</si>
  <si>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</si>
  <si>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</si>
  <si>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</si>
  <si>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</si>
  <si>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</si>
  <si>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</si>
  <si>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</si>
  <si>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</si>
  <si>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</si>
  <si>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</si>
  <si>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</si>
  <si>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</si>
  <si>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</si>
  <si>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</si>
  <si>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</si>
  <si>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</si>
  <si>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</si>
  <si>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</si>
  <si>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</si>
  <si>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</si>
  <si>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</si>
  <si>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</si>
  <si>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</si>
  <si>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</si>
  <si>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</si>
  <si>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</si>
  <si>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</si>
  <si>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</si>
  <si>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</si>
  <si>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</si>
  <si>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</si>
  <si>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</si>
  <si>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</si>
  <si>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</si>
  <si>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</si>
  <si>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</si>
  <si>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</si>
  <si>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</si>
  <si>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</si>
  <si>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</si>
  <si>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</si>
  <si>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</si>
  <si>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</si>
  <si>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</si>
  <si>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</si>
  <si>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</si>
  <si>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</si>
  <si>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</si>
  <si>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</si>
  <si>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</si>
  <si>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</si>
  <si>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</si>
  <si>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</si>
  <si>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</si>
  <si>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</si>
  <si>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</si>
  <si>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</si>
  <si>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</si>
  <si>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</si>
  <si>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</si>
  <si>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</si>
  <si>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</si>
  <si>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</si>
  <si>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</si>
  <si>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</si>
  <si>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</si>
  <si>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</si>
  <si>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</si>
  <si>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</si>
  <si>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</si>
  <si>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</si>
  <si>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</si>
  <si>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</si>
  <si>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</si>
  <si>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</si>
  <si>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</si>
  <si>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</si>
  <si>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</si>
  <si>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</si>
  <si>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</si>
  <si>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</si>
  <si>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</si>
  <si>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</si>
  <si>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</si>
  <si>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</si>
  <si>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</si>
  <si>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</si>
  <si>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</si>
  <si>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</si>
  <si>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</si>
  <si>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</si>
  <si>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</si>
  <si>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</si>
  <si>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</si>
  <si>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</si>
  <si>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</si>
  <si>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</si>
  <si>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</si>
  <si>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</si>
  <si>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</si>
  <si>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</si>
  <si>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</si>
  <si>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</si>
  <si>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</si>
  <si>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</si>
  <si>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</si>
  <si>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</si>
  <si>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</si>
  <si>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</si>
  <si>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</si>
  <si>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</si>
  <si>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</si>
  <si>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</si>
  <si>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</si>
  <si>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</si>
  <si>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</si>
  <si>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</si>
  <si>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</si>
  <si>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</si>
  <si>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</si>
  <si>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</si>
  <si>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</si>
  <si>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</si>
  <si>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</si>
  <si>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</si>
  <si>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</si>
  <si>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</si>
  <si>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</si>
  <si>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</si>
  <si>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</si>
  <si>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</si>
  <si>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</si>
  <si>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</si>
  <si>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</si>
  <si>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</si>
  <si>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</si>
  <si>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</si>
  <si>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</si>
  <si>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</si>
  <si>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</si>
  <si>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</si>
  <si>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</si>
  <si>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</si>
  <si>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</si>
  <si>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</si>
  <si>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</si>
  <si>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</si>
  <si>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</si>
  <si>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</si>
  <si>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</si>
  <si>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</si>
  <si>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</si>
  <si>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</si>
  <si>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</si>
  <si>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</si>
  <si>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</si>
  <si>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</si>
  <si>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</si>
  <si>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</si>
  <si>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</si>
  <si>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</si>
  <si>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</si>
  <si>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</si>
  <si>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</si>
  <si>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</si>
  <si>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</si>
  <si>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</si>
  <si>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</si>
  <si>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</si>
  <si>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</si>
  <si>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</si>
  <si>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</si>
  <si>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</si>
  <si>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</si>
  <si>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</si>
  <si>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</si>
  <si>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</si>
  <si>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</si>
  <si>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</si>
  <si>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</si>
  <si>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</si>
  <si>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</si>
  <si>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</si>
  <si>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</si>
  <si>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</si>
  <si>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</si>
  <si>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</si>
  <si>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</si>
  <si>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</si>
  <si>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</si>
  <si>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</si>
  <si>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</si>
  <si>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</si>
  <si>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</si>
  <si>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</si>
  <si>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</si>
  <si>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</si>
  <si>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</si>
  <si>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</si>
  <si>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</si>
  <si>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</si>
  <si>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</si>
  <si>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</si>
  <si>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</si>
  <si>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</si>
  <si>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</si>
  <si>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</si>
  <si>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</si>
  <si>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</si>
  <si>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</si>
  <si>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</si>
  <si>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</si>
  <si>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</si>
  <si>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</si>
  <si>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</si>
  <si>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</si>
  <si>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</si>
  <si>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</si>
  <si>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</si>
  <si>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</si>
  <si>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</si>
  <si>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</si>
  <si>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</si>
  <si>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</si>
  <si>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</si>
  <si>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</si>
  <si>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</si>
  <si>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</si>
  <si>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</si>
  <si>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</si>
  <si>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</si>
  <si>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</si>
  <si>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</si>
  <si>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</si>
  <si>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</si>
  <si>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</si>
  <si>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</si>
  <si>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</si>
  <si>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</si>
  <si>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</si>
  <si>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</si>
  <si>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</si>
  <si>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</si>
  <si>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</si>
  <si>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</si>
  <si>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</si>
  <si>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</si>
  <si>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</si>
  <si>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</si>
  <si>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</si>
  <si>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</si>
  <si>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</si>
  <si>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</si>
  <si>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</si>
  <si>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</si>
  <si>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</si>
  <si>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</si>
  <si>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</si>
  <si>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</si>
  <si>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</si>
  <si>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</si>
  <si>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</si>
  <si>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</si>
  <si>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</si>
  <si>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</si>
  <si>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</si>
  <si>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</si>
  <si>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</si>
  <si>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</si>
  <si>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</si>
  <si>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</si>
  <si>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</si>
  <si>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</si>
  <si>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</si>
  <si>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</si>
  <si>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</si>
  <si>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</si>
  <si>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</si>
  <si>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</si>
  <si>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</si>
  <si>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</si>
  <si>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</si>
  <si>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</si>
  <si>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</si>
  <si>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</si>
  <si>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</si>
  <si>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</si>
  <si>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</si>
  <si>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</si>
  <si>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</si>
  <si>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</si>
  <si>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</si>
  <si>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</si>
  <si>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</si>
  <si>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</si>
  <si>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</si>
  <si>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</si>
  <si>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</si>
  <si>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</si>
  <si>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</si>
  <si>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</si>
  <si>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</si>
  <si>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</si>
  <si>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</si>
  <si>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</si>
  <si>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</si>
  <si>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</si>
  <si>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</si>
  <si>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</si>
  <si>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</si>
  <si>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</si>
  <si>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</si>
  <si>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</si>
  <si>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</si>
  <si>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</si>
  <si>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</si>
  <si>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</si>
  <si>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</si>
  <si>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</si>
  <si>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</si>
  <si>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</si>
  <si>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</si>
  <si>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</si>
  <si>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</si>
  <si>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</si>
  <si>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</si>
  <si>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</si>
  <si>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</si>
  <si>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</si>
  <si>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</si>
  <si>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</si>
  <si>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</si>
  <si>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</si>
  <si>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</si>
  <si>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</si>
  <si>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</si>
  <si>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</si>
  <si>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</si>
  <si>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</si>
  <si>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</si>
  <si>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</si>
  <si>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</si>
  <si>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</si>
  <si>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</si>
  <si>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</si>
  <si>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</si>
  <si>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</si>
  <si>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</si>
  <si>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</si>
  <si>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</si>
  <si>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</si>
  <si>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</si>
  <si>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</si>
  <si>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</si>
  <si>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</si>
  <si>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</si>
  <si>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</si>
  <si>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</si>
  <si>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</si>
  <si>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</si>
  <si>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</si>
  <si>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</si>
  <si>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</si>
  <si>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</si>
  <si>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</si>
  <si>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</si>
  <si>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</si>
  <si>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</si>
  <si>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</si>
  <si>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</si>
  <si>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</si>
  <si>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</si>
  <si>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</si>
  <si>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</si>
  <si>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</si>
  <si>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</si>
  <si>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</si>
  <si>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</si>
  <si>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</si>
  <si>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</si>
  <si>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</si>
  <si>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</si>
  <si>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</si>
  <si>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</si>
  <si>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</si>
  <si>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</si>
  <si>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</si>
  <si>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</si>
  <si>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</si>
  <si>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</si>
  <si>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</si>
  <si>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</si>
  <si>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</si>
  <si>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</si>
  <si>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</si>
  <si>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</si>
  <si>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</si>
  <si>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</si>
  <si>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</si>
  <si>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</si>
  <si>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</si>
  <si>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</si>
  <si>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</si>
  <si>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</si>
  <si>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</si>
  <si>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</si>
  <si>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</si>
  <si>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</si>
  <si>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</si>
  <si>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</si>
  <si>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</si>
  <si>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</si>
  <si>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</si>
  <si>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</si>
  <si>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</si>
  <si>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</si>
  <si>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</si>
  <si>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</si>
  <si>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</si>
  <si>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</si>
  <si>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</si>
  <si>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</si>
  <si>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</si>
  <si>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</si>
  <si>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</si>
  <si>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</si>
  <si>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</si>
  <si>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</si>
  <si>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</si>
  <si>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</si>
  <si>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</si>
  <si>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</si>
  <si>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</si>
  <si>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</si>
  <si>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</si>
  <si>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</si>
  <si>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</si>
  <si>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</si>
  <si>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</si>
  <si>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</si>
  <si>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</si>
  <si>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</si>
  <si>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</si>
  <si>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</si>
  <si>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</si>
  <si>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</si>
  <si>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</si>
  <si>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</si>
  <si>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</si>
  <si>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</si>
  <si>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</si>
  <si>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</si>
  <si>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</si>
  <si>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</si>
  <si>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</si>
  <si>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</si>
  <si>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</si>
  <si>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</si>
  <si>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</si>
  <si>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</si>
  <si>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</si>
  <si>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</si>
  <si>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</si>
  <si>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</si>
  <si>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</si>
  <si>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</si>
  <si>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</si>
  <si>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</si>
  <si>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</si>
  <si>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</si>
  <si>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</si>
  <si>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</si>
  <si>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</si>
  <si>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</si>
  <si>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</si>
  <si>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</si>
  <si>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</si>
  <si>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</si>
  <si>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</si>
  <si>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</si>
  <si>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</si>
  <si>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</si>
  <si>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</si>
  <si>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</si>
  <si>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</si>
  <si>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</si>
  <si>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</si>
  <si>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</si>
  <si>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</si>
  <si>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</si>
  <si>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</si>
  <si>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</si>
  <si>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</si>
  <si>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</si>
  <si>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</si>
  <si>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</si>
  <si>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</si>
  <si>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</si>
  <si>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</si>
  <si>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</si>
  <si>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</si>
  <si>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</si>
  <si>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</si>
  <si>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</si>
  <si>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</si>
  <si>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</si>
  <si>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</si>
  <si>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</si>
  <si>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</si>
  <si>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</si>
  <si>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</si>
  <si>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</si>
  <si>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</si>
  <si>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</si>
  <si>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</si>
  <si>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</si>
  <si>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</si>
  <si>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</si>
  <si>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</si>
  <si>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</si>
  <si>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</si>
  <si>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</si>
  <si>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</si>
  <si>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</si>
  <si>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</si>
  <si>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</si>
  <si>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</si>
  <si>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</si>
  <si>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</si>
  <si>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</si>
  <si>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</si>
  <si>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</si>
  <si>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</si>
  <si>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</si>
  <si>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</si>
  <si>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</si>
  <si>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</si>
  <si>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</si>
  <si>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</si>
  <si>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</si>
  <si>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</si>
  <si>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</si>
  <si>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</si>
  <si>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</si>
  <si>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</si>
  <si>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</si>
  <si>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</si>
  <si>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</si>
  <si>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</si>
  <si>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</si>
  <si>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</si>
  <si>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</si>
  <si>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</si>
  <si>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</si>
  <si>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</si>
  <si>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</si>
  <si>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</si>
  <si>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</si>
  <si>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</si>
  <si>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</si>
  <si>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</si>
  <si>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</si>
  <si>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</si>
  <si>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</si>
  <si>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</si>
  <si>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</si>
  <si>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</si>
  <si>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</si>
  <si>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</si>
  <si>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</si>
  <si>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</si>
  <si>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</si>
  <si>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</si>
  <si>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</si>
  <si>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</si>
  <si>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</si>
  <si>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</si>
  <si>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</si>
  <si>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</si>
  <si>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</si>
  <si>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</si>
  <si>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</si>
  <si>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</si>
  <si>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</si>
  <si>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</si>
  <si>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</si>
  <si>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</si>
  <si>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</si>
  <si>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</si>
  <si>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</si>
  <si>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</si>
  <si>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</si>
  <si>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</si>
  <si>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</si>
  <si>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</si>
  <si>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</si>
  <si>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</si>
  <si>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</si>
  <si>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</si>
  <si>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</si>
  <si>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</si>
  <si>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</si>
  <si>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</si>
  <si>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</si>
  <si>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</si>
  <si>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</si>
  <si>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</si>
  <si>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</si>
  <si>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</si>
  <si>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</si>
  <si>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</si>
  <si>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</si>
  <si>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</si>
  <si>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</si>
  <si>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</si>
  <si>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</si>
  <si>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</si>
  <si>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</si>
  <si>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</si>
  <si>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</si>
  <si>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</si>
  <si>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</si>
  <si>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</si>
  <si>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</si>
  <si>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</si>
  <si>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</si>
  <si>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</si>
  <si>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</si>
  <si>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</si>
  <si>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</si>
  <si>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</si>
  <si>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</si>
  <si>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</si>
  <si>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</si>
  <si>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</si>
  <si>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</si>
  <si>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</si>
  <si>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</si>
  <si>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</si>
  <si>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</si>
  <si>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</si>
  <si>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</si>
  <si>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</si>
  <si>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</si>
  <si>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</si>
  <si>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</si>
  <si>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</si>
  <si>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</si>
  <si>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</si>
  <si>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</si>
  <si>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</si>
  <si>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</si>
  <si>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</si>
  <si>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</si>
  <si>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</si>
  <si>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</si>
  <si>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</si>
  <si>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</si>
  <si>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</si>
  <si>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</si>
  <si>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</si>
  <si>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</si>
  <si>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</si>
  <si>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</si>
  <si>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</si>
  <si>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</si>
  <si>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</si>
  <si>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</si>
  <si>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</si>
  <si>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</si>
  <si>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</si>
  <si>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</si>
  <si>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</si>
  <si>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</si>
  <si>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</si>
  <si>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</si>
  <si>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</si>
  <si>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</si>
  <si>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</si>
  <si>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</si>
  <si>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</si>
  <si>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</si>
  <si>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</si>
  <si>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</si>
  <si>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</si>
  <si>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</si>
  <si>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</si>
  <si>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</si>
  <si>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</si>
  <si>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</si>
  <si>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</si>
  <si>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</si>
  <si>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</si>
  <si>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</si>
  <si>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</si>
  <si>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</si>
  <si>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</si>
  <si>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</si>
  <si>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</si>
  <si>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</si>
  <si>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</si>
  <si>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</si>
  <si>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</si>
  <si>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</si>
  <si>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</si>
  <si>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</si>
  <si>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</si>
  <si>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</si>
  <si>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</si>
  <si>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</si>
  <si>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</si>
  <si>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</si>
  <si>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</si>
  <si>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</si>
  <si>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</si>
  <si>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</si>
  <si>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</si>
  <si>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</si>
  <si>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</si>
  <si>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</si>
  <si>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</si>
  <si>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</si>
  <si>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</si>
  <si>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</si>
  <si>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</si>
  <si>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</si>
  <si>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</si>
  <si>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</si>
  <si>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</si>
  <si>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</si>
  <si>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</si>
  <si>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</si>
  <si>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</si>
  <si>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</si>
  <si>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</si>
  <si>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</si>
  <si>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</si>
  <si>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</si>
  <si>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</si>
  <si>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</si>
  <si>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</si>
  <si>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</si>
  <si>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</si>
  <si>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</si>
  <si>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</si>
  <si>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</si>
  <si>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</si>
  <si>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</si>
  <si>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</si>
  <si>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</si>
  <si>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</si>
  <si>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</si>
  <si>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</si>
  <si>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</si>
  <si>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</si>
  <si>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</si>
  <si>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</si>
  <si>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</si>
  <si>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</si>
  <si>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</si>
  <si>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</si>
  <si>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</si>
  <si>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</si>
  <si>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</si>
  <si>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</si>
  <si>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</si>
  <si>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</si>
  <si>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</si>
  <si>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</si>
  <si>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</si>
  <si>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</si>
  <si>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</si>
  <si>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</si>
  <si>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</si>
  <si>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</si>
  <si>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</si>
  <si>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</si>
  <si>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</si>
  <si>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</si>
  <si>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</si>
  <si>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</si>
  <si>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</si>
  <si>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</si>
  <si>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</si>
  <si>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</si>
  <si>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</si>
  <si>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</si>
  <si>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</si>
  <si>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</si>
  <si>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</si>
  <si>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</si>
  <si>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</si>
  <si>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</si>
  <si>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</si>
  <si>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</si>
  <si>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</si>
  <si>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</si>
  <si>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</si>
  <si>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</si>
  <si>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</si>
  <si>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</si>
  <si>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</si>
  <si>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</si>
  <si>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</si>
  <si>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</si>
  <si>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</si>
  <si>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</si>
  <si>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</si>
  <si>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</si>
  <si>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</si>
  <si>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</si>
  <si>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</si>
  <si>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</si>
  <si>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</si>
  <si>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</si>
  <si>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</si>
  <si>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</si>
  <si>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</si>
  <si>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</si>
  <si>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</si>
  <si>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</si>
  <si>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</si>
  <si>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</si>
  <si>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</si>
  <si>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</si>
  <si>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</si>
  <si>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</si>
  <si>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</si>
  <si>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</si>
  <si>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</si>
  <si>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</si>
  <si>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</si>
  <si>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</si>
  <si>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</si>
  <si>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</si>
  <si>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</si>
  <si>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</si>
  <si>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</si>
  <si>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</si>
  <si>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</si>
  <si>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</si>
  <si>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</si>
  <si>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</si>
  <si>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</si>
  <si>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</si>
  <si>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</si>
  <si>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</si>
  <si>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</si>
  <si>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</si>
  <si>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</si>
  <si>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</si>
  <si>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</si>
  <si>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</si>
  <si>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</si>
  <si>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</si>
  <si>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</si>
  <si>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</si>
  <si>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</si>
  <si>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</si>
  <si>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</si>
  <si>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</si>
  <si>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</si>
  <si>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</si>
  <si>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</si>
  <si>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</si>
  <si>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</si>
  <si>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</si>
  <si>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</si>
  <si>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</si>
  <si>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</si>
  <si>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</si>
  <si>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</si>
  <si>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</si>
  <si>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</si>
  <si>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</si>
  <si>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</si>
  <si>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</si>
  <si>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</si>
  <si>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</si>
  <si>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</si>
  <si>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</si>
  <si>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</si>
  <si>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</si>
  <si>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</si>
  <si>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</si>
  <si>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</si>
  <si>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</si>
  <si>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</si>
  <si>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</si>
  <si>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</si>
  <si>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</si>
  <si>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</si>
  <si>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</si>
  <si>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</si>
  <si>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</si>
  <si>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</si>
  <si>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</si>
  <si>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</si>
  <si>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</si>
  <si>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</si>
  <si>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</si>
  <si>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</si>
  <si>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</si>
  <si>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</si>
  <si>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</si>
  <si>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</si>
  <si>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</si>
  <si>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</si>
  <si>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</si>
  <si>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</si>
  <si>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</si>
  <si>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</si>
  <si>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</si>
  <si>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</si>
  <si>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</si>
  <si>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</si>
  <si>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</si>
  <si>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</si>
  <si>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</si>
  <si>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</si>
  <si>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</si>
  <si>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</si>
  <si>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</si>
  <si>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</si>
  <si>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</si>
  <si>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</si>
  <si>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</si>
  <si>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</si>
  <si>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</si>
  <si>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</si>
  <si>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</si>
  <si>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</si>
  <si>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</si>
  <si>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</si>
  <si>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</si>
  <si>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</si>
  <si>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</si>
  <si>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</si>
  <si>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</si>
  <si>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</si>
  <si>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</si>
  <si>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</si>
  <si>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</si>
  <si>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</si>
  <si>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</si>
  <si>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</si>
  <si>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</si>
  <si>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</si>
  <si>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</si>
  <si>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</si>
  <si>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</si>
  <si>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</si>
  <si>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</si>
  <si>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</si>
  <si>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</si>
  <si>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</si>
  <si>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</si>
  <si>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</si>
  <si>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</si>
  <si>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</si>
  <si>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</si>
  <si>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</si>
  <si>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</si>
  <si>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</si>
  <si>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</si>
  <si>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</si>
  <si>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</si>
  <si>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</si>
  <si>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</si>
  <si>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</si>
  <si>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</si>
  <si>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</si>
  <si>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</si>
  <si>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</si>
  <si>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</si>
  <si>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</si>
  <si>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</si>
  <si>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</si>
  <si>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</si>
  <si>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</si>
  <si>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</si>
  <si>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</si>
  <si>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</si>
  <si>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</si>
  <si>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</si>
  <si>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</si>
  <si>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</si>
  <si>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</si>
  <si>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</si>
  <si>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</si>
  <si>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</si>
  <si>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</si>
  <si>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</si>
  <si>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Fish01_Generic;Fish02_Generic;Fish03_Generic</t>
  </si>
  <si>
    <t>Villager01;Villager02</t>
  </si>
  <si>
    <t>Archer01;Archer02</t>
  </si>
  <si>
    <t>Canary01_Flock;Canary02_Flock;Canary03_Flock;Canary04_Flock</t>
  </si>
  <si>
    <t>[healthDrainSpacePlus]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</si>
</sst>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50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7" fillId="4" borderId="53" xfId="0" applyFont="1" applyFill="1" applyBorder="1" applyAlignment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414" headerRowBorderDxfId="413" tableBorderDxfId="412" totalsRowBorderDxfId="411">
  <autoFilter ref="B4:G5"/>
  <tableColumns count="6">
    <tableColumn id="1" name="{gameSettings}" dataDxfId="410"/>
    <tableColumn id="2" name="[sku]" dataDxfId="409"/>
    <tableColumn id="3" name="[timeToPCCoefA]" dataDxfId="408"/>
    <tableColumn id="4" name="[timeToPCCoefB]" dataDxfId="40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5" headerRowBorderDxfId="284" tableBorderDxfId="283" totalsRowBorderDxfId="282">
  <autoFilter ref="B21:AF82"/>
  <sortState ref="B22:AF82">
    <sortCondition ref="C21:C82"/>
  </sortState>
  <tableColumns count="31">
    <tableColumn id="1" name="{entityDefinitions}" dataDxfId="281"/>
    <tableColumn id="2" name="[sku]" dataDxfId="280"/>
    <tableColumn id="6" name="[category]" dataDxfId="279"/>
    <tableColumn id="10" name="[rewardScore]" dataDxfId="278"/>
    <tableColumn id="11" name="[rewardCoins]" dataDxfId="277"/>
    <tableColumn id="12" name="[rewardPC]" dataDxfId="276"/>
    <tableColumn id="13" name="[rewardHealth]" dataDxfId="275"/>
    <tableColumn id="14" name="[rewardEnergy]" dataDxfId="274"/>
    <tableColumn id="16" name="[rewardXp]" dataDxfId="273"/>
    <tableColumn id="17" name="[goldenChance]" dataDxfId="272"/>
    <tableColumn id="18" name="[pcChance]" dataDxfId="271"/>
    <tableColumn id="3" name="[isEdible]" dataDxfId="270"/>
    <tableColumn id="4" name="[edibleFromTier]" dataDxfId="269"/>
    <tableColumn id="5" name="[biteResistance]" dataDxfId="268"/>
    <tableColumn id="35" name="[isBurnable]" dataDxfId="267"/>
    <tableColumn id="34" name="[burnableFromTier]" dataDxfId="266"/>
    <tableColumn id="30" name="[canBeGrabed]" dataDxfId="265"/>
    <tableColumn id="31" name="[grabFromTier]" dataDxfId="264"/>
    <tableColumn id="29" name="[canBeLatchedOn]" dataDxfId="263"/>
    <tableColumn id="15" name="[latchOnFromTier]" dataDxfId="262"/>
    <tableColumn id="28" name="[maxHealth]" dataDxfId="261"/>
    <tableColumn id="8" name="[alcohol]" dataDxfId="260"/>
    <tableColumn id="19" name="[eatFeedbackChance]" dataDxfId="259"/>
    <tableColumn id="20" name="[burnFeedbackChance]" dataDxfId="258"/>
    <tableColumn id="21" name="[damageFeedbackChance]" dataDxfId="257"/>
    <tableColumn id="22" name="[deathFeedbackChance]" dataDxfId="256"/>
    <tableColumn id="7" name="[tidName]" dataDxfId="255"/>
    <tableColumn id="9" name="[tidEatFeedback]" dataDxfId="254"/>
    <tableColumn id="23" name="[tidBurnFeedback]" dataDxfId="253"/>
    <tableColumn id="24" name="[tidDamageFeedback]" dataDxfId="252"/>
    <tableColumn id="25" name="[tidDeathFeedback]" dataDxfId="2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50" headerRowBorderDxfId="249" tableBorderDxfId="248" totalsRowBorderDxfId="247">
  <autoFilter ref="B4:C16"/>
  <sortState ref="B5:C14">
    <sortCondition ref="C4:C14"/>
  </sortState>
  <tableColumns count="2">
    <tableColumn id="1" name="{entityCategoryDefinitions}" dataDxfId="246"/>
    <tableColumn id="2" name="[sku]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4" totalsRowDxfId="243"/>
    <tableColumn id="2" name="[sku]" dataDxfId="242" totalsRowDxfId="241"/>
    <tableColumn id="4" name="[category]" dataDxfId="240" totalsRowDxfId="239"/>
    <tableColumn id="16" name="[isBurnable]" dataDxfId="238" totalsRowDxfId="237"/>
    <tableColumn id="17" name="[minTierBurnFeedback]" dataDxfId="236" totalsRowDxfId="235"/>
    <tableColumn id="18" name="[minTierBurn]" dataDxfId="234" totalsRowDxfId="233"/>
    <tableColumn id="19" name="minTierExplode" dataDxfId="232" totalsRowDxfId="231"/>
    <tableColumn id="28" name="[burnFeedbackChance]" dataDxfId="230" totalsRowDxfId="229"/>
    <tableColumn id="30" name="[destroyFeedbackChance]" dataDxfId="228" totalsRowDxfId="227"/>
    <tableColumn id="31" name="[tidName]" dataDxfId="226" totalsRowDxfId="225"/>
    <tableColumn id="33" name="[tidBurnFeedback]" dataDxfId="224" totalsRowDxfId="223"/>
    <tableColumn id="34" name="[tidDestroyFeedback]" dataDxfId="222" totalsRowDxfId="221"/>
    <tableColumn id="3" name="[minTierDestruction]" dataDxfId="220" totalsRowDxfId="219"/>
    <tableColumn id="5" name="[minTierDestruction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211" headerRowBorderDxfId="210" tableBorderDxfId="209" totalsRowBorderDxfId="208">
  <autoFilter ref="B4:N10"/>
  <tableColumns count="13">
    <tableColumn id="1" name="{levelDefinitions}" dataDxfId="207"/>
    <tableColumn id="9" name="[sku]" dataDxfId="206"/>
    <tableColumn id="3" name="order" dataDxfId="205"/>
    <tableColumn id="4" name="dragonsToUnlock" dataDxfId="204"/>
    <tableColumn id="14" name="[dataFile]" dataDxfId="203"/>
    <tableColumn id="5" name="[spawnersScene]" dataDxfId="202"/>
    <tableColumn id="2" name="[collisionScene]" dataDxfId="201"/>
    <tableColumn id="10" name="[artScene]" dataDxfId="200"/>
    <tableColumn id="7" name="[activeScene]" dataDxfId="199"/>
    <tableColumn id="8" name="[soundScene]" dataDxfId="198"/>
    <tableColumn id="6" name="comingSoon" dataDxfId="197"/>
    <tableColumn id="11" name="tidName" dataDxfId="196"/>
    <tableColumn id="12" name="tidDesc" dataDxfId="19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94" tableBorderDxfId="193" totalsRowBorderDxfId="192">
  <autoFilter ref="B15:H18"/>
  <tableColumns count="7">
    <tableColumn id="1" name="{mapUpgradesDefinitions}" dataDxfId="191"/>
    <tableColumn id="2" name="[sku]" dataDxfId="190"/>
    <tableColumn id="3" name="[order]" dataDxfId="189"/>
    <tableColumn id="4" name="[upgradePriceSC]" dataDxfId="188"/>
    <tableColumn id="5" name="[upgradePriceHC]" dataDxfId="187"/>
    <tableColumn id="6" name="[icon]" dataDxfId="186"/>
    <tableColumn id="7" name="[tidDesc]" dataDxfId="1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77" headerRowBorderDxfId="176" tableBorderDxfId="175" totalsRowBorderDxfId="174">
  <autoFilter ref="B4:K22"/>
  <sortState ref="B5:L24">
    <sortCondition ref="E4:E24"/>
  </sortState>
  <tableColumns count="10">
    <tableColumn id="1" name="{missionDefinitions}" dataDxfId="173"/>
    <tableColumn id="9" name="[sku]" dataDxfId="172"/>
    <tableColumn id="3" name="[difficulty]" dataDxfId="171"/>
    <tableColumn id="4" name="[typeSku]" dataDxfId="170"/>
    <tableColumn id="5" name="[targetValue]" dataDxfId="169"/>
    <tableColumn id="2" name="[parameters]" dataDxfId="168"/>
    <tableColumn id="10" name="[singleRun]" dataDxfId="167"/>
    <tableColumn id="6" name="[icon]" dataDxfId="166"/>
    <tableColumn id="11" name="[tidName]" dataDxfId="165"/>
    <tableColumn id="12" name="[tidDesc]" dataDxfId="16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63" tableBorderDxfId="162">
  <autoFilter ref="B29:J33"/>
  <tableColumns count="9">
    <tableColumn id="1" name="{missionTypeDefinitions}"/>
    <tableColumn id="2" name="[sku]" dataDxfId="161"/>
    <tableColumn id="8" name="[icon]" dataDxfId="160"/>
    <tableColumn id="3" name="[tidName]"/>
    <tableColumn id="4" name="[tidDescSingleRun]" dataDxfId="159"/>
    <tableColumn id="9" name="[tidDescMultiRun]" dataDxfId="158"/>
    <tableColumn id="5" name="value" dataDxfId="157"/>
    <tableColumn id="6" name="parameters" dataDxfId="156"/>
    <tableColumn id="7" name="single/multi-run?" dataDxfId="15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54" tableBorderDxfId="153">
  <autoFilter ref="B44:K47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36" headerRowBorderDxfId="135" tableBorderDxfId="134" totalsRowBorderDxfId="133">
  <autoFilter ref="B4:H7"/>
  <tableColumns count="7">
    <tableColumn id="1" name="{eggDefinitions}" dataDxfId="132"/>
    <tableColumn id="6" name="[sku]" dataDxfId="131"/>
    <tableColumn id="4" name="[pricePC]" dataDxfId="130"/>
    <tableColumn id="5" name="[incubationMinutes]" dataDxfId="129"/>
    <tableColumn id="10" name="[prefabPath]" dataDxfId="128"/>
    <tableColumn id="7" name="[tidName]" dataDxfId="127">
      <calculatedColumnFormula>CONCATENATE("TID_",UPPER(eggDefinitions[[#This Row],['[sku']]]),"_NAME")</calculatedColumnFormula>
    </tableColumn>
    <tableColumn id="8" name="[tidDesc]" dataDxfId="12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25" headerRowBorderDxfId="124" tableBorderDxfId="123" totalsRowBorderDxfId="122">
  <autoFilter ref="B18:I22"/>
  <tableColumns count="8">
    <tableColumn id="1" name="{eggRewardDefinitions}" dataDxfId="121"/>
    <tableColumn id="2" name="[sku]"/>
    <tableColumn id="3" name="[type]" dataDxfId="120"/>
    <tableColumn id="6" name="[rarity]" dataDxfId="119"/>
    <tableColumn id="4" name="[droprate]" dataDxfId="118"/>
    <tableColumn id="7" name="[duplicateFragmentsGiven]" dataDxfId="117"/>
    <tableColumn id="8" name="[duplicateCoinsGiven]" dataDxfId="116"/>
    <tableColumn id="5" name="[tidName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6" headerRowBorderDxfId="405" tableBorderDxfId="404" totalsRowBorderDxfId="403">
  <autoFilter ref="B10:F11"/>
  <tableColumns count="5">
    <tableColumn id="1" name="{initialSettings}" dataDxfId="402"/>
    <tableColumn id="2" name="[sku]" dataDxfId="401"/>
    <tableColumn id="3" name="[softCurrency]" dataDxfId="400"/>
    <tableColumn id="4" name="[hardCurrency]" dataDxfId="399"/>
    <tableColumn id="6" name="[initialDragonSKU]" dataDxfId="39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114" headerRowBorderDxfId="113" tableBorderDxfId="112" totalsRowBorderDxfId="111">
  <autoFilter ref="B26:E30"/>
  <tableColumns count="4">
    <tableColumn id="1" name="{rarityDefinitions}" dataDxfId="110"/>
    <tableColumn id="2" name="[sku]"/>
    <tableColumn id="3" name="[order]" dataDxfId="109"/>
    <tableColumn id="5" name="[tidName]" dataDxfId="108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107" headerRowBorderDxfId="106" tableBorderDxfId="105" totalsRowBorderDxfId="104">
  <autoFilter ref="B11:E14"/>
  <tableColumns count="4">
    <tableColumn id="1" name="{goldenEggDefinitions}" dataDxfId="103"/>
    <tableColumn id="6" name="[sku]" dataDxfId="102"/>
    <tableColumn id="4" name="[order]" dataDxfId="101"/>
    <tableColumn id="5" name="[fragmentsRequired]" dataDxfId="100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99" headerRowBorderDxfId="98" tableBorderDxfId="97" totalsRowBorderDxfId="96">
  <autoFilter ref="B4:F9"/>
  <tableColumns count="5">
    <tableColumn id="1" name="{chestRewardDefinitions}" dataDxfId="95"/>
    <tableColumn id="2" name="[sku]" dataDxfId="94"/>
    <tableColumn id="6" name="[collectedChests]" dataDxfId="93"/>
    <tableColumn id="3" name="[type]" dataDxfId="92"/>
    <tableColumn id="4" name="[amount]" dataDxfId="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90" dataDxfId="88" headerRowBorderDxfId="89" tableBorderDxfId="87">
  <autoFilter ref="B4:O44"/>
  <tableColumns count="14">
    <tableColumn id="1" name="{disguisesDefinitions}" dataDxfId="86"/>
    <tableColumn id="2" name="[sku]" dataDxfId="85"/>
    <tableColumn id="3" name="[dragonSku]" dataDxfId="84"/>
    <tableColumn id="5" name="[powerup]" dataDxfId="83"/>
    <tableColumn id="6" name="[shopOrder]" dataDxfId="82"/>
    <tableColumn id="8" name="[priceSC]" dataDxfId="81"/>
    <tableColumn id="17" name="[priceHC]" dataDxfId="80"/>
    <tableColumn id="18" name="[unlockLevel]" dataDxfId="79"/>
    <tableColumn id="10" name="[icon]" dataDxfId="78"/>
    <tableColumn id="9" name="[skin]" dataDxfId="77"/>
    <tableColumn id="13" name="[item1]" dataDxfId="76"/>
    <tableColumn id="4" name="[item2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6" headerRowBorderDxfId="395" tableBorderDxfId="394" totalsRowBorderDxfId="393">
  <autoFilter ref="B4:J14"/>
  <tableColumns count="9">
    <tableColumn id="1" name="{localizationDefinitions}" dataDxfId="392"/>
    <tableColumn id="8" name="[sku]" dataDxfId="391"/>
    <tableColumn id="3" name="[order]" dataDxfId="390"/>
    <tableColumn id="4" name="[isoCode]" dataDxfId="389"/>
    <tableColumn id="11" name="[android]" dataDxfId="388"/>
    <tableColumn id="12" name="[iOS]" dataDxfId="387"/>
    <tableColumn id="5" name="[txtFilename]" dataDxfId="386"/>
    <tableColumn id="2" name="[icon]" dataDxfId="385"/>
    <tableColumn id="9" name="[tidName]" dataDxfId="38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1" headerRowBorderDxfId="380" tableBorderDxfId="379" totalsRowBorderDxfId="378">
  <autoFilter ref="B15:BA25"/>
  <tableColumns count="52">
    <tableColumn id="1" name="{dragonDefinitions}" dataDxfId="377"/>
    <tableColumn id="2" name="[sku]"/>
    <tableColumn id="9" name="[tier]"/>
    <tableColumn id="3" name="[order]" dataDxfId="376"/>
    <tableColumn id="40" name="[previousDragonSku]" dataDxfId="375"/>
    <tableColumn id="4" name="[unlockPriceCoins]" dataDxfId="374"/>
    <tableColumn id="5" name="[unlockPricePC]" dataDxfId="373"/>
    <tableColumn id="11" name="[cameraDefaultZoom]" dataDxfId="372"/>
    <tableColumn id="16" name="[cameraFarZoom]" dataDxfId="371"/>
    <tableColumn id="39" name="[defaultSize]" dataDxfId="370"/>
    <tableColumn id="38" name="[cameraFrameWidthModifier]" dataDxfId="369"/>
    <tableColumn id="17" name="[healthMin]" dataDxfId="368"/>
    <tableColumn id="18" name="[healthMax]" dataDxfId="367"/>
    <tableColumn id="21" name="[healthDrain]" dataDxfId="366"/>
    <tableColumn id="52" name="[healthDrainSpacePlus]" dataDxfId="365"/>
    <tableColumn id="32" name="[healthDrainAmpPerSecond]" dataDxfId="364"/>
    <tableColumn id="31" name="[sessionStartHealthDrainTime]" dataDxfId="363"/>
    <tableColumn id="30" name="[sessionStartHealthDrainModifier]" dataDxfId="362"/>
    <tableColumn id="19" name="[scaleMin]" dataDxfId="361"/>
    <tableColumn id="20" name="[scaleMax]" dataDxfId="360"/>
    <tableColumn id="42" name="[speedBase]" dataDxfId="359"/>
    <tableColumn id="22" name="[boostMultiplier]" dataDxfId="358"/>
    <tableColumn id="41" name="[energyBase]" dataDxfId="357"/>
    <tableColumn id="23" name="[energyDrain]" dataDxfId="356"/>
    <tableColumn id="24" name="[energyRefillRate]" dataDxfId="355"/>
    <tableColumn id="29" name="[furyBaseDamage]" dataDxfId="354"/>
    <tableColumn id="33" name="[furyBaseLength]" dataDxfId="353"/>
    <tableColumn id="12" name="[furyScoreMultiplier]" dataDxfId="352"/>
    <tableColumn id="26" name="[furyBaseDuration]" dataDxfId="351"/>
    <tableColumn id="25" name="[furyMax]" dataDxfId="350"/>
    <tableColumn id="14" name="[eatSpeedFactor]" dataDxfId="349"/>
    <tableColumn id="15" name="[maxAlcohol]" dataDxfId="348"/>
    <tableColumn id="13" name="[alcoholDrain]" dataDxfId="347"/>
    <tableColumn id="6" name="[gamePrefab]" dataDxfId="346"/>
    <tableColumn id="10" name="[menuPrefab]" dataDxfId="345"/>
    <tableColumn id="49" name="[sizeUpMultiplier]" dataDxfId="344"/>
    <tableColumn id="50" name="[speedUpMultiplier]" dataDxfId="343"/>
    <tableColumn id="51" name="[biteUpMultiplier]" dataDxfId="342"/>
    <tableColumn id="47" name="[invincible]" dataDxfId="341"/>
    <tableColumn id="48" name="[infiniteBoost]" dataDxfId="340"/>
    <tableColumn id="45" name="[eatEverything]" dataDxfId="339"/>
    <tableColumn id="46" name="[modeDuration]" dataDxfId="338"/>
    <tableColumn id="7" name="[tidName]" dataDxfId="337">
      <calculatedColumnFormula>CONCATENATE("TID_",UPPER(dragonDefinitions[[#This Row],['[sku']]]),"_NAME")</calculatedColumnFormula>
    </tableColumn>
    <tableColumn id="8" name="[tidDesc]" dataDxfId="336">
      <calculatedColumnFormula>CONCATENATE("TID_",UPPER(dragonDefinitions[[#This Row],['[sku']]]),"_DESC")</calculatedColumnFormula>
    </tableColumn>
    <tableColumn id="27" name="[statsBarRatio]" dataDxfId="335"/>
    <tableColumn id="28" name="[furyBarRatio]" dataDxfId="334"/>
    <tableColumn id="34" name="[force]" dataDxfId="333"/>
    <tableColumn id="35" name="[mass]" dataDxfId="332"/>
    <tableColumn id="36" name="[friction]" dataDxfId="331"/>
    <tableColumn id="37" name="[gravityModifier]" dataDxfId="330"/>
    <tableColumn id="43" name="[airGravityModifier]" dataDxfId="329"/>
    <tableColumn id="44" name="[waterGravityModifier]" dataDxfId="32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7" headerRowBorderDxfId="326" tableBorderDxfId="325" totalsRowBorderDxfId="324">
  <autoFilter ref="B4:G9"/>
  <tableColumns count="6">
    <tableColumn id="1" name="{dragonTierDefinitions}" dataDxfId="323"/>
    <tableColumn id="2" name="[sku]"/>
    <tableColumn id="9" name="[order]"/>
    <tableColumn id="10" name="[icon]" dataDxfId="322"/>
    <tableColumn id="3" name="[maxPetEquipped]" dataDxfId="321"/>
    <tableColumn id="7" name="[tidName]" dataDxfId="32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9" headerRowBorderDxfId="318" tableBorderDxfId="317" totalsRowBorderDxfId="316">
  <autoFilter ref="B31:I32"/>
  <tableColumns count="8">
    <tableColumn id="1" name="{dragonSettings}" dataDxfId="315"/>
    <tableColumn id="2" name="[sku]" dataDxfId="31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3" headerRowBorderDxfId="312" tableBorderDxfId="311" totalsRowBorderDxfId="31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9" headerRowBorderDxfId="308" tableBorderDxfId="307" totalsRowBorderDxfId="306">
  <autoFilter ref="B36:F39"/>
  <tableColumns count="5">
    <tableColumn id="1" name="{dragonHealthModifiersDefinitions}" dataDxfId="305"/>
    <tableColumn id="2" name="[sku]" dataDxfId="304"/>
    <tableColumn id="7" name="[threshold]"/>
    <tableColumn id="8" name="[modifier]" dataDxfId="303"/>
    <tableColumn id="9" name="[tid]" dataDxfId="3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01" headerRowBorderDxfId="300" tableBorderDxfId="299" totalsRowBorderDxfId="298">
  <autoFilter ref="B4:M44"/>
  <sortState ref="B5:M44">
    <sortCondition ref="D4:D44"/>
  </sortState>
  <tableColumns count="12">
    <tableColumn id="1" name="{petDefinitions}" dataDxfId="297"/>
    <tableColumn id="2" name="[sku]" dataDxfId="296"/>
    <tableColumn id="3" name="[rarity]" dataDxfId="295"/>
    <tableColumn id="6" name="[category]" dataDxfId="294"/>
    <tableColumn id="7" name="[order]" dataDxfId="293"/>
    <tableColumn id="8" name="[gamePrefab]" dataDxfId="292"/>
    <tableColumn id="9" name="[menuPrefab]" dataDxfId="291"/>
    <tableColumn id="11" name="[icon]" dataDxfId="290"/>
    <tableColumn id="4" name="[powerup]" dataDxfId="289"/>
    <tableColumn id="5" name="[tidName]" dataDxfId="288"/>
    <tableColumn id="10" name="[tidDesc]" dataDxfId="287">
      <calculatedColumnFormula>CONCATENATE(LEFT(petDefinitions[[#This Row],['[tidName']]],10),"_DESC")</calculatedColumnFormula>
    </tableColumn>
    <tableColumn id="12" name="id" dataDxfId="2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595</v>
      </c>
      <c r="C2" s="226" t="s">
        <v>596</v>
      </c>
      <c r="D2" s="227"/>
      <c r="E2" s="227"/>
      <c r="F2" s="227"/>
      <c r="G2" s="227"/>
      <c r="H2" s="228"/>
    </row>
    <row r="3" spans="2:14" s="67" customFormat="1">
      <c r="B3" s="225" t="s">
        <v>597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598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458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459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576</v>
      </c>
      <c r="D5" s="14">
        <v>0</v>
      </c>
      <c r="E5" s="133">
        <v>240</v>
      </c>
      <c r="F5" s="15" t="s">
        <v>851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9" t="s">
        <v>601</v>
      </c>
      <c r="D6" s="14">
        <v>70</v>
      </c>
      <c r="E6" s="133">
        <v>0</v>
      </c>
      <c r="F6" s="15" t="s">
        <v>852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9" t="s">
        <v>1166</v>
      </c>
      <c r="D7" s="14">
        <v>0</v>
      </c>
      <c r="E7" s="133">
        <v>0</v>
      </c>
      <c r="F7" s="15" t="s">
        <v>1167</v>
      </c>
      <c r="G7" s="160" t="str">
        <f>CONCATENATE("TID_",UPPER(eggDefinitions[[#This Row],['[sku']]]),"_NAME")</f>
        <v>TID_EGG_GOLDEN_NAME</v>
      </c>
      <c r="H7" s="408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1168</v>
      </c>
      <c r="C9" s="12"/>
      <c r="D9" s="12"/>
      <c r="E9" s="12"/>
      <c r="F9" s="12"/>
    </row>
    <row r="10" spans="2:25" s="67" customFormat="1">
      <c r="B10" s="407"/>
      <c r="C10" s="407"/>
      <c r="D10" s="407"/>
      <c r="E10" s="407"/>
      <c r="F10" s="407"/>
      <c r="G10" s="407"/>
      <c r="J10"/>
    </row>
    <row r="11" spans="2:25" s="67" customFormat="1" ht="114">
      <c r="B11" s="143" t="s">
        <v>1169</v>
      </c>
      <c r="C11" s="143" t="s">
        <v>5</v>
      </c>
      <c r="D11" s="145" t="s">
        <v>186</v>
      </c>
      <c r="E11" s="145" t="s">
        <v>1173</v>
      </c>
      <c r="F11"/>
      <c r="G11"/>
    </row>
    <row r="12" spans="2:25">
      <c r="B12" s="134" t="s">
        <v>4</v>
      </c>
      <c r="C12" s="159" t="s">
        <v>1170</v>
      </c>
      <c r="D12" s="132">
        <v>0</v>
      </c>
      <c r="E12" s="132">
        <v>50</v>
      </c>
    </row>
    <row r="13" spans="2:25">
      <c r="B13" s="134" t="s">
        <v>4</v>
      </c>
      <c r="C13" s="159" t="s">
        <v>1171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1172</v>
      </c>
      <c r="D14" s="132">
        <v>2</v>
      </c>
      <c r="E14" s="132">
        <v>150</v>
      </c>
      <c r="F14"/>
    </row>
    <row r="15" spans="2:25" s="67" customFormat="1" ht="15.75" thickBot="1">
      <c r="B15" s="407"/>
      <c r="C15" s="407"/>
      <c r="D15" s="407"/>
      <c r="E15" s="407"/>
      <c r="F15" s="407"/>
      <c r="G15" s="407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1179</v>
      </c>
      <c r="H17" s="5" t="s">
        <v>1178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836</v>
      </c>
      <c r="F18" s="146" t="s">
        <v>200</v>
      </c>
      <c r="G18" s="161" t="s">
        <v>1176</v>
      </c>
      <c r="H18" s="161" t="s">
        <v>1177</v>
      </c>
      <c r="I18" s="150" t="s">
        <v>38</v>
      </c>
    </row>
    <row r="19" spans="2:10">
      <c r="B19" s="134" t="s">
        <v>4</v>
      </c>
      <c r="C19" s="13" t="s">
        <v>664</v>
      </c>
      <c r="D19" s="132" t="s">
        <v>205</v>
      </c>
      <c r="E19" s="132" t="s">
        <v>839</v>
      </c>
      <c r="F19" s="14">
        <v>0.8</v>
      </c>
      <c r="G19" s="410">
        <v>1</v>
      </c>
      <c r="H19" s="410">
        <v>100</v>
      </c>
      <c r="I19" s="135" t="s">
        <v>665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840</v>
      </c>
      <c r="F20" s="14">
        <v>0.15</v>
      </c>
      <c r="G20" s="410">
        <v>3</v>
      </c>
      <c r="H20" s="410">
        <v>300</v>
      </c>
      <c r="I20" s="135" t="s">
        <v>546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841</v>
      </c>
      <c r="F21" s="14">
        <v>0.05</v>
      </c>
      <c r="G21" s="410">
        <v>5</v>
      </c>
      <c r="H21" s="410">
        <v>500</v>
      </c>
      <c r="I21" s="135" t="s">
        <v>547</v>
      </c>
    </row>
    <row r="22" spans="2:10">
      <c r="B22" s="134" t="s">
        <v>4</v>
      </c>
      <c r="C22" s="13" t="s">
        <v>1174</v>
      </c>
      <c r="D22" s="132" t="s">
        <v>205</v>
      </c>
      <c r="E22" s="132" t="s">
        <v>1020</v>
      </c>
      <c r="F22" s="14">
        <v>0</v>
      </c>
      <c r="G22" s="410">
        <v>0</v>
      </c>
      <c r="H22" s="410">
        <v>0</v>
      </c>
      <c r="I22" s="135" t="s">
        <v>1175</v>
      </c>
      <c r="J22" s="67"/>
    </row>
    <row r="23" spans="2:10" ht="15.75" thickBot="1"/>
    <row r="24" spans="2:10" ht="23.25">
      <c r="B24" s="12" t="s">
        <v>837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1021</v>
      </c>
      <c r="E25" s="362"/>
      <c r="F25" s="362"/>
      <c r="G25" s="362"/>
    </row>
    <row r="26" spans="2:10" ht="94.5">
      <c r="B26" s="143" t="s">
        <v>838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839</v>
      </c>
      <c r="D27" s="385">
        <v>0</v>
      </c>
      <c r="E27" s="135" t="s">
        <v>875</v>
      </c>
    </row>
    <row r="28" spans="2:10">
      <c r="B28" s="134" t="s">
        <v>4</v>
      </c>
      <c r="C28" s="13" t="s">
        <v>840</v>
      </c>
      <c r="D28" s="385">
        <v>1</v>
      </c>
      <c r="E28" s="135" t="s">
        <v>876</v>
      </c>
    </row>
    <row r="29" spans="2:10">
      <c r="B29" s="134" t="s">
        <v>4</v>
      </c>
      <c r="C29" s="13" t="s">
        <v>841</v>
      </c>
      <c r="D29" s="385">
        <v>2</v>
      </c>
      <c r="E29" s="135" t="s">
        <v>877</v>
      </c>
    </row>
    <row r="30" spans="2:10">
      <c r="B30" s="134" t="s">
        <v>4</v>
      </c>
      <c r="C30" s="13" t="s">
        <v>1020</v>
      </c>
      <c r="D30" s="385">
        <v>3</v>
      </c>
      <c r="E30" s="135" t="s">
        <v>1185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3" priority="18"/>
  </conditionalFormatting>
  <conditionalFormatting sqref="C19">
    <cfRule type="duplicateValues" dxfId="142" priority="5"/>
  </conditionalFormatting>
  <conditionalFormatting sqref="C20:C22">
    <cfRule type="duplicateValues" dxfId="141" priority="20"/>
  </conditionalFormatting>
  <conditionalFormatting sqref="C27:D27">
    <cfRule type="duplicateValues" dxfId="140" priority="3"/>
  </conditionalFormatting>
  <conditionalFormatting sqref="C28:D29">
    <cfRule type="duplicateValues" dxfId="139" priority="4"/>
  </conditionalFormatting>
  <conditionalFormatting sqref="C30:D30">
    <cfRule type="duplicateValues" dxfId="138" priority="2"/>
  </conditionalFormatting>
  <conditionalFormatting sqref="C12:C14">
    <cfRule type="duplicateValues" dxfId="13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382</v>
      </c>
      <c r="E3" s="191"/>
      <c r="F3" s="503"/>
      <c r="G3" s="503"/>
      <c r="H3" s="191"/>
      <c r="I3" s="172"/>
      <c r="J3" s="171"/>
      <c r="K3" s="171"/>
    </row>
    <row r="4" spans="2:12" ht="126">
      <c r="B4" s="143" t="s">
        <v>378</v>
      </c>
      <c r="C4" s="144" t="s">
        <v>5</v>
      </c>
      <c r="D4" s="144" t="s">
        <v>618</v>
      </c>
      <c r="E4" s="154" t="s">
        <v>204</v>
      </c>
      <c r="F4" s="146" t="s">
        <v>619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613</v>
      </c>
      <c r="D5" s="193">
        <v>1</v>
      </c>
      <c r="E5" s="155" t="s">
        <v>380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614</v>
      </c>
      <c r="D6" s="13">
        <v>2</v>
      </c>
      <c r="E6" s="20" t="s">
        <v>380</v>
      </c>
      <c r="F6" s="133">
        <v>200</v>
      </c>
      <c r="J6" s="67"/>
    </row>
    <row r="7" spans="2:12">
      <c r="B7" s="136" t="s">
        <v>4</v>
      </c>
      <c r="C7" s="193" t="s">
        <v>615</v>
      </c>
      <c r="D7" s="13">
        <v>3</v>
      </c>
      <c r="E7" s="20" t="s">
        <v>381</v>
      </c>
      <c r="F7" s="133">
        <v>3</v>
      </c>
      <c r="I7" s="67"/>
      <c r="J7" s="67"/>
    </row>
    <row r="8" spans="2:12">
      <c r="B8" s="136" t="s">
        <v>4</v>
      </c>
      <c r="C8" s="193" t="s">
        <v>616</v>
      </c>
      <c r="D8" s="13">
        <v>4</v>
      </c>
      <c r="E8" s="20" t="s">
        <v>380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617</v>
      </c>
      <c r="D9" s="13">
        <v>5</v>
      </c>
      <c r="E9" s="20" t="s">
        <v>381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460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461</v>
      </c>
      <c r="C4" s="261" t="s">
        <v>5</v>
      </c>
      <c r="D4" s="261" t="s">
        <v>184</v>
      </c>
      <c r="E4" s="262" t="s">
        <v>994</v>
      </c>
      <c r="F4" s="263" t="s">
        <v>30</v>
      </c>
      <c r="G4" s="264" t="s">
        <v>687</v>
      </c>
      <c r="H4" s="264" t="s">
        <v>688</v>
      </c>
      <c r="I4" s="264" t="s">
        <v>726</v>
      </c>
      <c r="J4" s="265" t="s">
        <v>23</v>
      </c>
      <c r="K4" s="265" t="s">
        <v>462</v>
      </c>
      <c r="L4" s="265" t="s">
        <v>463</v>
      </c>
      <c r="M4" s="265" t="s">
        <v>464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549</v>
      </c>
      <c r="D5" s="269" t="s">
        <v>509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727</v>
      </c>
      <c r="K5" s="273" t="s">
        <v>549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728</v>
      </c>
      <c r="D6" s="277" t="s">
        <v>509</v>
      </c>
      <c r="E6" s="278" t="s">
        <v>1025</v>
      </c>
      <c r="F6" s="279">
        <v>1</v>
      </c>
      <c r="G6" s="280">
        <v>200</v>
      </c>
      <c r="H6" s="280">
        <v>0</v>
      </c>
      <c r="I6" s="280">
        <v>3</v>
      </c>
      <c r="J6" s="281" t="s">
        <v>729</v>
      </c>
      <c r="K6" s="281" t="s">
        <v>728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552</v>
      </c>
      <c r="D7" s="269" t="s">
        <v>500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727</v>
      </c>
      <c r="K7" s="273" t="s">
        <v>552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668</v>
      </c>
      <c r="D8" s="285" t="s">
        <v>500</v>
      </c>
      <c r="E8" s="286" t="s">
        <v>1029</v>
      </c>
      <c r="F8" s="287">
        <v>1</v>
      </c>
      <c r="G8" s="288">
        <v>400</v>
      </c>
      <c r="H8" s="288">
        <v>0</v>
      </c>
      <c r="I8" s="288">
        <v>3</v>
      </c>
      <c r="J8" s="289" t="s">
        <v>729</v>
      </c>
      <c r="K8" s="289" t="s">
        <v>668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730</v>
      </c>
      <c r="D9" s="277" t="s">
        <v>500</v>
      </c>
      <c r="E9" s="278" t="s">
        <v>1137</v>
      </c>
      <c r="F9" s="279">
        <v>2</v>
      </c>
      <c r="G9" s="280">
        <v>0</v>
      </c>
      <c r="H9" s="280">
        <v>4</v>
      </c>
      <c r="I9" s="280">
        <v>6</v>
      </c>
      <c r="J9" s="281" t="s">
        <v>731</v>
      </c>
      <c r="K9" s="281" t="s">
        <v>730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548</v>
      </c>
      <c r="D10" s="269" t="s">
        <v>501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727</v>
      </c>
      <c r="K10" s="273" t="s">
        <v>548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550</v>
      </c>
      <c r="D11" s="285" t="s">
        <v>501</v>
      </c>
      <c r="E11" s="286" t="s">
        <v>1029</v>
      </c>
      <c r="F11" s="287">
        <v>1</v>
      </c>
      <c r="G11" s="288">
        <v>1000</v>
      </c>
      <c r="H11" s="288">
        <v>0</v>
      </c>
      <c r="I11" s="288">
        <v>3</v>
      </c>
      <c r="J11" s="289" t="s">
        <v>729</v>
      </c>
      <c r="K11" s="289" t="s">
        <v>550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551</v>
      </c>
      <c r="D12" s="277" t="s">
        <v>501</v>
      </c>
      <c r="E12" s="278" t="s">
        <v>997</v>
      </c>
      <c r="F12" s="279">
        <v>2</v>
      </c>
      <c r="G12" s="280">
        <v>0</v>
      </c>
      <c r="H12" s="280">
        <v>30</v>
      </c>
      <c r="I12" s="280">
        <v>6</v>
      </c>
      <c r="J12" s="281" t="s">
        <v>731</v>
      </c>
      <c r="K12" s="281" t="s">
        <v>551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553</v>
      </c>
      <c r="D13" s="269" t="s">
        <v>502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727</v>
      </c>
      <c r="K13" s="273" t="s">
        <v>553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669</v>
      </c>
      <c r="D14" s="285" t="s">
        <v>502</v>
      </c>
      <c r="E14" s="286" t="s">
        <v>1037</v>
      </c>
      <c r="F14" s="287">
        <v>1</v>
      </c>
      <c r="G14" s="288">
        <v>1000</v>
      </c>
      <c r="H14" s="288">
        <v>0</v>
      </c>
      <c r="I14" s="288">
        <v>3</v>
      </c>
      <c r="J14" s="289" t="s">
        <v>729</v>
      </c>
      <c r="K14" s="289" t="s">
        <v>669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670</v>
      </c>
      <c r="D15" s="285" t="s">
        <v>502</v>
      </c>
      <c r="E15" s="278" t="s">
        <v>997</v>
      </c>
      <c r="F15" s="287">
        <v>2</v>
      </c>
      <c r="G15" s="288">
        <v>2000</v>
      </c>
      <c r="H15" s="288">
        <v>0</v>
      </c>
      <c r="I15" s="288">
        <v>6</v>
      </c>
      <c r="J15" s="289" t="s">
        <v>731</v>
      </c>
      <c r="K15" s="289" t="s">
        <v>670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732</v>
      </c>
      <c r="D16" s="277" t="s">
        <v>502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733</v>
      </c>
      <c r="K16" s="281" t="s">
        <v>732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554</v>
      </c>
      <c r="D17" s="269" t="s">
        <v>503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727</v>
      </c>
      <c r="K17" s="273" t="s">
        <v>554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671</v>
      </c>
      <c r="D18" s="285" t="s">
        <v>503</v>
      </c>
      <c r="E18" s="286" t="s">
        <v>1037</v>
      </c>
      <c r="F18" s="287">
        <v>1</v>
      </c>
      <c r="G18" s="288">
        <v>5000</v>
      </c>
      <c r="H18" s="288">
        <v>0</v>
      </c>
      <c r="I18" s="288">
        <v>4</v>
      </c>
      <c r="J18" s="289" t="s">
        <v>729</v>
      </c>
      <c r="K18" s="289" t="s">
        <v>671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672</v>
      </c>
      <c r="D19" s="285" t="s">
        <v>503</v>
      </c>
      <c r="E19" s="286" t="s">
        <v>995</v>
      </c>
      <c r="F19" s="287">
        <v>2</v>
      </c>
      <c r="G19" s="288">
        <v>6000</v>
      </c>
      <c r="H19" s="288">
        <v>0</v>
      </c>
      <c r="I19" s="288">
        <v>8</v>
      </c>
      <c r="J19" s="289" t="s">
        <v>731</v>
      </c>
      <c r="K19" s="289" t="s">
        <v>672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734</v>
      </c>
      <c r="D20" s="277" t="s">
        <v>503</v>
      </c>
      <c r="E20" s="278" t="s">
        <v>997</v>
      </c>
      <c r="F20" s="279">
        <v>3</v>
      </c>
      <c r="G20" s="280">
        <v>0</v>
      </c>
      <c r="H20" s="280">
        <v>110</v>
      </c>
      <c r="I20" s="280">
        <v>12</v>
      </c>
      <c r="J20" s="281" t="s">
        <v>733</v>
      </c>
      <c r="K20" s="281" t="s">
        <v>734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555</v>
      </c>
      <c r="D21" s="269" t="s">
        <v>504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727</v>
      </c>
      <c r="K21" s="273" t="s">
        <v>555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673</v>
      </c>
      <c r="D22" s="285" t="s">
        <v>504</v>
      </c>
      <c r="E22" s="286" t="s">
        <v>995</v>
      </c>
      <c r="F22" s="287">
        <v>1</v>
      </c>
      <c r="G22" s="288">
        <v>8000</v>
      </c>
      <c r="H22" s="288">
        <v>0</v>
      </c>
      <c r="I22" s="288">
        <v>4</v>
      </c>
      <c r="J22" s="289" t="s">
        <v>729</v>
      </c>
      <c r="K22" s="289" t="s">
        <v>673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674</v>
      </c>
      <c r="D23" s="285" t="s">
        <v>504</v>
      </c>
      <c r="E23" s="286" t="s">
        <v>380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731</v>
      </c>
      <c r="K23" s="289" t="s">
        <v>674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735</v>
      </c>
      <c r="D24" s="277" t="s">
        <v>504</v>
      </c>
      <c r="E24" s="278" t="s">
        <v>996</v>
      </c>
      <c r="F24" s="279">
        <v>3</v>
      </c>
      <c r="G24" s="280">
        <v>0</v>
      </c>
      <c r="H24" s="280">
        <v>110</v>
      </c>
      <c r="I24" s="280">
        <v>12</v>
      </c>
      <c r="J24" s="281" t="s">
        <v>733</v>
      </c>
      <c r="K24" s="281" t="s">
        <v>735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556</v>
      </c>
      <c r="D25" s="269" t="s">
        <v>505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727</v>
      </c>
      <c r="K25" s="273" t="s">
        <v>556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675</v>
      </c>
      <c r="D26" s="285" t="s">
        <v>505</v>
      </c>
      <c r="E26" s="286" t="s">
        <v>1028</v>
      </c>
      <c r="F26" s="287">
        <v>1</v>
      </c>
      <c r="G26" s="288">
        <v>9000</v>
      </c>
      <c r="H26" s="288">
        <v>0</v>
      </c>
      <c r="I26" s="288">
        <v>3</v>
      </c>
      <c r="J26" s="289" t="s">
        <v>729</v>
      </c>
      <c r="K26" s="289" t="s">
        <v>675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676</v>
      </c>
      <c r="D27" s="285" t="s">
        <v>505</v>
      </c>
      <c r="E27" s="286" t="s">
        <v>995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731</v>
      </c>
      <c r="K27" s="289" t="s">
        <v>676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677</v>
      </c>
      <c r="D28" s="285" t="s">
        <v>505</v>
      </c>
      <c r="E28" s="286" t="s">
        <v>380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733</v>
      </c>
      <c r="K28" s="281" t="s">
        <v>677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736</v>
      </c>
      <c r="D29" s="277" t="s">
        <v>505</v>
      </c>
      <c r="E29" s="278" t="s">
        <v>1032</v>
      </c>
      <c r="F29" s="279">
        <v>4</v>
      </c>
      <c r="G29" s="280">
        <v>0</v>
      </c>
      <c r="H29" s="280">
        <v>110</v>
      </c>
      <c r="I29" s="280">
        <v>12</v>
      </c>
      <c r="J29" s="281" t="s">
        <v>737</v>
      </c>
      <c r="K29" s="281" t="s">
        <v>736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557</v>
      </c>
      <c r="D30" s="269" t="s">
        <v>506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727</v>
      </c>
      <c r="K30" s="273" t="s">
        <v>557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678</v>
      </c>
      <c r="D31" s="285" t="s">
        <v>506</v>
      </c>
      <c r="E31" s="286" t="s">
        <v>1025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729</v>
      </c>
      <c r="K31" s="289" t="s">
        <v>678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679</v>
      </c>
      <c r="D32" s="285" t="s">
        <v>506</v>
      </c>
      <c r="E32" s="286" t="s">
        <v>1028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731</v>
      </c>
      <c r="K32" s="289" t="s">
        <v>679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680</v>
      </c>
      <c r="D33" s="285" t="s">
        <v>506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733</v>
      </c>
      <c r="K33" s="281" t="s">
        <v>680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738</v>
      </c>
      <c r="D34" s="277" t="s">
        <v>506</v>
      </c>
      <c r="E34" s="278" t="s">
        <v>1137</v>
      </c>
      <c r="F34" s="279">
        <v>4</v>
      </c>
      <c r="G34" s="280">
        <v>0</v>
      </c>
      <c r="H34" s="280">
        <v>110</v>
      </c>
      <c r="I34" s="280">
        <v>16</v>
      </c>
      <c r="J34" s="281" t="s">
        <v>737</v>
      </c>
      <c r="K34" s="281" t="s">
        <v>738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558</v>
      </c>
      <c r="D35" s="269" t="s">
        <v>507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727</v>
      </c>
      <c r="K35" s="273" t="s">
        <v>558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681</v>
      </c>
      <c r="D36" s="285" t="s">
        <v>507</v>
      </c>
      <c r="E36" s="286" t="s">
        <v>1037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729</v>
      </c>
      <c r="K36" s="289" t="s">
        <v>681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683</v>
      </c>
      <c r="D37" s="285" t="s">
        <v>507</v>
      </c>
      <c r="E37" s="286" t="s">
        <v>1028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731</v>
      </c>
      <c r="K37" s="289" t="s">
        <v>683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682</v>
      </c>
      <c r="D38" s="285" t="s">
        <v>507</v>
      </c>
      <c r="E38" s="286" t="s">
        <v>1033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733</v>
      </c>
      <c r="K38" s="281" t="s">
        <v>682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739</v>
      </c>
      <c r="D39" s="277" t="s">
        <v>507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737</v>
      </c>
      <c r="K39" s="281" t="s">
        <v>739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559</v>
      </c>
      <c r="D40" s="269" t="s">
        <v>508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727</v>
      </c>
      <c r="K40" s="273" t="s">
        <v>559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684</v>
      </c>
      <c r="D41" s="285" t="s">
        <v>508</v>
      </c>
      <c r="E41" s="286" t="s">
        <v>1033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729</v>
      </c>
      <c r="K41" s="289" t="s">
        <v>684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685</v>
      </c>
      <c r="D42" s="285" t="s">
        <v>508</v>
      </c>
      <c r="E42" s="278" t="s">
        <v>1137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731</v>
      </c>
      <c r="K42" s="289" t="s">
        <v>685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686</v>
      </c>
      <c r="D43" s="285" t="s">
        <v>508</v>
      </c>
      <c r="E43" s="278" t="s">
        <v>996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733</v>
      </c>
      <c r="K43" s="281" t="s">
        <v>686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740</v>
      </c>
      <c r="D44" s="285" t="s">
        <v>508</v>
      </c>
      <c r="E44" s="278" t="s">
        <v>1032</v>
      </c>
      <c r="F44" s="287">
        <v>4</v>
      </c>
      <c r="G44" s="288">
        <v>0</v>
      </c>
      <c r="H44" s="288">
        <v>160</v>
      </c>
      <c r="I44" s="288">
        <v>16</v>
      </c>
      <c r="J44" s="281" t="s">
        <v>737</v>
      </c>
      <c r="K44" s="281" t="s">
        <v>740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468</v>
      </c>
      <c r="E3" s="144" t="s">
        <v>5</v>
      </c>
      <c r="F3" s="146" t="s">
        <v>204</v>
      </c>
      <c r="G3" s="154" t="s">
        <v>469</v>
      </c>
      <c r="H3" s="154" t="s">
        <v>470</v>
      </c>
      <c r="I3" s="148" t="s">
        <v>23</v>
      </c>
      <c r="J3" s="148" t="s">
        <v>1118</v>
      </c>
      <c r="K3" s="149" t="s">
        <v>38</v>
      </c>
      <c r="L3" s="150" t="s">
        <v>177</v>
      </c>
      <c r="M3" s="230" t="s">
        <v>608</v>
      </c>
    </row>
    <row r="4" spans="2:13" s="67" customFormat="1">
      <c r="D4" s="219" t="s">
        <v>4</v>
      </c>
      <c r="E4" s="203" t="s">
        <v>998</v>
      </c>
      <c r="F4" s="217" t="s">
        <v>473</v>
      </c>
      <c r="G4" s="218" t="s">
        <v>474</v>
      </c>
      <c r="H4" s="218">
        <v>1</v>
      </c>
      <c r="I4" s="204" t="str">
        <f>CONCATENATE("icon_",powerUpsDefinitions[[#This Row],['[sku']]])</f>
        <v>icon_avoid_mine</v>
      </c>
      <c r="J4" s="204" t="s">
        <v>1124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999</v>
      </c>
      <c r="F5" s="217" t="s">
        <v>473</v>
      </c>
      <c r="G5" s="218" t="s">
        <v>475</v>
      </c>
      <c r="H5" s="218">
        <v>1</v>
      </c>
      <c r="I5" s="204" t="str">
        <f>CONCATENATE("icon_",powerUpsDefinitions[[#This Row],['[sku']]])</f>
        <v>icon_avoid_poison</v>
      </c>
      <c r="J5" s="204" t="s">
        <v>1124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997</v>
      </c>
      <c r="F6" s="217" t="s">
        <v>472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1120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380</v>
      </c>
      <c r="F7" s="217" t="s">
        <v>1035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1130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465</v>
      </c>
      <c r="F8" s="217" t="s">
        <v>465</v>
      </c>
      <c r="G8" s="218"/>
      <c r="H8" s="218"/>
      <c r="I8" s="204" t="str">
        <f>CONCATENATE("icon_",powerUpsDefinitions[[#This Row],['[sku']]])</f>
        <v>icon_dive</v>
      </c>
      <c r="J8" s="204" t="s">
        <v>1119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466</v>
      </c>
      <c r="F9" s="217" t="s">
        <v>466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1125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1040</v>
      </c>
      <c r="F10" s="217" t="s">
        <v>1041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1126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1042</v>
      </c>
      <c r="F11" s="217" t="s">
        <v>1041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1126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1043</v>
      </c>
      <c r="F12" s="214" t="s">
        <v>1043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1126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1128</v>
      </c>
      <c r="F13" s="217" t="s">
        <v>1128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1025</v>
      </c>
      <c r="F14" s="217" t="s">
        <v>1026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1126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1000</v>
      </c>
      <c r="F15" s="388" t="s">
        <v>476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1164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1131</v>
      </c>
      <c r="F16" s="217" t="s">
        <v>1131</v>
      </c>
      <c r="G16" s="218">
        <v>1</v>
      </c>
      <c r="H16" s="218"/>
      <c r="I16" s="390" t="s">
        <v>1134</v>
      </c>
      <c r="J16" s="390" t="s">
        <v>1134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1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995</v>
      </c>
      <c r="F17" s="217" t="s">
        <v>995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1129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1037</v>
      </c>
      <c r="F18" s="217" t="s">
        <v>1038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1129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996</v>
      </c>
      <c r="F19" s="217" t="s">
        <v>471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1123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1030</v>
      </c>
      <c r="F20" s="217" t="s">
        <v>1027</v>
      </c>
      <c r="G20" s="218" t="s">
        <v>1031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1127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1028</v>
      </c>
      <c r="F21" s="217" t="s">
        <v>1027</v>
      </c>
      <c r="G21" s="218" t="s">
        <v>474</v>
      </c>
      <c r="H21" s="218">
        <v>10</v>
      </c>
      <c r="I21" s="204" t="str">
        <f>CONCATENATE("icon_",powerUpsDefinitions[[#This Row],['[sku']]])</f>
        <v>icon_lower_damage_mine</v>
      </c>
      <c r="J21" s="204" t="s">
        <v>1127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1029</v>
      </c>
      <c r="F22" s="217" t="s">
        <v>1027</v>
      </c>
      <c r="G22" s="218" t="s">
        <v>475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1127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2" t="s">
        <v>4</v>
      </c>
      <c r="E23" s="203" t="s">
        <v>1136</v>
      </c>
      <c r="F23" s="217" t="s">
        <v>1136</v>
      </c>
      <c r="G23" s="395">
        <v>1</v>
      </c>
      <c r="H23" s="395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6" t="str">
        <f>CONCATENATE("TID_POWERUP_",UPPER(powerUpsDefinitions[[#This Row],['[sku']]]),"_NAME")</f>
        <v>TID_POWERUP_MAGNET_NAME</v>
      </c>
      <c r="L23" s="397" t="str">
        <f>CONCATENATE("TID_POWERUP_",UPPER(powerUpsDefinitions[[#This Row],['[sku']]]),"_DESC")</f>
        <v>TID_POWERUP_MAGNET_DESC</v>
      </c>
      <c r="M23" s="398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1137</v>
      </c>
      <c r="F24" s="217" t="s">
        <v>1137</v>
      </c>
      <c r="G24" s="218">
        <v>5</v>
      </c>
      <c r="H24" s="218"/>
      <c r="I24" s="390" t="s">
        <v>1183</v>
      </c>
      <c r="J24" s="390" t="s">
        <v>1122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1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1044</v>
      </c>
      <c r="F25" s="217" t="s">
        <v>1044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478</v>
      </c>
      <c r="F26" s="217" t="s">
        <v>477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1126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1032</v>
      </c>
      <c r="F27" s="217" t="s">
        <v>1032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1127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1036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1122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1033</v>
      </c>
      <c r="F29" s="217" t="s">
        <v>1034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1121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2" t="s">
        <v>4</v>
      </c>
      <c r="E30" s="393" t="s">
        <v>1135</v>
      </c>
      <c r="F30" s="394" t="s">
        <v>1135</v>
      </c>
      <c r="G30" s="395">
        <v>100</v>
      </c>
      <c r="H30" s="395"/>
      <c r="I30" s="390" t="s">
        <v>1165</v>
      </c>
      <c r="J30" s="390" t="s">
        <v>1126</v>
      </c>
      <c r="K30" s="396" t="str">
        <f>CONCATENATE("TID_POWERUP_",UPPER(powerUpsDefinitions[[#This Row],['[sku']]]),"_NAME")</f>
        <v>TID_POWERUP_VACUUM_NAME</v>
      </c>
      <c r="L30" s="397" t="str">
        <f>CONCATENATE("TID_POWERUP_",UPPER(powerUpsDefinitions[[#This Row],['[sku']]]),"_DESC")</f>
        <v>TID_POWERUP_VACUUM_DESC</v>
      </c>
      <c r="M30" s="398" t="str">
        <f>CONCATENATE(powerUpsDefinitions[[#This Row],['[tidDesc']]],"_SHORT")</f>
        <v>TID_POWERUP_VACUUM_DESC_SHORT</v>
      </c>
    </row>
    <row r="31" spans="4:13">
      <c r="D31" s="392" t="s">
        <v>4</v>
      </c>
      <c r="E31" s="203" t="s">
        <v>1273</v>
      </c>
      <c r="F31" s="217" t="s">
        <v>1273</v>
      </c>
      <c r="G31" s="395">
        <v>0</v>
      </c>
      <c r="H31" s="395"/>
      <c r="I31" s="390" t="s">
        <v>1274</v>
      </c>
      <c r="J31" s="390" t="s">
        <v>1126</v>
      </c>
      <c r="K31" s="396" t="str">
        <f>CONCATENATE("TID_POWERUP_",UPPER(powerUpsDefinitions[[#This Row],['[sku']]]),"_NAME")</f>
        <v>TID_POWERUP_DOG_NAME</v>
      </c>
      <c r="L31" s="397" t="str">
        <f>CONCATENATE("TID_POWERUP_",UPPER(powerUpsDefinitions[[#This Row],['[sku']]]),"_DESC")</f>
        <v>TID_POWERUP_DOG_DESC</v>
      </c>
      <c r="M31" s="398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1146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1140</v>
      </c>
      <c r="E35" s="185" t="s">
        <v>5</v>
      </c>
      <c r="F35" s="401" t="s">
        <v>1149</v>
      </c>
      <c r="G35" s="402" t="s">
        <v>1148</v>
      </c>
      <c r="H35" s="402" t="s">
        <v>1147</v>
      </c>
    </row>
    <row r="36" spans="1:16384">
      <c r="D36" s="403" t="s">
        <v>4</v>
      </c>
      <c r="E36" s="203" t="s">
        <v>1141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47"/>
      <c r="C3" s="447"/>
      <c r="D3" s="447"/>
      <c r="E3" s="447"/>
      <c r="F3" s="447"/>
      <c r="G3" s="448" t="s">
        <v>1229</v>
      </c>
      <c r="H3" s="6">
        <v>10</v>
      </c>
    </row>
    <row r="4" spans="2:25" ht="30" customHeight="1">
      <c r="B4" s="431"/>
      <c r="C4" s="431"/>
      <c r="D4" s="431"/>
      <c r="E4" s="431"/>
      <c r="F4" s="431"/>
      <c r="G4" s="448" t="s">
        <v>1230</v>
      </c>
      <c r="H4" s="6">
        <v>200</v>
      </c>
    </row>
    <row r="5" spans="2:25" ht="114.75">
      <c r="B5" s="143" t="s">
        <v>1198</v>
      </c>
      <c r="C5" s="143" t="s">
        <v>5</v>
      </c>
      <c r="D5" s="143" t="s">
        <v>204</v>
      </c>
      <c r="E5" s="443" t="s">
        <v>186</v>
      </c>
      <c r="F5" s="146" t="s">
        <v>1200</v>
      </c>
      <c r="G5" s="147" t="s">
        <v>688</v>
      </c>
      <c r="H5" s="449" t="s">
        <v>1232</v>
      </c>
      <c r="I5" s="163" t="s">
        <v>1205</v>
      </c>
      <c r="J5" s="163" t="s">
        <v>619</v>
      </c>
      <c r="K5" s="449" t="s">
        <v>1231</v>
      </c>
      <c r="L5" s="163" t="s">
        <v>1201</v>
      </c>
      <c r="M5" s="148" t="s">
        <v>23</v>
      </c>
      <c r="N5" s="459" t="s">
        <v>825</v>
      </c>
      <c r="O5" s="459" t="s">
        <v>1276</v>
      </c>
      <c r="P5" s="459" t="s">
        <v>1277</v>
      </c>
      <c r="Q5" s="459" t="s">
        <v>1278</v>
      </c>
    </row>
    <row r="6" spans="2:25">
      <c r="B6" s="134" t="s">
        <v>4</v>
      </c>
      <c r="C6" s="159" t="s">
        <v>1199</v>
      </c>
      <c r="D6" s="159" t="s">
        <v>1204</v>
      </c>
      <c r="E6" s="444">
        <v>0</v>
      </c>
      <c r="F6" s="14">
        <v>0.99</v>
      </c>
      <c r="G6" s="133">
        <v>0</v>
      </c>
      <c r="H6" s="450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50">
        <f>shopPacksDefinitions[[#This Row],['[amount']]]/shopPacksDefinitions[[#This Row],['[priceDollars']]]</f>
        <v>10.1010101010101</v>
      </c>
      <c r="L6" s="20" t="b">
        <v>0</v>
      </c>
      <c r="M6" s="15" t="s">
        <v>1206</v>
      </c>
      <c r="N6" s="353"/>
      <c r="O6" s="205" t="s">
        <v>1279</v>
      </c>
      <c r="P6" s="353"/>
      <c r="Q6" s="205" t="s">
        <v>1279</v>
      </c>
    </row>
    <row r="7" spans="2:25">
      <c r="B7" s="134" t="s">
        <v>4</v>
      </c>
      <c r="C7" s="159" t="s">
        <v>1202</v>
      </c>
      <c r="D7" s="409" t="s">
        <v>1204</v>
      </c>
      <c r="E7" s="444">
        <v>1</v>
      </c>
      <c r="F7" s="14">
        <v>4.99</v>
      </c>
      <c r="G7" s="133">
        <v>0</v>
      </c>
      <c r="H7" s="450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50">
        <f>shopPacksDefinitions[[#This Row],['[amount']]]/shopPacksDefinitions[[#This Row],['[priceDollars']]]</f>
        <v>10.020040080160321</v>
      </c>
      <c r="L7" s="20" t="b">
        <v>0</v>
      </c>
      <c r="M7" s="15" t="s">
        <v>1207</v>
      </c>
      <c r="N7" s="353"/>
      <c r="O7" s="205" t="s">
        <v>1280</v>
      </c>
      <c r="P7" s="353"/>
      <c r="Q7" s="205" t="s">
        <v>1280</v>
      </c>
    </row>
    <row r="8" spans="2:25">
      <c r="B8" s="134" t="s">
        <v>4</v>
      </c>
      <c r="C8" s="159" t="s">
        <v>1203</v>
      </c>
      <c r="D8" s="409" t="s">
        <v>1204</v>
      </c>
      <c r="E8" s="444">
        <v>2</v>
      </c>
      <c r="F8" s="14">
        <v>9.99</v>
      </c>
      <c r="G8" s="133">
        <v>0</v>
      </c>
      <c r="H8" s="450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50">
        <f>shopPacksDefinitions[[#This Row],['[amount']]]/shopPacksDefinitions[[#This Row],['[priceDollars']]]</f>
        <v>11.011011011011011</v>
      </c>
      <c r="L8" s="20" t="b">
        <v>0</v>
      </c>
      <c r="M8" s="15" t="s">
        <v>1208</v>
      </c>
      <c r="N8" s="432"/>
      <c r="O8" s="205" t="s">
        <v>1281</v>
      </c>
      <c r="P8" s="432"/>
      <c r="Q8" s="419" t="s">
        <v>1281</v>
      </c>
    </row>
    <row r="9" spans="2:25">
      <c r="B9" s="136" t="s">
        <v>4</v>
      </c>
      <c r="C9" s="425" t="s">
        <v>1209</v>
      </c>
      <c r="D9" s="409" t="s">
        <v>1204</v>
      </c>
      <c r="E9" s="444">
        <v>3</v>
      </c>
      <c r="F9" s="14">
        <v>19.989999999999998</v>
      </c>
      <c r="G9" s="140">
        <v>0</v>
      </c>
      <c r="H9" s="450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50">
        <f>shopPacksDefinitions[[#This Row],['[amount']]]/shopPacksDefinitions[[#This Row],['[priceDollars']]]</f>
        <v>12.006003001500751</v>
      </c>
      <c r="L9" s="155" t="b">
        <v>0</v>
      </c>
      <c r="M9" s="358" t="s">
        <v>1214</v>
      </c>
      <c r="N9" s="433"/>
      <c r="O9" s="205" t="s">
        <v>1282</v>
      </c>
      <c r="P9" s="433"/>
      <c r="Q9" s="471" t="s">
        <v>1282</v>
      </c>
    </row>
    <row r="10" spans="2:25">
      <c r="B10" s="136" t="s">
        <v>4</v>
      </c>
      <c r="C10" s="425" t="s">
        <v>1221</v>
      </c>
      <c r="D10" s="409" t="s">
        <v>1204</v>
      </c>
      <c r="E10" s="444">
        <v>4</v>
      </c>
      <c r="F10" s="139">
        <v>39.99</v>
      </c>
      <c r="G10" s="140">
        <v>0</v>
      </c>
      <c r="H10" s="450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50">
        <f>shopPacksDefinitions[[#This Row],['[amount']]]/shopPacksDefinitions[[#This Row],['[priceDollars']]]</f>
        <v>13.003250812703175</v>
      </c>
      <c r="L10" s="155" t="b">
        <v>0</v>
      </c>
      <c r="M10" s="358" t="s">
        <v>1225</v>
      </c>
      <c r="N10" s="433"/>
      <c r="O10" s="205" t="s">
        <v>1283</v>
      </c>
      <c r="P10" s="433"/>
      <c r="Q10" s="471" t="s">
        <v>1283</v>
      </c>
    </row>
    <row r="11" spans="2:25" ht="15.75" thickBot="1">
      <c r="B11" s="136" t="s">
        <v>4</v>
      </c>
      <c r="C11" s="425" t="s">
        <v>1222</v>
      </c>
      <c r="D11" s="409" t="s">
        <v>1204</v>
      </c>
      <c r="E11" s="446">
        <v>5</v>
      </c>
      <c r="F11" s="139">
        <v>79.989999999999995</v>
      </c>
      <c r="G11" s="140">
        <v>0</v>
      </c>
      <c r="H11" s="450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50">
        <f>shopPacksDefinitions[[#This Row],['[amount']]]/shopPacksDefinitions[[#This Row],['[priceDollars']]]</f>
        <v>14.001750218777348</v>
      </c>
      <c r="L11" s="155" t="b">
        <v>1</v>
      </c>
      <c r="M11" s="358" t="s">
        <v>1226</v>
      </c>
      <c r="N11" s="433"/>
      <c r="O11" s="205" t="s">
        <v>1284</v>
      </c>
      <c r="P11" s="433"/>
      <c r="Q11" s="471" t="s">
        <v>1284</v>
      </c>
    </row>
    <row r="12" spans="2:25">
      <c r="B12" s="434" t="s">
        <v>4</v>
      </c>
      <c r="C12" s="435" t="s">
        <v>1224</v>
      </c>
      <c r="D12" s="436" t="s">
        <v>1219</v>
      </c>
      <c r="E12" s="445">
        <v>0</v>
      </c>
      <c r="F12" s="437">
        <v>0</v>
      </c>
      <c r="G12" s="438">
        <v>5</v>
      </c>
      <c r="H12" s="451">
        <f>ROUND(shopPacksDefinitions[[#This Row],['[priceHC']]],0)*$H$4</f>
        <v>1000</v>
      </c>
      <c r="I12" s="439">
        <v>0</v>
      </c>
      <c r="J12" s="439">
        <f>ROUND(shopPacksDefinitions[[#This Row],[Base Amount
(only for the maths)]]+shopPacksDefinitions[[#This Row],[Base Amount
(only for the maths)]]*shopPacksDefinitions[[#This Row],['[bonusAmount']]],0)</f>
        <v>1000</v>
      </c>
      <c r="K12" s="451">
        <f>shopPacksDefinitions[[#This Row],['[amount']]]/shopPacksDefinitions[[#This Row],['[priceHC']]]</f>
        <v>200</v>
      </c>
      <c r="L12" s="440" t="b">
        <v>0</v>
      </c>
      <c r="M12" s="441" t="s">
        <v>1215</v>
      </c>
      <c r="N12" s="442"/>
      <c r="O12" s="442"/>
      <c r="P12" s="442"/>
      <c r="Q12" s="442"/>
    </row>
    <row r="13" spans="2:25">
      <c r="B13" s="134" t="s">
        <v>4</v>
      </c>
      <c r="C13" s="159" t="s">
        <v>1210</v>
      </c>
      <c r="D13" s="409" t="s">
        <v>1219</v>
      </c>
      <c r="E13" s="444">
        <v>1</v>
      </c>
      <c r="F13" s="14">
        <v>0</v>
      </c>
      <c r="G13" s="133">
        <v>20</v>
      </c>
      <c r="H13" s="450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50">
        <f>shopPacksDefinitions[[#This Row],['[amount']]]/shopPacksDefinitions[[#This Row],['[priceHC']]]</f>
        <v>220</v>
      </c>
      <c r="L13" s="20" t="b">
        <v>0</v>
      </c>
      <c r="M13" s="15" t="s">
        <v>1216</v>
      </c>
      <c r="N13" s="432"/>
      <c r="O13" s="432"/>
      <c r="P13" s="432"/>
      <c r="Q13" s="432"/>
    </row>
    <row r="14" spans="2:25">
      <c r="B14" s="134" t="s">
        <v>4</v>
      </c>
      <c r="C14" s="159" t="s">
        <v>1211</v>
      </c>
      <c r="D14" s="409" t="s">
        <v>1219</v>
      </c>
      <c r="E14" s="444">
        <v>2</v>
      </c>
      <c r="F14" s="14">
        <v>0</v>
      </c>
      <c r="G14" s="133">
        <v>50</v>
      </c>
      <c r="H14" s="450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50">
        <f>shopPacksDefinitions[[#This Row],['[amount']]]/shopPacksDefinitions[[#This Row],['[priceHC']]]</f>
        <v>240</v>
      </c>
      <c r="L14" s="20" t="b">
        <v>0</v>
      </c>
      <c r="M14" s="15" t="s">
        <v>1217</v>
      </c>
      <c r="N14" s="432"/>
      <c r="O14" s="432"/>
      <c r="P14" s="432"/>
      <c r="Q14" s="432"/>
    </row>
    <row r="15" spans="2:25">
      <c r="B15" s="134" t="s">
        <v>4</v>
      </c>
      <c r="C15" s="159" t="s">
        <v>1212</v>
      </c>
      <c r="D15" s="409" t="s">
        <v>1219</v>
      </c>
      <c r="E15" s="444">
        <v>3</v>
      </c>
      <c r="F15" s="14">
        <v>0</v>
      </c>
      <c r="G15" s="133">
        <v>250</v>
      </c>
      <c r="H15" s="450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50">
        <f>shopPacksDefinitions[[#This Row],['[amount']]]/shopPacksDefinitions[[#This Row],['[priceHC']]]</f>
        <v>280</v>
      </c>
      <c r="L15" s="20" t="b">
        <v>0</v>
      </c>
      <c r="M15" s="15" t="s">
        <v>1218</v>
      </c>
      <c r="N15" s="432"/>
      <c r="O15" s="432"/>
      <c r="P15" s="432"/>
      <c r="Q15" s="432"/>
    </row>
    <row r="16" spans="2:25">
      <c r="B16" s="134" t="s">
        <v>4</v>
      </c>
      <c r="C16" s="159" t="s">
        <v>1213</v>
      </c>
      <c r="D16" s="409" t="s">
        <v>1219</v>
      </c>
      <c r="E16" s="444">
        <v>4</v>
      </c>
      <c r="F16" s="14">
        <v>0</v>
      </c>
      <c r="G16" s="133">
        <v>400</v>
      </c>
      <c r="H16" s="450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50">
        <f>shopPacksDefinitions[[#This Row],['[amount']]]/shopPacksDefinitions[[#This Row],['[priceHC']]]</f>
        <v>300</v>
      </c>
      <c r="L16" s="20" t="b">
        <v>0</v>
      </c>
      <c r="M16" s="15" t="s">
        <v>1227</v>
      </c>
      <c r="N16" s="432"/>
      <c r="O16" s="432"/>
      <c r="P16" s="432"/>
      <c r="Q16" s="432"/>
    </row>
    <row r="17" spans="2:17">
      <c r="B17" s="134" t="s">
        <v>4</v>
      </c>
      <c r="C17" s="159" t="s">
        <v>1223</v>
      </c>
      <c r="D17" s="409" t="s">
        <v>1219</v>
      </c>
      <c r="E17" s="444">
        <v>5</v>
      </c>
      <c r="F17" s="14">
        <v>0</v>
      </c>
      <c r="G17" s="133">
        <v>1000</v>
      </c>
      <c r="H17" s="450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50">
        <f>shopPacksDefinitions[[#This Row],['[amount']]]/shopPacksDefinitions[[#This Row],['[priceHC']]]</f>
        <v>340</v>
      </c>
      <c r="L17" s="20" t="b">
        <v>1</v>
      </c>
      <c r="M17" s="15" t="s">
        <v>1228</v>
      </c>
      <c r="N17" s="432"/>
      <c r="O17" s="432"/>
      <c r="P17" s="432"/>
      <c r="Q17" s="432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503"/>
      <c r="G3" s="503"/>
      <c r="H3" s="192"/>
      <c r="I3" s="172"/>
      <c r="J3" s="171"/>
      <c r="K3" s="171"/>
    </row>
    <row r="4" spans="2:12" ht="136.5">
      <c r="B4" s="143" t="s">
        <v>383</v>
      </c>
      <c r="C4" s="144" t="s">
        <v>5</v>
      </c>
      <c r="D4" s="144" t="s">
        <v>186</v>
      </c>
      <c r="E4" s="154" t="s">
        <v>390</v>
      </c>
      <c r="F4" s="154" t="s">
        <v>391</v>
      </c>
      <c r="G4" s="154" t="s">
        <v>392</v>
      </c>
      <c r="H4" s="149" t="s">
        <v>393</v>
      </c>
      <c r="I4" s="67"/>
      <c r="J4" s="67"/>
      <c r="K4" s="67"/>
      <c r="L4" s="67"/>
    </row>
    <row r="5" spans="2:12">
      <c r="B5" s="197" t="s">
        <v>4</v>
      </c>
      <c r="C5" s="200" t="s">
        <v>385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386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394</v>
      </c>
      <c r="C7" s="13"/>
      <c r="D7" s="13"/>
      <c r="E7" s="20"/>
      <c r="F7" s="20"/>
      <c r="G7" s="20"/>
      <c r="H7" s="160" t="s">
        <v>395</v>
      </c>
      <c r="I7" s="67"/>
      <c r="J7" s="67"/>
      <c r="K7" s="67"/>
      <c r="L7" s="67"/>
    </row>
    <row r="8" spans="2:12">
      <c r="B8" s="194" t="s">
        <v>394</v>
      </c>
      <c r="C8" s="13"/>
      <c r="D8" s="13"/>
      <c r="E8" s="20"/>
      <c r="F8" s="20"/>
      <c r="G8" s="20"/>
      <c r="H8" s="160" t="s">
        <v>396</v>
      </c>
      <c r="I8" s="67"/>
      <c r="J8" s="67"/>
      <c r="K8" s="67"/>
      <c r="L8" s="67"/>
    </row>
    <row r="9" spans="2:12">
      <c r="B9" s="194" t="s">
        <v>394</v>
      </c>
      <c r="C9" s="13"/>
      <c r="D9" s="13"/>
      <c r="E9" s="20"/>
      <c r="F9" s="20"/>
      <c r="G9" s="20"/>
      <c r="H9" s="160" t="s">
        <v>397</v>
      </c>
    </row>
    <row r="10" spans="2:12">
      <c r="B10" s="197" t="s">
        <v>4</v>
      </c>
      <c r="C10" s="200" t="s">
        <v>387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394</v>
      </c>
      <c r="C11" s="13"/>
      <c r="D11" s="13"/>
      <c r="E11" s="20"/>
      <c r="F11" s="20"/>
      <c r="G11" s="20"/>
      <c r="H11" s="160" t="s">
        <v>398</v>
      </c>
    </row>
    <row r="12" spans="2:12">
      <c r="B12" s="194" t="s">
        <v>394</v>
      </c>
      <c r="C12" s="13"/>
      <c r="D12" s="13"/>
      <c r="E12" s="20"/>
      <c r="F12" s="20"/>
      <c r="G12" s="20"/>
      <c r="H12" s="160" t="s">
        <v>399</v>
      </c>
    </row>
    <row r="13" spans="2:12">
      <c r="B13" s="194" t="s">
        <v>394</v>
      </c>
      <c r="C13" s="13"/>
      <c r="D13" s="13"/>
      <c r="E13" s="20"/>
      <c r="F13" s="20"/>
      <c r="G13" s="20"/>
      <c r="H13" s="160" t="s">
        <v>400</v>
      </c>
    </row>
    <row r="14" spans="2:12">
      <c r="B14" s="197" t="s">
        <v>4</v>
      </c>
      <c r="C14" s="200" t="s">
        <v>388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394</v>
      </c>
      <c r="C15" s="13"/>
      <c r="D15" s="13"/>
      <c r="E15" s="20"/>
      <c r="F15" s="20"/>
      <c r="G15" s="20"/>
      <c r="H15" s="160" t="s">
        <v>401</v>
      </c>
    </row>
    <row r="16" spans="2:12">
      <c r="B16" s="194" t="s">
        <v>394</v>
      </c>
      <c r="C16" s="13"/>
      <c r="D16" s="13"/>
      <c r="E16" s="20"/>
      <c r="F16" s="20"/>
      <c r="G16" s="20"/>
      <c r="H16" s="160" t="s">
        <v>402</v>
      </c>
    </row>
    <row r="17" spans="2:8">
      <c r="B17" s="194" t="s">
        <v>394</v>
      </c>
      <c r="C17" s="13"/>
      <c r="D17" s="13"/>
      <c r="E17" s="20"/>
      <c r="F17" s="20"/>
      <c r="G17" s="20"/>
      <c r="H17" s="160" t="s">
        <v>403</v>
      </c>
    </row>
    <row r="18" spans="2:8">
      <c r="B18" s="197" t="s">
        <v>4</v>
      </c>
      <c r="C18" s="200" t="s">
        <v>389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394</v>
      </c>
      <c r="C19" s="13"/>
      <c r="D19" s="13"/>
      <c r="E19" s="20"/>
      <c r="F19" s="20"/>
      <c r="G19" s="20"/>
      <c r="H19" s="160" t="s">
        <v>404</v>
      </c>
    </row>
    <row r="20" spans="2:8">
      <c r="B20" s="194" t="s">
        <v>394</v>
      </c>
      <c r="C20" s="13"/>
      <c r="D20" s="13"/>
      <c r="E20" s="20"/>
      <c r="F20" s="20"/>
      <c r="G20" s="20"/>
      <c r="H20" s="160" t="s">
        <v>405</v>
      </c>
    </row>
    <row r="21" spans="2:8">
      <c r="B21" s="194" t="s">
        <v>394</v>
      </c>
      <c r="C21" s="13"/>
      <c r="D21" s="13"/>
      <c r="E21" s="20"/>
      <c r="F21" s="20"/>
      <c r="G21" s="20"/>
      <c r="H21" s="160" t="s">
        <v>406</v>
      </c>
    </row>
    <row r="22" spans="2:8" s="67" customFormat="1">
      <c r="B22" s="194" t="s">
        <v>4</v>
      </c>
      <c r="C22" s="13" t="s">
        <v>955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394</v>
      </c>
      <c r="C23" s="13"/>
      <c r="D23" s="13"/>
      <c r="E23" s="20"/>
      <c r="F23" s="183"/>
      <c r="G23" s="183"/>
      <c r="H23" s="160" t="s">
        <v>956</v>
      </c>
    </row>
    <row r="24" spans="2:8" s="67" customFormat="1">
      <c r="B24" s="194" t="s">
        <v>4</v>
      </c>
      <c r="C24" s="13" t="s">
        <v>976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394</v>
      </c>
      <c r="C25" s="13"/>
      <c r="D25" s="13"/>
      <c r="E25" s="20"/>
      <c r="F25" s="183"/>
      <c r="G25" s="183"/>
      <c r="H25" s="160" t="s">
        <v>957</v>
      </c>
    </row>
    <row r="26" spans="2:8" s="67" customFormat="1">
      <c r="B26" s="194" t="s">
        <v>4</v>
      </c>
      <c r="C26" s="13" t="s">
        <v>977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394</v>
      </c>
      <c r="C27" s="13"/>
      <c r="D27" s="13"/>
      <c r="E27" s="20"/>
      <c r="F27" s="183"/>
      <c r="G27" s="183"/>
      <c r="H27" s="160" t="s">
        <v>958</v>
      </c>
    </row>
    <row r="28" spans="2:8">
      <c r="B28" s="194" t="s">
        <v>4</v>
      </c>
      <c r="C28" s="13" t="s">
        <v>978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394</v>
      </c>
      <c r="C29" s="13"/>
      <c r="D29" s="13"/>
      <c r="E29" s="20"/>
      <c r="F29" s="183"/>
      <c r="G29" s="183"/>
      <c r="H29" s="160" t="s">
        <v>959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517</v>
      </c>
      <c r="C33" s="12"/>
      <c r="D33" s="12"/>
      <c r="E33" s="12"/>
      <c r="F33" s="12"/>
      <c r="G33" s="12"/>
      <c r="H33" s="12"/>
    </row>
    <row r="35" spans="2:8" ht="129.75">
      <c r="B35" s="143" t="s">
        <v>534</v>
      </c>
      <c r="C35" s="144" t="s">
        <v>5</v>
      </c>
      <c r="D35" s="144" t="s">
        <v>190</v>
      </c>
      <c r="E35" s="154" t="s">
        <v>532</v>
      </c>
      <c r="F35" s="154" t="s">
        <v>533</v>
      </c>
      <c r="G35" s="67"/>
      <c r="H35" s="67"/>
    </row>
    <row r="36" spans="2:8">
      <c r="B36" s="197" t="s">
        <v>4</v>
      </c>
      <c r="C36" s="200" t="s">
        <v>518</v>
      </c>
      <c r="D36" s="200" t="s">
        <v>187</v>
      </c>
      <c r="E36" s="201" t="s">
        <v>535</v>
      </c>
      <c r="F36" s="201" t="s">
        <v>535</v>
      </c>
      <c r="G36" s="67"/>
      <c r="H36" s="67"/>
    </row>
    <row r="37" spans="2:8">
      <c r="B37" s="197" t="s">
        <v>4</v>
      </c>
      <c r="C37" s="200" t="s">
        <v>519</v>
      </c>
      <c r="D37" s="200" t="s">
        <v>188</v>
      </c>
      <c r="E37" s="201" t="s">
        <v>535</v>
      </c>
      <c r="F37" s="201" t="s">
        <v>535</v>
      </c>
      <c r="G37" s="67"/>
      <c r="H37" s="67"/>
    </row>
    <row r="38" spans="2:8">
      <c r="B38" s="197" t="s">
        <v>4</v>
      </c>
      <c r="C38" s="200" t="s">
        <v>520</v>
      </c>
      <c r="D38" s="200" t="s">
        <v>189</v>
      </c>
      <c r="E38" s="201" t="s">
        <v>535</v>
      </c>
      <c r="F38" s="201" t="s">
        <v>535</v>
      </c>
      <c r="G38" s="67"/>
      <c r="H38" s="67"/>
    </row>
    <row r="39" spans="2:8">
      <c r="B39" s="197" t="s">
        <v>4</v>
      </c>
      <c r="C39" s="200" t="s">
        <v>521</v>
      </c>
      <c r="D39" s="200" t="s">
        <v>210</v>
      </c>
      <c r="E39" s="201" t="s">
        <v>535</v>
      </c>
      <c r="F39" s="201" t="s">
        <v>535</v>
      </c>
      <c r="G39" s="67"/>
      <c r="H39" s="67"/>
    </row>
    <row r="40" spans="2:8">
      <c r="B40" s="197" t="s">
        <v>4</v>
      </c>
      <c r="C40" s="200" t="s">
        <v>522</v>
      </c>
      <c r="D40" s="200" t="s">
        <v>211</v>
      </c>
      <c r="E40" s="201" t="s">
        <v>535</v>
      </c>
      <c r="F40" s="201" t="s">
        <v>535</v>
      </c>
      <c r="G40" s="67"/>
      <c r="H40" s="67"/>
    </row>
    <row r="41" spans="2:8">
      <c r="B41" s="197" t="s">
        <v>4</v>
      </c>
      <c r="C41" s="200" t="s">
        <v>523</v>
      </c>
      <c r="D41" s="200" t="s">
        <v>212</v>
      </c>
      <c r="E41" s="201" t="s">
        <v>535</v>
      </c>
      <c r="F41" s="201" t="s">
        <v>535</v>
      </c>
    </row>
    <row r="42" spans="2:8">
      <c r="B42" s="197" t="s">
        <v>4</v>
      </c>
      <c r="C42" s="200" t="s">
        <v>524</v>
      </c>
      <c r="D42" s="200" t="s">
        <v>528</v>
      </c>
      <c r="E42" s="201" t="s">
        <v>535</v>
      </c>
      <c r="F42" s="201" t="s">
        <v>535</v>
      </c>
    </row>
    <row r="43" spans="2:8">
      <c r="B43" s="197" t="s">
        <v>4</v>
      </c>
      <c r="C43" s="200" t="s">
        <v>525</v>
      </c>
      <c r="D43" s="200" t="s">
        <v>529</v>
      </c>
      <c r="E43" s="201" t="s">
        <v>535</v>
      </c>
      <c r="F43" s="201" t="s">
        <v>535</v>
      </c>
    </row>
    <row r="44" spans="2:8">
      <c r="B44" s="197" t="s">
        <v>4</v>
      </c>
      <c r="C44" s="200" t="s">
        <v>526</v>
      </c>
      <c r="D44" s="200" t="s">
        <v>530</v>
      </c>
      <c r="E44" s="201" t="s">
        <v>535</v>
      </c>
      <c r="F44" s="201" t="s">
        <v>535</v>
      </c>
    </row>
    <row r="45" spans="2:8">
      <c r="B45" s="197" t="s">
        <v>4</v>
      </c>
      <c r="C45" s="200" t="s">
        <v>527</v>
      </c>
      <c r="D45" s="200" t="s">
        <v>531</v>
      </c>
      <c r="E45" s="201" t="s">
        <v>535</v>
      </c>
      <c r="F45" s="201" t="s">
        <v>535</v>
      </c>
    </row>
    <row r="46" spans="2:8" ht="15.75" thickBot="1"/>
    <row r="47" spans="2:8" ht="23.25">
      <c r="B47" s="12" t="s">
        <v>1142</v>
      </c>
      <c r="C47" s="12"/>
      <c r="D47" s="12"/>
      <c r="E47" s="12"/>
      <c r="F47" s="12"/>
      <c r="G47" s="12"/>
      <c r="H47" s="12"/>
    </row>
    <row r="49" spans="2:8" ht="130.5">
      <c r="B49" s="185" t="s">
        <v>1143</v>
      </c>
      <c r="C49" s="185" t="s">
        <v>5</v>
      </c>
      <c r="D49" s="185" t="s">
        <v>1151</v>
      </c>
      <c r="E49" s="402" t="s">
        <v>1152</v>
      </c>
      <c r="F49" s="402" t="s">
        <v>1153</v>
      </c>
      <c r="G49" s="402" t="s">
        <v>1154</v>
      </c>
      <c r="H49" s="402" t="s">
        <v>1155</v>
      </c>
    </row>
    <row r="50" spans="2:8">
      <c r="B50" s="405" t="s">
        <v>4</v>
      </c>
      <c r="C50" s="400" t="s">
        <v>1144</v>
      </c>
      <c r="D50" s="400" t="s">
        <v>1145</v>
      </c>
      <c r="E50" s="404" t="s">
        <v>1145</v>
      </c>
      <c r="F50" s="404">
        <v>50</v>
      </c>
      <c r="G50" s="404">
        <v>30</v>
      </c>
      <c r="H50" s="404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1248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1233</v>
      </c>
      <c r="B3" s="185" t="s">
        <v>5</v>
      </c>
      <c r="C3" s="185" t="s">
        <v>204</v>
      </c>
      <c r="D3" s="402" t="s">
        <v>1234</v>
      </c>
      <c r="E3" s="402" t="s">
        <v>1237</v>
      </c>
    </row>
    <row r="4" spans="1:10">
      <c r="A4" s="405" t="s">
        <v>4</v>
      </c>
      <c r="B4" s="400" t="s">
        <v>1236</v>
      </c>
      <c r="C4" s="400" t="s">
        <v>1041</v>
      </c>
      <c r="D4" s="404" t="s">
        <v>1235</v>
      </c>
      <c r="E4" s="404" t="str">
        <f>CONCATENATE("TID_","EVENT_",UPPER(B4))</f>
        <v>TID_EVENT_EAT_ARCHER</v>
      </c>
    </row>
    <row r="5" spans="1:10">
      <c r="A5" s="405" t="s">
        <v>4</v>
      </c>
      <c r="B5" s="400" t="s">
        <v>1238</v>
      </c>
      <c r="C5" s="400" t="s">
        <v>1041</v>
      </c>
      <c r="D5" s="404" t="s">
        <v>1239</v>
      </c>
      <c r="E5" s="404" t="str">
        <f t="shared" ref="E5:E10" si="0">CONCATENATE("TID_","EVENT_",UPPER(B5))</f>
        <v>TID_EVENT_EAT_BIRDS</v>
      </c>
    </row>
    <row r="6" spans="1:10">
      <c r="A6" s="405" t="s">
        <v>4</v>
      </c>
      <c r="B6" s="400" t="s">
        <v>1242</v>
      </c>
      <c r="C6" s="400" t="s">
        <v>1240</v>
      </c>
      <c r="D6" s="404" t="s">
        <v>1241</v>
      </c>
      <c r="E6" s="404" t="str">
        <f t="shared" si="0"/>
        <v>TID_EVENT_DESTROY_HOUSES</v>
      </c>
    </row>
    <row r="7" spans="1:10">
      <c r="A7" s="405" t="s">
        <v>4</v>
      </c>
      <c r="B7" s="400" t="s">
        <v>1243</v>
      </c>
      <c r="C7" s="400" t="s">
        <v>1244</v>
      </c>
      <c r="D7" s="404" t="s">
        <v>1220</v>
      </c>
      <c r="E7" s="404" t="str">
        <f t="shared" si="0"/>
        <v>TID_EVENT_COLLECT_COINS</v>
      </c>
    </row>
    <row r="8" spans="1:10">
      <c r="A8" s="405" t="s">
        <v>4</v>
      </c>
      <c r="B8" s="400" t="s">
        <v>1245</v>
      </c>
      <c r="C8" s="400" t="s">
        <v>1246</v>
      </c>
      <c r="D8" s="404" t="s">
        <v>1246</v>
      </c>
      <c r="E8" s="404" t="str">
        <f t="shared" si="0"/>
        <v>TID_EVENT_PLAY_TIME</v>
      </c>
    </row>
    <row r="9" spans="1:10">
      <c r="A9" s="405" t="s">
        <v>4</v>
      </c>
      <c r="B9" s="400" t="s">
        <v>313</v>
      </c>
      <c r="C9" s="400" t="s">
        <v>313</v>
      </c>
      <c r="D9" s="404" t="s">
        <v>313</v>
      </c>
      <c r="E9" s="404" t="str">
        <f t="shared" si="0"/>
        <v>TID_EVENT_SCORE</v>
      </c>
    </row>
    <row r="10" spans="1:10">
      <c r="A10" s="405" t="s">
        <v>4</v>
      </c>
      <c r="B10" s="400" t="s">
        <v>205</v>
      </c>
      <c r="C10" s="400" t="s">
        <v>205</v>
      </c>
      <c r="D10" s="404" t="s">
        <v>205</v>
      </c>
      <c r="E10" s="404" t="str">
        <f t="shared" si="0"/>
        <v>TID_EVENT_PET</v>
      </c>
    </row>
    <row r="11" spans="1:10">
      <c r="A11" s="405" t="s">
        <v>4</v>
      </c>
      <c r="B11" s="400" t="s">
        <v>1247</v>
      </c>
      <c r="C11" s="400" t="s">
        <v>1247</v>
      </c>
      <c r="D11" s="404" t="s">
        <v>1247</v>
      </c>
      <c r="E11" s="404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1249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1254</v>
      </c>
      <c r="F14" s="171"/>
      <c r="G14" s="171" t="s">
        <v>1255</v>
      </c>
      <c r="H14" s="171"/>
      <c r="J14" s="171"/>
    </row>
    <row r="15" spans="1:10" ht="118.5">
      <c r="A15" s="185" t="s">
        <v>1257</v>
      </c>
      <c r="B15" s="185" t="s">
        <v>5</v>
      </c>
      <c r="C15" s="402" t="s">
        <v>1251</v>
      </c>
      <c r="D15" s="402" t="s">
        <v>1252</v>
      </c>
      <c r="E15" s="402" t="s">
        <v>1253</v>
      </c>
      <c r="F15" s="452" t="s">
        <v>1290</v>
      </c>
    </row>
    <row r="16" spans="1:10">
      <c r="A16" s="405" t="s">
        <v>4</v>
      </c>
      <c r="B16" s="400" t="s">
        <v>1250</v>
      </c>
      <c r="C16" s="404">
        <v>0.2</v>
      </c>
      <c r="D16" s="404">
        <v>0.5</v>
      </c>
      <c r="E16" s="404">
        <v>0.7</v>
      </c>
      <c r="F16" s="453">
        <v>0.01</v>
      </c>
    </row>
    <row r="18" spans="1:16" ht="15.75" thickBot="1"/>
    <row r="19" spans="1:16" ht="23.25">
      <c r="A19" s="12" t="s">
        <v>1256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75" t="s">
        <v>1258</v>
      </c>
      <c r="B21" s="476" t="s">
        <v>186</v>
      </c>
      <c r="C21" s="476" t="s">
        <v>5</v>
      </c>
      <c r="D21" s="477" t="s">
        <v>1285</v>
      </c>
      <c r="E21" s="477" t="s">
        <v>1234</v>
      </c>
      <c r="F21" s="478" t="s">
        <v>1351</v>
      </c>
      <c r="G21" s="478" t="s">
        <v>1267</v>
      </c>
      <c r="H21" s="478" t="s">
        <v>1268</v>
      </c>
      <c r="I21" s="478" t="s">
        <v>1269</v>
      </c>
      <c r="J21" s="478" t="s">
        <v>1270</v>
      </c>
      <c r="K21" s="478" t="s">
        <v>1271</v>
      </c>
      <c r="L21" s="478" t="s">
        <v>1287</v>
      </c>
      <c r="M21" s="478" t="s">
        <v>1272</v>
      </c>
      <c r="N21" s="478" t="s">
        <v>1286</v>
      </c>
      <c r="O21" s="478" t="s">
        <v>1288</v>
      </c>
      <c r="P21" s="479" t="s">
        <v>1289</v>
      </c>
    </row>
    <row r="22" spans="1:16">
      <c r="A22" s="473" t="s">
        <v>4</v>
      </c>
      <c r="B22" s="454">
        <v>10</v>
      </c>
      <c r="C22" s="454" t="s">
        <v>1259</v>
      </c>
      <c r="D22" s="455" t="s">
        <v>1236</v>
      </c>
      <c r="E22" s="455">
        <v>1000000</v>
      </c>
      <c r="F22" s="456" t="s">
        <v>1250</v>
      </c>
      <c r="G22" s="456" t="s">
        <v>1219</v>
      </c>
      <c r="H22" s="456">
        <v>100</v>
      </c>
      <c r="I22" s="456" t="s">
        <v>1219</v>
      </c>
      <c r="J22" s="456">
        <v>200</v>
      </c>
      <c r="K22" s="456" t="s">
        <v>1219</v>
      </c>
      <c r="L22" s="456">
        <v>1000</v>
      </c>
      <c r="M22" s="456" t="s">
        <v>1219</v>
      </c>
      <c r="N22" s="456">
        <v>2500</v>
      </c>
      <c r="O22" s="456" t="s">
        <v>381</v>
      </c>
      <c r="P22" s="474">
        <v>25</v>
      </c>
    </row>
    <row r="23" spans="1:16">
      <c r="A23" s="473" t="s">
        <v>4</v>
      </c>
      <c r="B23" s="454">
        <v>20</v>
      </c>
      <c r="C23" s="454" t="s">
        <v>1260</v>
      </c>
      <c r="D23" s="455" t="s">
        <v>1238</v>
      </c>
      <c r="E23" s="455">
        <v>1000000</v>
      </c>
      <c r="F23" s="456" t="s">
        <v>1250</v>
      </c>
      <c r="G23" s="456" t="s">
        <v>1219</v>
      </c>
      <c r="H23" s="456">
        <v>100</v>
      </c>
      <c r="I23" s="456" t="s">
        <v>1219</v>
      </c>
      <c r="J23" s="456">
        <v>200</v>
      </c>
      <c r="K23" s="456" t="s">
        <v>1219</v>
      </c>
      <c r="L23" s="456">
        <v>1000</v>
      </c>
      <c r="M23" s="456" t="s">
        <v>1219</v>
      </c>
      <c r="N23" s="456">
        <v>2500</v>
      </c>
      <c r="O23" s="456" t="s">
        <v>381</v>
      </c>
      <c r="P23" s="474">
        <v>25</v>
      </c>
    </row>
    <row r="24" spans="1:16">
      <c r="A24" s="473" t="s">
        <v>4</v>
      </c>
      <c r="B24" s="454">
        <v>30</v>
      </c>
      <c r="C24" s="454" t="s">
        <v>1261</v>
      </c>
      <c r="D24" s="455" t="s">
        <v>1242</v>
      </c>
      <c r="E24" s="455">
        <v>100000</v>
      </c>
      <c r="F24" s="456" t="s">
        <v>1250</v>
      </c>
      <c r="G24" s="456" t="s">
        <v>1219</v>
      </c>
      <c r="H24" s="456">
        <v>100</v>
      </c>
      <c r="I24" s="456" t="s">
        <v>1219</v>
      </c>
      <c r="J24" s="456">
        <v>200</v>
      </c>
      <c r="K24" s="456" t="s">
        <v>1219</v>
      </c>
      <c r="L24" s="456">
        <v>1000</v>
      </c>
      <c r="M24" s="456" t="s">
        <v>1219</v>
      </c>
      <c r="N24" s="456">
        <v>2500</v>
      </c>
      <c r="O24" s="456" t="s">
        <v>381</v>
      </c>
      <c r="P24" s="474">
        <v>25</v>
      </c>
    </row>
    <row r="25" spans="1:16">
      <c r="A25" s="473" t="s">
        <v>4</v>
      </c>
      <c r="B25" s="454">
        <v>40</v>
      </c>
      <c r="C25" s="454" t="s">
        <v>1262</v>
      </c>
      <c r="D25" s="455" t="s">
        <v>1243</v>
      </c>
      <c r="E25" s="455">
        <v>1000000</v>
      </c>
      <c r="F25" s="456" t="s">
        <v>1250</v>
      </c>
      <c r="G25" s="456" t="s">
        <v>1219</v>
      </c>
      <c r="H25" s="456">
        <v>100</v>
      </c>
      <c r="I25" s="456" t="s">
        <v>1219</v>
      </c>
      <c r="J25" s="456">
        <v>200</v>
      </c>
      <c r="K25" s="456" t="s">
        <v>1219</v>
      </c>
      <c r="L25" s="456">
        <v>1000</v>
      </c>
      <c r="M25" s="456" t="s">
        <v>1219</v>
      </c>
      <c r="N25" s="456">
        <v>2500</v>
      </c>
      <c r="O25" s="456" t="s">
        <v>381</v>
      </c>
      <c r="P25" s="474">
        <v>25</v>
      </c>
    </row>
    <row r="26" spans="1:16">
      <c r="A26" s="473" t="s">
        <v>4</v>
      </c>
      <c r="B26" s="454">
        <v>50</v>
      </c>
      <c r="C26" s="454" t="s">
        <v>1263</v>
      </c>
      <c r="D26" s="455" t="s">
        <v>1245</v>
      </c>
      <c r="E26" s="455">
        <v>60000</v>
      </c>
      <c r="F26" s="456" t="s">
        <v>1250</v>
      </c>
      <c r="G26" s="456" t="s">
        <v>1219</v>
      </c>
      <c r="H26" s="456">
        <v>100</v>
      </c>
      <c r="I26" s="456" t="s">
        <v>1219</v>
      </c>
      <c r="J26" s="456">
        <v>200</v>
      </c>
      <c r="K26" s="456" t="s">
        <v>1219</v>
      </c>
      <c r="L26" s="456">
        <v>1000</v>
      </c>
      <c r="M26" s="456" t="s">
        <v>1219</v>
      </c>
      <c r="N26" s="456">
        <v>2500</v>
      </c>
      <c r="O26" s="456" t="s">
        <v>381</v>
      </c>
      <c r="P26" s="474">
        <v>25</v>
      </c>
    </row>
    <row r="27" spans="1:16">
      <c r="A27" s="473" t="s">
        <v>4</v>
      </c>
      <c r="B27" s="454">
        <v>60</v>
      </c>
      <c r="C27" s="454" t="s">
        <v>1264</v>
      </c>
      <c r="D27" s="455" t="s">
        <v>313</v>
      </c>
      <c r="E27" s="455">
        <v>1000000000</v>
      </c>
      <c r="F27" s="456" t="s">
        <v>1250</v>
      </c>
      <c r="G27" s="456" t="s">
        <v>1219</v>
      </c>
      <c r="H27" s="456">
        <v>100</v>
      </c>
      <c r="I27" s="456" t="s">
        <v>1219</v>
      </c>
      <c r="J27" s="456">
        <v>200</v>
      </c>
      <c r="K27" s="456" t="s">
        <v>1219</v>
      </c>
      <c r="L27" s="456">
        <v>1000</v>
      </c>
      <c r="M27" s="456" t="s">
        <v>1219</v>
      </c>
      <c r="N27" s="456">
        <v>2500</v>
      </c>
      <c r="O27" s="456" t="s">
        <v>381</v>
      </c>
      <c r="P27" s="474">
        <v>25</v>
      </c>
    </row>
    <row r="28" spans="1:16">
      <c r="A28" s="473" t="s">
        <v>4</v>
      </c>
      <c r="B28" s="454">
        <v>70</v>
      </c>
      <c r="C28" s="454" t="s">
        <v>1265</v>
      </c>
      <c r="D28" s="455" t="s">
        <v>205</v>
      </c>
      <c r="E28" s="455">
        <v>1000</v>
      </c>
      <c r="F28" s="456" t="s">
        <v>1250</v>
      </c>
      <c r="G28" s="456" t="s">
        <v>1219</v>
      </c>
      <c r="H28" s="456">
        <v>100</v>
      </c>
      <c r="I28" s="456" t="s">
        <v>1219</v>
      </c>
      <c r="J28" s="456">
        <v>200</v>
      </c>
      <c r="K28" s="456" t="s">
        <v>1219</v>
      </c>
      <c r="L28" s="456">
        <v>1000</v>
      </c>
      <c r="M28" s="456" t="s">
        <v>1219</v>
      </c>
      <c r="N28" s="456">
        <v>2500</v>
      </c>
      <c r="O28" s="456" t="s">
        <v>381</v>
      </c>
      <c r="P28" s="474">
        <v>25</v>
      </c>
    </row>
    <row r="29" spans="1:16">
      <c r="A29" s="480" t="s">
        <v>4</v>
      </c>
      <c r="B29" s="481">
        <v>80</v>
      </c>
      <c r="C29" s="481" t="s">
        <v>1266</v>
      </c>
      <c r="D29" s="482" t="s">
        <v>1247</v>
      </c>
      <c r="E29" s="482">
        <v>10000</v>
      </c>
      <c r="F29" s="456" t="s">
        <v>1250</v>
      </c>
      <c r="G29" s="483" t="s">
        <v>1219</v>
      </c>
      <c r="H29" s="483">
        <v>100</v>
      </c>
      <c r="I29" s="483" t="s">
        <v>1219</v>
      </c>
      <c r="J29" s="483">
        <v>200</v>
      </c>
      <c r="K29" s="483" t="s">
        <v>1219</v>
      </c>
      <c r="L29" s="483">
        <v>1000</v>
      </c>
      <c r="M29" s="483" t="s">
        <v>1219</v>
      </c>
      <c r="N29" s="483">
        <v>2500</v>
      </c>
      <c r="O29" s="483" t="s">
        <v>381</v>
      </c>
      <c r="P29" s="48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611</v>
      </c>
      <c r="G4" s="144" t="s">
        <v>874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603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609</v>
      </c>
      <c r="C10" s="144" t="s">
        <v>5</v>
      </c>
      <c r="D10" s="146" t="s">
        <v>604</v>
      </c>
      <c r="E10" s="161" t="s">
        <v>605</v>
      </c>
      <c r="F10" s="144" t="s">
        <v>606</v>
      </c>
    </row>
    <row r="11" spans="1:11">
      <c r="B11" s="156" t="s">
        <v>4</v>
      </c>
      <c r="C11" s="13" t="s">
        <v>610</v>
      </c>
      <c r="D11" s="14">
        <v>0</v>
      </c>
      <c r="E11" s="14">
        <v>100000</v>
      </c>
      <c r="F11" s="67" t="s">
        <v>509</v>
      </c>
    </row>
  </sheetData>
  <conditionalFormatting sqref="F11">
    <cfRule type="duplicateValues" dxfId="4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L16" sqref="L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1001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640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641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642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643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644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377</v>
      </c>
      <c r="AH14" s="222"/>
      <c r="AI14" s="222"/>
      <c r="AJ14" s="222"/>
      <c r="AN14" s="488"/>
      <c r="AO14" s="488"/>
      <c r="AP14" s="488"/>
      <c r="AQ14" s="488"/>
    </row>
    <row r="15" spans="2:5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607</v>
      </c>
      <c r="G15" s="146" t="s">
        <v>194</v>
      </c>
      <c r="H15" s="147" t="s">
        <v>195</v>
      </c>
      <c r="I15" s="464" t="s">
        <v>213</v>
      </c>
      <c r="J15" s="467" t="s">
        <v>214</v>
      </c>
      <c r="K15" s="154" t="s">
        <v>578</v>
      </c>
      <c r="L15" s="163" t="s">
        <v>579</v>
      </c>
      <c r="M15" s="167" t="s">
        <v>215</v>
      </c>
      <c r="N15" s="154" t="s">
        <v>216</v>
      </c>
      <c r="O15" s="163" t="s">
        <v>221</v>
      </c>
      <c r="P15" s="163" t="s">
        <v>1356</v>
      </c>
      <c r="Q15" s="207" t="s">
        <v>487</v>
      </c>
      <c r="R15" s="207" t="s">
        <v>488</v>
      </c>
      <c r="S15" s="207" t="s">
        <v>489</v>
      </c>
      <c r="T15" s="167" t="s">
        <v>217</v>
      </c>
      <c r="U15" s="163" t="s">
        <v>218</v>
      </c>
      <c r="V15" s="292" t="s">
        <v>660</v>
      </c>
      <c r="W15" s="167" t="s">
        <v>479</v>
      </c>
      <c r="X15" s="154" t="s">
        <v>654</v>
      </c>
      <c r="Y15" s="154" t="s">
        <v>220</v>
      </c>
      <c r="Z15" s="163" t="s">
        <v>219</v>
      </c>
      <c r="AA15" s="292" t="s">
        <v>544</v>
      </c>
      <c r="AB15" s="163" t="s">
        <v>653</v>
      </c>
      <c r="AC15" s="163" t="s">
        <v>812</v>
      </c>
      <c r="AD15" s="163" t="s">
        <v>545</v>
      </c>
      <c r="AE15" s="163" t="s">
        <v>224</v>
      </c>
      <c r="AF15" s="167" t="s">
        <v>376</v>
      </c>
      <c r="AG15" s="167" t="s">
        <v>1116</v>
      </c>
      <c r="AH15" s="167" t="s">
        <v>1117</v>
      </c>
      <c r="AI15" s="169" t="s">
        <v>191</v>
      </c>
      <c r="AJ15" s="148" t="s">
        <v>192</v>
      </c>
      <c r="AK15" s="148" t="s">
        <v>1156</v>
      </c>
      <c r="AL15" s="406" t="s">
        <v>1157</v>
      </c>
      <c r="AM15" s="148" t="s">
        <v>1158</v>
      </c>
      <c r="AN15" s="148" t="s">
        <v>1159</v>
      </c>
      <c r="AO15" s="148" t="s">
        <v>1160</v>
      </c>
      <c r="AP15" s="148" t="s">
        <v>1161</v>
      </c>
      <c r="AQ15" s="148" t="s">
        <v>1162</v>
      </c>
      <c r="AR15" s="149" t="s">
        <v>38</v>
      </c>
      <c r="AS15" s="150" t="s">
        <v>177</v>
      </c>
      <c r="AT15" s="236" t="s">
        <v>480</v>
      </c>
      <c r="AU15" s="145" t="s">
        <v>481</v>
      </c>
      <c r="AV15" s="235" t="s">
        <v>756</v>
      </c>
      <c r="AW15" s="144" t="s">
        <v>580</v>
      </c>
      <c r="AX15" s="144" t="s">
        <v>581</v>
      </c>
      <c r="AY15" s="144" t="s">
        <v>582</v>
      </c>
      <c r="AZ15" s="143" t="s">
        <v>1138</v>
      </c>
      <c r="BA15" s="143" t="s">
        <v>1139</v>
      </c>
    </row>
    <row r="16" spans="2:53">
      <c r="B16" s="134" t="s">
        <v>4</v>
      </c>
      <c r="C16" s="13" t="s">
        <v>509</v>
      </c>
      <c r="D16" s="13" t="s">
        <v>187</v>
      </c>
      <c r="E16" s="132">
        <v>0</v>
      </c>
      <c r="F16" s="132" t="s">
        <v>509</v>
      </c>
      <c r="G16" s="14">
        <v>0</v>
      </c>
      <c r="H16" s="133">
        <v>0</v>
      </c>
      <c r="I16" s="465">
        <v>35</v>
      </c>
      <c r="J16" s="468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211">
        <v>1</v>
      </c>
      <c r="Q16" s="165">
        <v>5.0000000000000001E-3</v>
      </c>
      <c r="R16" s="457">
        <v>45</v>
      </c>
      <c r="S16" s="457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57">
        <v>7.5</v>
      </c>
      <c r="AC16" s="165">
        <v>2</v>
      </c>
      <c r="AD16" s="457">
        <v>8</v>
      </c>
      <c r="AE16" s="165">
        <v>4000</v>
      </c>
      <c r="AF16" s="164">
        <v>0.23</v>
      </c>
      <c r="AG16" s="462">
        <v>18</v>
      </c>
      <c r="AH16" s="462">
        <v>6</v>
      </c>
      <c r="AI16" s="15" t="s">
        <v>853</v>
      </c>
      <c r="AJ16" s="15" t="s">
        <v>863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132">
        <v>5.0000000000000001E-3</v>
      </c>
      <c r="AV16" s="164">
        <v>160</v>
      </c>
      <c r="AW16" s="13">
        <v>2</v>
      </c>
      <c r="AX16" s="13">
        <v>9.5</v>
      </c>
      <c r="AY16" s="13">
        <v>1.7</v>
      </c>
      <c r="AZ16" s="399">
        <v>1.7</v>
      </c>
      <c r="BA16" s="399">
        <v>1.7</v>
      </c>
    </row>
    <row r="17" spans="2:53">
      <c r="B17" s="134" t="s">
        <v>4</v>
      </c>
      <c r="C17" s="13" t="s">
        <v>501</v>
      </c>
      <c r="D17" s="13" t="s">
        <v>188</v>
      </c>
      <c r="E17" s="132">
        <v>1</v>
      </c>
      <c r="F17" s="138" t="s">
        <v>501</v>
      </c>
      <c r="G17" s="14">
        <v>900</v>
      </c>
      <c r="H17" s="133">
        <v>20</v>
      </c>
      <c r="I17" s="465">
        <v>35</v>
      </c>
      <c r="J17" s="468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211">
        <v>1</v>
      </c>
      <c r="Q17" s="165">
        <v>6.0000000000000001E-3</v>
      </c>
      <c r="R17" s="457">
        <v>45</v>
      </c>
      <c r="S17" s="457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57">
        <v>8</v>
      </c>
      <c r="AC17" s="165">
        <v>3</v>
      </c>
      <c r="AD17" s="457">
        <v>9</v>
      </c>
      <c r="AE17" s="165">
        <v>5000</v>
      </c>
      <c r="AF17" s="164">
        <v>0.19</v>
      </c>
      <c r="AG17" s="460">
        <v>18</v>
      </c>
      <c r="AH17" s="460">
        <v>6</v>
      </c>
      <c r="AI17" s="170" t="s">
        <v>855</v>
      </c>
      <c r="AJ17" s="15" t="s">
        <v>865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132">
        <v>5.0000000000000001E-3</v>
      </c>
      <c r="AV17" s="16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500</v>
      </c>
      <c r="D18" s="137" t="s">
        <v>188</v>
      </c>
      <c r="E18" s="132">
        <v>2</v>
      </c>
      <c r="F18" s="132" t="s">
        <v>500</v>
      </c>
      <c r="G18" s="139">
        <v>3000</v>
      </c>
      <c r="H18" s="140">
        <v>150</v>
      </c>
      <c r="I18" s="466">
        <v>35</v>
      </c>
      <c r="J18" s="469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212">
        <v>1</v>
      </c>
      <c r="Q18" s="165">
        <v>8.0000000000000002E-3</v>
      </c>
      <c r="R18" s="457">
        <v>30</v>
      </c>
      <c r="S18" s="457">
        <v>0.5</v>
      </c>
      <c r="T18" s="213">
        <v>0.8</v>
      </c>
      <c r="U18" s="211">
        <v>0.9</v>
      </c>
      <c r="V18" s="294">
        <v>23.5</v>
      </c>
      <c r="W18" s="168">
        <v>2</v>
      </c>
      <c r="X18" s="165">
        <v>60</v>
      </c>
      <c r="Y18" s="165">
        <v>25</v>
      </c>
      <c r="Z18" s="211">
        <v>14</v>
      </c>
      <c r="AA18" s="294">
        <v>300</v>
      </c>
      <c r="AB18" s="457">
        <v>9</v>
      </c>
      <c r="AC18" s="166">
        <v>3</v>
      </c>
      <c r="AD18" s="458">
        <v>9</v>
      </c>
      <c r="AE18" s="165">
        <v>6000</v>
      </c>
      <c r="AF18" s="168">
        <v>0.15</v>
      </c>
      <c r="AG18" s="461">
        <v>18</v>
      </c>
      <c r="AH18" s="461">
        <v>6</v>
      </c>
      <c r="AI18" s="170" t="s">
        <v>854</v>
      </c>
      <c r="AJ18" s="15" t="s">
        <v>864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132">
        <v>5.0000000000000001E-3</v>
      </c>
      <c r="AV18" s="168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504</v>
      </c>
      <c r="D19" s="13" t="s">
        <v>188</v>
      </c>
      <c r="E19" s="132">
        <v>3</v>
      </c>
      <c r="F19" s="132" t="s">
        <v>504</v>
      </c>
      <c r="G19" s="14">
        <v>8000</v>
      </c>
      <c r="H19" s="133">
        <v>300</v>
      </c>
      <c r="I19" s="465">
        <v>35</v>
      </c>
      <c r="J19" s="468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211">
        <v>1</v>
      </c>
      <c r="Q19" s="165">
        <v>8.9999999999999993E-3</v>
      </c>
      <c r="R19" s="457">
        <v>30</v>
      </c>
      <c r="S19" s="457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57">
        <v>10</v>
      </c>
      <c r="AC19" s="165">
        <v>3</v>
      </c>
      <c r="AD19" s="457">
        <v>9</v>
      </c>
      <c r="AE19" s="165">
        <v>8000</v>
      </c>
      <c r="AF19" s="164">
        <v>0.13</v>
      </c>
      <c r="AG19" s="460">
        <v>18</v>
      </c>
      <c r="AH19" s="460">
        <v>6</v>
      </c>
      <c r="AI19" s="170" t="s">
        <v>858</v>
      </c>
      <c r="AJ19" s="15" t="s">
        <v>868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132">
        <v>5.0000000000000001E-3</v>
      </c>
      <c r="AV19" s="16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503</v>
      </c>
      <c r="D20" s="13" t="s">
        <v>189</v>
      </c>
      <c r="E20" s="132">
        <v>4</v>
      </c>
      <c r="F20" s="132" t="s">
        <v>503</v>
      </c>
      <c r="G20" s="14">
        <v>34000</v>
      </c>
      <c r="H20" s="133">
        <v>550</v>
      </c>
      <c r="I20" s="465">
        <v>35</v>
      </c>
      <c r="J20" s="468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211">
        <v>1</v>
      </c>
      <c r="Q20" s="165">
        <v>1.0999999999999999E-2</v>
      </c>
      <c r="R20" s="457">
        <v>30</v>
      </c>
      <c r="S20" s="457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17</v>
      </c>
      <c r="AA20" s="293">
        <v>350</v>
      </c>
      <c r="AB20" s="457">
        <v>11</v>
      </c>
      <c r="AC20" s="165">
        <v>4</v>
      </c>
      <c r="AD20" s="457">
        <v>10</v>
      </c>
      <c r="AE20" s="165">
        <v>12000</v>
      </c>
      <c r="AF20" s="164">
        <v>0.11</v>
      </c>
      <c r="AG20" s="460">
        <v>36</v>
      </c>
      <c r="AH20" s="460">
        <v>12</v>
      </c>
      <c r="AI20" s="170" t="s">
        <v>857</v>
      </c>
      <c r="AJ20" s="15" t="s">
        <v>867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132">
        <v>5.0000000000000001E-3</v>
      </c>
      <c r="AV20" s="16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502</v>
      </c>
      <c r="D21" s="13" t="s">
        <v>189</v>
      </c>
      <c r="E21" s="132">
        <v>5</v>
      </c>
      <c r="F21" s="132" t="s">
        <v>502</v>
      </c>
      <c r="G21" s="14">
        <v>62000</v>
      </c>
      <c r="H21" s="133">
        <v>550</v>
      </c>
      <c r="I21" s="465">
        <v>35</v>
      </c>
      <c r="J21" s="468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212">
        <v>1</v>
      </c>
      <c r="Q21" s="165">
        <v>1.0999999999999999E-2</v>
      </c>
      <c r="R21" s="457">
        <v>30</v>
      </c>
      <c r="S21" s="457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57">
        <v>12</v>
      </c>
      <c r="AC21" s="165">
        <v>4</v>
      </c>
      <c r="AD21" s="457">
        <v>10</v>
      </c>
      <c r="AE21" s="165">
        <v>16000</v>
      </c>
      <c r="AF21" s="164">
        <v>0.09</v>
      </c>
      <c r="AG21" s="460">
        <v>36</v>
      </c>
      <c r="AH21" s="460">
        <v>12</v>
      </c>
      <c r="AI21" s="170" t="s">
        <v>856</v>
      </c>
      <c r="AJ21" s="15" t="s">
        <v>866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132">
        <v>5.0000000000000001E-3</v>
      </c>
      <c r="AV21" s="16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505</v>
      </c>
      <c r="D22" s="13" t="s">
        <v>189</v>
      </c>
      <c r="E22" s="132">
        <v>6</v>
      </c>
      <c r="F22" s="138" t="s">
        <v>505</v>
      </c>
      <c r="G22" s="14">
        <v>101000</v>
      </c>
      <c r="H22" s="133">
        <v>550</v>
      </c>
      <c r="I22" s="465">
        <v>35</v>
      </c>
      <c r="J22" s="468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2</v>
      </c>
      <c r="P22" s="211">
        <v>1</v>
      </c>
      <c r="Q22" s="165">
        <v>1.2E-2</v>
      </c>
      <c r="R22" s="457">
        <v>25</v>
      </c>
      <c r="S22" s="457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57">
        <v>14</v>
      </c>
      <c r="AC22" s="165">
        <v>4</v>
      </c>
      <c r="AD22" s="457">
        <v>10</v>
      </c>
      <c r="AE22" s="165">
        <v>20000</v>
      </c>
      <c r="AF22" s="164">
        <v>0.08</v>
      </c>
      <c r="AG22" s="460">
        <v>36</v>
      </c>
      <c r="AH22" s="460">
        <v>12</v>
      </c>
      <c r="AI22" s="170" t="s">
        <v>859</v>
      </c>
      <c r="AJ22" s="15" t="s">
        <v>869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132">
        <v>5.0000000000000001E-3</v>
      </c>
      <c r="AV22" s="164">
        <v>420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507</v>
      </c>
      <c r="D23" s="137" t="s">
        <v>210</v>
      </c>
      <c r="E23" s="132">
        <v>7</v>
      </c>
      <c r="F23" s="138" t="s">
        <v>507</v>
      </c>
      <c r="G23" s="139">
        <v>155000</v>
      </c>
      <c r="H23" s="140">
        <v>550</v>
      </c>
      <c r="I23" s="466">
        <v>35</v>
      </c>
      <c r="J23" s="469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211">
        <v>1</v>
      </c>
      <c r="Q23" s="165">
        <v>1.2999999999999999E-2</v>
      </c>
      <c r="R23" s="457">
        <v>25</v>
      </c>
      <c r="S23" s="457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25</v>
      </c>
      <c r="AA23" s="294">
        <v>425</v>
      </c>
      <c r="AB23" s="457">
        <v>15</v>
      </c>
      <c r="AC23" s="166">
        <v>5</v>
      </c>
      <c r="AD23" s="458">
        <v>10</v>
      </c>
      <c r="AE23" s="165">
        <v>23000</v>
      </c>
      <c r="AF23" s="168">
        <v>7.0000000000000007E-2</v>
      </c>
      <c r="AG23" s="461">
        <v>36</v>
      </c>
      <c r="AH23" s="461">
        <v>12</v>
      </c>
      <c r="AI23" s="170" t="s">
        <v>861</v>
      </c>
      <c r="AJ23" s="15" t="s">
        <v>871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132">
        <v>5.0000000000000001E-3</v>
      </c>
      <c r="AV23" s="168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506</v>
      </c>
      <c r="D24" s="137" t="s">
        <v>210</v>
      </c>
      <c r="E24" s="132">
        <v>8</v>
      </c>
      <c r="F24" s="138" t="s">
        <v>506</v>
      </c>
      <c r="G24" s="139">
        <v>226000</v>
      </c>
      <c r="H24" s="140">
        <v>800</v>
      </c>
      <c r="I24" s="466">
        <v>35</v>
      </c>
      <c r="J24" s="469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212">
        <v>1</v>
      </c>
      <c r="Q24" s="165">
        <v>1.4E-2</v>
      </c>
      <c r="R24" s="457">
        <v>25</v>
      </c>
      <c r="S24" s="457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57">
        <v>15</v>
      </c>
      <c r="AC24" s="166">
        <v>5</v>
      </c>
      <c r="AD24" s="458">
        <v>10</v>
      </c>
      <c r="AE24" s="165">
        <v>26000</v>
      </c>
      <c r="AF24" s="168">
        <v>0.06</v>
      </c>
      <c r="AG24" s="461">
        <v>36</v>
      </c>
      <c r="AH24" s="461">
        <v>12</v>
      </c>
      <c r="AI24" s="170" t="s">
        <v>860</v>
      </c>
      <c r="AJ24" s="15" t="s">
        <v>870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132">
        <v>5.0000000000000001E-3</v>
      </c>
      <c r="AV24" s="168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508</v>
      </c>
      <c r="D25" s="137" t="s">
        <v>211</v>
      </c>
      <c r="E25" s="132">
        <v>9</v>
      </c>
      <c r="F25" s="138" t="s">
        <v>508</v>
      </c>
      <c r="G25" s="139">
        <v>317000</v>
      </c>
      <c r="H25" s="140">
        <v>800</v>
      </c>
      <c r="I25" s="466">
        <v>35</v>
      </c>
      <c r="J25" s="470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212">
        <v>1</v>
      </c>
      <c r="Q25" s="165">
        <v>1.4999999999999999E-2</v>
      </c>
      <c r="R25" s="457">
        <v>20</v>
      </c>
      <c r="S25" s="457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57">
        <v>16</v>
      </c>
      <c r="AC25" s="166">
        <v>6</v>
      </c>
      <c r="AD25" s="457">
        <v>10</v>
      </c>
      <c r="AE25" s="165">
        <v>30000</v>
      </c>
      <c r="AF25" s="168">
        <v>0.05</v>
      </c>
      <c r="AG25" s="460">
        <v>42</v>
      </c>
      <c r="AH25" s="460">
        <v>12</v>
      </c>
      <c r="AI25" s="170" t="s">
        <v>862</v>
      </c>
      <c r="AJ25" s="15" t="s">
        <v>872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132">
        <v>5.0000000000000001E-3</v>
      </c>
      <c r="AV25" s="168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2" t="s">
        <v>655</v>
      </c>
      <c r="J26" s="493"/>
      <c r="K26" s="493"/>
      <c r="L26" s="494"/>
      <c r="M26" s="495" t="s">
        <v>656</v>
      </c>
      <c r="N26" s="496"/>
      <c r="O26" s="496"/>
      <c r="P26" s="496"/>
      <c r="Q26" s="496"/>
      <c r="R26" s="497"/>
      <c r="S26" s="498" t="s">
        <v>657</v>
      </c>
      <c r="T26" s="499"/>
      <c r="U26" s="463" t="s">
        <v>662</v>
      </c>
      <c r="V26" s="500" t="s">
        <v>661</v>
      </c>
      <c r="W26" s="501"/>
      <c r="X26" s="501"/>
      <c r="Y26" s="502"/>
      <c r="Z26" s="489" t="s">
        <v>658</v>
      </c>
      <c r="AA26" s="490"/>
      <c r="AB26" s="490"/>
      <c r="AC26" s="490"/>
      <c r="AD26" s="491"/>
      <c r="AE26" s="334" t="s">
        <v>659</v>
      </c>
      <c r="AH26" s="232"/>
      <c r="AI26" s="232"/>
      <c r="AV26" s="485" t="s">
        <v>663</v>
      </c>
      <c r="AW26" s="486"/>
      <c r="AX26" s="486"/>
      <c r="AY26" s="486"/>
      <c r="AZ26" s="487"/>
    </row>
    <row r="28" spans="2:53" ht="15.75" thickBot="1"/>
    <row r="29" spans="2:5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228</v>
      </c>
      <c r="F30" s="10"/>
      <c r="G30" s="10"/>
    </row>
    <row r="31" spans="2:53" ht="140.25">
      <c r="B31" s="143" t="s">
        <v>229</v>
      </c>
      <c r="C31" s="144" t="s">
        <v>5</v>
      </c>
      <c r="D31" s="161" t="s">
        <v>227</v>
      </c>
      <c r="E31" s="209" t="s">
        <v>491</v>
      </c>
      <c r="F31" s="144" t="s">
        <v>492</v>
      </c>
      <c r="G31" s="209" t="s">
        <v>493</v>
      </c>
      <c r="H31" s="144" t="s">
        <v>560</v>
      </c>
      <c r="I31" s="144" t="s">
        <v>561</v>
      </c>
    </row>
    <row r="32" spans="2:5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980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981</v>
      </c>
      <c r="E35" s="383" t="s">
        <v>992</v>
      </c>
      <c r="F35" s="383"/>
      <c r="G35" s="383"/>
    </row>
    <row r="36" spans="2:23" ht="169.5">
      <c r="B36" s="143" t="s">
        <v>982</v>
      </c>
      <c r="C36" s="144" t="s">
        <v>5</v>
      </c>
      <c r="D36" s="161" t="s">
        <v>983</v>
      </c>
      <c r="E36" s="161" t="s">
        <v>984</v>
      </c>
      <c r="F36" s="149" t="s">
        <v>985</v>
      </c>
    </row>
    <row r="37" spans="2:23">
      <c r="B37" s="156" t="s">
        <v>4</v>
      </c>
      <c r="C37" s="13" t="s">
        <v>986</v>
      </c>
      <c r="D37" s="162">
        <v>0.25</v>
      </c>
      <c r="E37" s="162">
        <v>1</v>
      </c>
      <c r="F37" s="21" t="s">
        <v>989</v>
      </c>
    </row>
    <row r="38" spans="2:23">
      <c r="B38" s="156" t="s">
        <v>4</v>
      </c>
      <c r="C38" s="13" t="s">
        <v>987</v>
      </c>
      <c r="D38" s="162">
        <v>0.1</v>
      </c>
      <c r="E38" s="162">
        <v>0.5</v>
      </c>
      <c r="F38" s="21" t="s">
        <v>990</v>
      </c>
    </row>
    <row r="39" spans="2:23">
      <c r="B39" s="156" t="s">
        <v>4</v>
      </c>
      <c r="C39" s="13" t="s">
        <v>988</v>
      </c>
      <c r="D39" s="162">
        <v>0.05</v>
      </c>
      <c r="E39" s="162">
        <v>0.2</v>
      </c>
      <c r="F39" s="21" t="s">
        <v>991</v>
      </c>
    </row>
    <row r="40" spans="2:23" ht="15.75" thickBot="1"/>
    <row r="41" spans="2:23" ht="23.25">
      <c r="B41" s="12" t="s">
        <v>778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777</v>
      </c>
    </row>
    <row r="43" spans="2:23" ht="150">
      <c r="B43" s="143" t="s">
        <v>779</v>
      </c>
      <c r="C43" s="144" t="s">
        <v>5</v>
      </c>
      <c r="D43" s="146" t="s">
        <v>975</v>
      </c>
      <c r="E43" s="146" t="s">
        <v>757</v>
      </c>
      <c r="F43" s="146" t="s">
        <v>758</v>
      </c>
      <c r="G43" s="146" t="s">
        <v>759</v>
      </c>
      <c r="H43" s="146" t="s">
        <v>760</v>
      </c>
      <c r="I43" s="146" t="s">
        <v>761</v>
      </c>
      <c r="J43" s="146" t="s">
        <v>762</v>
      </c>
      <c r="K43" s="146" t="s">
        <v>763</v>
      </c>
      <c r="L43" s="146" t="s">
        <v>764</v>
      </c>
      <c r="M43" s="146" t="s">
        <v>765</v>
      </c>
      <c r="N43" s="146" t="s">
        <v>766</v>
      </c>
      <c r="O43" s="146" t="s">
        <v>767</v>
      </c>
      <c r="P43" s="146" t="s">
        <v>768</v>
      </c>
      <c r="Q43" s="146" t="s">
        <v>769</v>
      </c>
      <c r="R43" s="146" t="s">
        <v>770</v>
      </c>
      <c r="S43" s="146" t="s">
        <v>771</v>
      </c>
      <c r="T43" s="146" t="s">
        <v>772</v>
      </c>
      <c r="U43" s="146" t="s">
        <v>773</v>
      </c>
      <c r="V43" s="146" t="s">
        <v>774</v>
      </c>
      <c r="W43" s="146" t="s">
        <v>775</v>
      </c>
    </row>
    <row r="44" spans="2:23">
      <c r="B44" t="s">
        <v>4</v>
      </c>
      <c r="C44" t="s">
        <v>509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776</v>
      </c>
      <c r="M44" t="s">
        <v>776</v>
      </c>
      <c r="N44" t="s">
        <v>776</v>
      </c>
      <c r="O44" t="s">
        <v>776</v>
      </c>
      <c r="P44" t="s">
        <v>776</v>
      </c>
      <c r="Q44" t="s">
        <v>776</v>
      </c>
      <c r="R44" t="s">
        <v>776</v>
      </c>
      <c r="S44" t="s">
        <v>776</v>
      </c>
      <c r="T44" t="s">
        <v>776</v>
      </c>
      <c r="U44" t="s">
        <v>776</v>
      </c>
      <c r="V44" t="s">
        <v>776</v>
      </c>
      <c r="W44" t="s">
        <v>776</v>
      </c>
    </row>
    <row r="45" spans="2:23">
      <c r="B45" s="67" t="s">
        <v>4</v>
      </c>
      <c r="C45" t="s">
        <v>501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776</v>
      </c>
      <c r="O45" t="s">
        <v>776</v>
      </c>
      <c r="P45" t="s">
        <v>776</v>
      </c>
      <c r="Q45" t="s">
        <v>776</v>
      </c>
      <c r="R45" t="s">
        <v>776</v>
      </c>
      <c r="S45" t="s">
        <v>776</v>
      </c>
      <c r="T45" t="s">
        <v>776</v>
      </c>
      <c r="U45" t="s">
        <v>776</v>
      </c>
      <c r="V45" t="s">
        <v>776</v>
      </c>
      <c r="W45" t="s">
        <v>776</v>
      </c>
    </row>
    <row r="46" spans="2:23">
      <c r="B46" s="67" t="s">
        <v>4</v>
      </c>
      <c r="C46" t="s">
        <v>500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776</v>
      </c>
      <c r="O46" t="s">
        <v>776</v>
      </c>
      <c r="P46" t="s">
        <v>776</v>
      </c>
      <c r="Q46" t="s">
        <v>776</v>
      </c>
      <c r="R46" t="s">
        <v>776</v>
      </c>
      <c r="S46" t="s">
        <v>776</v>
      </c>
      <c r="T46" t="s">
        <v>776</v>
      </c>
      <c r="U46" t="s">
        <v>776</v>
      </c>
      <c r="V46" t="s">
        <v>776</v>
      </c>
      <c r="W46" t="s">
        <v>776</v>
      </c>
    </row>
    <row r="47" spans="2:23">
      <c r="B47" s="67" t="s">
        <v>4</v>
      </c>
      <c r="C47" t="s">
        <v>504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776</v>
      </c>
      <c r="O47" t="s">
        <v>776</v>
      </c>
      <c r="P47" t="s">
        <v>776</v>
      </c>
      <c r="Q47" t="s">
        <v>776</v>
      </c>
      <c r="R47" t="s">
        <v>776</v>
      </c>
      <c r="S47" t="s">
        <v>776</v>
      </c>
      <c r="T47" t="s">
        <v>776</v>
      </c>
      <c r="U47" t="s">
        <v>776</v>
      </c>
      <c r="V47" t="s">
        <v>776</v>
      </c>
      <c r="W47" t="s">
        <v>776</v>
      </c>
    </row>
    <row r="48" spans="2:23">
      <c r="B48" s="67" t="s">
        <v>4</v>
      </c>
      <c r="C48" t="s">
        <v>503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776</v>
      </c>
      <c r="T48" t="s">
        <v>776</v>
      </c>
      <c r="U48" t="s">
        <v>776</v>
      </c>
      <c r="V48" t="s">
        <v>776</v>
      </c>
      <c r="W48" t="s">
        <v>776</v>
      </c>
    </row>
    <row r="49" spans="2:23">
      <c r="B49" s="67" t="s">
        <v>4</v>
      </c>
      <c r="C49" t="s">
        <v>502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776</v>
      </c>
      <c r="T49" t="s">
        <v>776</v>
      </c>
      <c r="U49" t="s">
        <v>776</v>
      </c>
      <c r="V49" t="s">
        <v>776</v>
      </c>
      <c r="W49" t="s">
        <v>776</v>
      </c>
    </row>
    <row r="50" spans="2:23">
      <c r="B50" s="67" t="s">
        <v>4</v>
      </c>
      <c r="C50" t="s">
        <v>505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776</v>
      </c>
      <c r="T50" t="s">
        <v>776</v>
      </c>
      <c r="U50" t="s">
        <v>776</v>
      </c>
      <c r="V50" t="s">
        <v>776</v>
      </c>
      <c r="W50" t="s">
        <v>776</v>
      </c>
    </row>
    <row r="51" spans="2:23">
      <c r="B51" s="67" t="s">
        <v>4</v>
      </c>
      <c r="C51" t="s">
        <v>507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506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508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AZ26"/>
    <mergeCell ref="AN14:AQ14"/>
    <mergeCell ref="Z26:AD26"/>
    <mergeCell ref="I26:L26"/>
    <mergeCell ref="M26:R26"/>
    <mergeCell ref="S26:T26"/>
    <mergeCell ref="V26:Y26"/>
  </mergeCells>
  <phoneticPr fontId="42" type="noConversion"/>
  <conditionalFormatting sqref="C16:C25">
    <cfRule type="duplicateValues" dxfId="383" priority="3"/>
  </conditionalFormatting>
  <conditionalFormatting sqref="C5:C9">
    <cfRule type="duplicateValues" dxfId="38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850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700</v>
      </c>
      <c r="C4" s="144" t="s">
        <v>5</v>
      </c>
      <c r="D4" s="145" t="s">
        <v>836</v>
      </c>
      <c r="E4" s="145" t="s">
        <v>418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994</v>
      </c>
      <c r="K4" s="364" t="s">
        <v>38</v>
      </c>
      <c r="L4" s="364" t="s">
        <v>177</v>
      </c>
      <c r="M4" s="366" t="s">
        <v>1163</v>
      </c>
    </row>
    <row r="5" spans="1:16">
      <c r="B5" s="365" t="s">
        <v>4</v>
      </c>
      <c r="C5" s="198" t="s">
        <v>842</v>
      </c>
      <c r="D5" s="132" t="s">
        <v>839</v>
      </c>
      <c r="E5" s="132" t="s">
        <v>1064</v>
      </c>
      <c r="F5" s="132">
        <v>0</v>
      </c>
      <c r="G5" s="15" t="s">
        <v>845</v>
      </c>
      <c r="H5" s="15" t="s">
        <v>847</v>
      </c>
      <c r="I5" s="15" t="s">
        <v>1107</v>
      </c>
      <c r="J5" s="363" t="s">
        <v>380</v>
      </c>
      <c r="K5" s="366" t="s">
        <v>1039</v>
      </c>
      <c r="L5" s="366" t="str">
        <f>CONCATENATE(LEFT(petDefinitions[[#This Row],['[tidName']]],10),"_DESC")</f>
        <v>TID_PET_00_DESC</v>
      </c>
      <c r="M5" s="366">
        <v>0</v>
      </c>
    </row>
    <row r="6" spans="1:16">
      <c r="B6" s="365" t="s">
        <v>4</v>
      </c>
      <c r="C6" s="198" t="s">
        <v>843</v>
      </c>
      <c r="D6" s="132" t="s">
        <v>839</v>
      </c>
      <c r="E6" s="132" t="s">
        <v>1064</v>
      </c>
      <c r="F6" s="132">
        <v>1</v>
      </c>
      <c r="G6" s="15" t="s">
        <v>845</v>
      </c>
      <c r="H6" s="15" t="s">
        <v>847</v>
      </c>
      <c r="I6" s="15" t="s">
        <v>1107</v>
      </c>
      <c r="J6" s="363" t="s">
        <v>313</v>
      </c>
      <c r="K6" s="366" t="s">
        <v>1065</v>
      </c>
      <c r="L6" s="366" t="str">
        <f>CONCATENATE(LEFT(petDefinitions[[#This Row],['[tidName']]],10),"_DESC")</f>
        <v>TID_PET_01_DESC</v>
      </c>
      <c r="M6" s="368">
        <v>1</v>
      </c>
      <c r="P6" s="67"/>
    </row>
    <row r="7" spans="1:16">
      <c r="B7" s="367" t="s">
        <v>4</v>
      </c>
      <c r="C7" s="200" t="s">
        <v>1009</v>
      </c>
      <c r="D7" s="138" t="s">
        <v>839</v>
      </c>
      <c r="E7" s="138" t="s">
        <v>1022</v>
      </c>
      <c r="F7" s="138">
        <v>1</v>
      </c>
      <c r="G7" s="15" t="s">
        <v>845</v>
      </c>
      <c r="H7" s="15" t="s">
        <v>847</v>
      </c>
      <c r="I7" s="15" t="s">
        <v>1107</v>
      </c>
      <c r="J7" s="363" t="s">
        <v>997</v>
      </c>
      <c r="K7" s="366" t="s">
        <v>1074</v>
      </c>
      <c r="L7" s="368" t="str">
        <f>CONCATENATE(LEFT(petDefinitions[[#This Row],['[tidName']]],10),"_DESC")</f>
        <v>TID_PET_10_DESC</v>
      </c>
      <c r="M7" s="366">
        <v>10</v>
      </c>
      <c r="P7" s="67"/>
    </row>
    <row r="8" spans="1:16">
      <c r="B8" s="367" t="s">
        <v>4</v>
      </c>
      <c r="C8" s="200" t="s">
        <v>1010</v>
      </c>
      <c r="D8" s="138" t="s">
        <v>839</v>
      </c>
      <c r="E8" s="138" t="s">
        <v>1022</v>
      </c>
      <c r="F8" s="132">
        <v>2</v>
      </c>
      <c r="G8" s="15" t="s">
        <v>845</v>
      </c>
      <c r="H8" s="15" t="s">
        <v>847</v>
      </c>
      <c r="I8" s="15" t="s">
        <v>1107</v>
      </c>
      <c r="J8" s="363" t="s">
        <v>1037</v>
      </c>
      <c r="K8" s="366" t="s">
        <v>1075</v>
      </c>
      <c r="L8" s="366" t="str">
        <f>CONCATENATE(LEFT(petDefinitions[[#This Row],['[tidName']]],10),"_DESC")</f>
        <v>TID_PET_11_DESC</v>
      </c>
      <c r="M8" s="368">
        <v>11</v>
      </c>
      <c r="P8" s="67"/>
    </row>
    <row r="9" spans="1:16">
      <c r="A9" s="67"/>
      <c r="B9" s="367" t="s">
        <v>4</v>
      </c>
      <c r="C9" s="200" t="s">
        <v>1011</v>
      </c>
      <c r="D9" s="138" t="s">
        <v>839</v>
      </c>
      <c r="E9" s="138" t="s">
        <v>1022</v>
      </c>
      <c r="F9" s="132">
        <v>3</v>
      </c>
      <c r="G9" s="15" t="s">
        <v>845</v>
      </c>
      <c r="H9" s="358" t="s">
        <v>848</v>
      </c>
      <c r="I9" s="358" t="s">
        <v>1109</v>
      </c>
      <c r="J9" s="363" t="s">
        <v>995</v>
      </c>
      <c r="K9" s="366" t="s">
        <v>1076</v>
      </c>
      <c r="L9" s="368" t="str">
        <f>CONCATENATE(LEFT(petDefinitions[[#This Row],['[tidName']]],10),"_DESC")</f>
        <v>TID_PET_12_DESC</v>
      </c>
      <c r="M9" s="366">
        <v>12</v>
      </c>
      <c r="P9" s="67"/>
    </row>
    <row r="10" spans="1:16">
      <c r="A10" s="67"/>
      <c r="B10" s="367" t="s">
        <v>4</v>
      </c>
      <c r="C10" s="200" t="s">
        <v>1012</v>
      </c>
      <c r="D10" s="138" t="s">
        <v>839</v>
      </c>
      <c r="E10" s="138" t="s">
        <v>1020</v>
      </c>
      <c r="F10" s="138">
        <v>1</v>
      </c>
      <c r="G10" s="15" t="s">
        <v>845</v>
      </c>
      <c r="H10" s="15" t="s">
        <v>849</v>
      </c>
      <c r="I10" s="15" t="s">
        <v>1110</v>
      </c>
      <c r="J10" s="363" t="s">
        <v>996</v>
      </c>
      <c r="K10" s="366" t="s">
        <v>1077</v>
      </c>
      <c r="L10" s="366" t="str">
        <f>CONCATENATE(LEFT(petDefinitions[[#This Row],['[tidName']]],10),"_DESC")</f>
        <v>TID_PET_13_DESC</v>
      </c>
      <c r="M10" s="366">
        <v>13</v>
      </c>
      <c r="P10" s="67"/>
    </row>
    <row r="11" spans="1:16">
      <c r="A11" s="67"/>
      <c r="B11" s="367" t="s">
        <v>4</v>
      </c>
      <c r="C11" s="200" t="s">
        <v>1013</v>
      </c>
      <c r="D11" s="138" t="s">
        <v>839</v>
      </c>
      <c r="E11" s="138" t="s">
        <v>1064</v>
      </c>
      <c r="F11" s="132">
        <v>7</v>
      </c>
      <c r="G11" s="15" t="s">
        <v>845</v>
      </c>
      <c r="H11" s="15" t="s">
        <v>847</v>
      </c>
      <c r="I11" s="15" t="s">
        <v>1107</v>
      </c>
      <c r="J11" s="363" t="s">
        <v>1137</v>
      </c>
      <c r="K11" s="366" t="s">
        <v>1078</v>
      </c>
      <c r="L11" s="366" t="str">
        <f>CONCATENATE(LEFT(petDefinitions[[#This Row],['[tidName']]],10),"_DESC")</f>
        <v>TID_PET_14_DESC</v>
      </c>
      <c r="M11" s="366">
        <v>14</v>
      </c>
      <c r="P11" s="67"/>
    </row>
    <row r="12" spans="1:16">
      <c r="A12" s="67"/>
      <c r="B12" s="367" t="s">
        <v>4</v>
      </c>
      <c r="C12" s="200" t="s">
        <v>1014</v>
      </c>
      <c r="D12" s="138" t="s">
        <v>839</v>
      </c>
      <c r="E12" s="138" t="s">
        <v>1022</v>
      </c>
      <c r="F12" s="138">
        <v>4</v>
      </c>
      <c r="G12" s="15" t="s">
        <v>845</v>
      </c>
      <c r="H12" s="15" t="s">
        <v>847</v>
      </c>
      <c r="I12" s="15" t="s">
        <v>1107</v>
      </c>
      <c r="J12" s="363" t="s">
        <v>1032</v>
      </c>
      <c r="K12" s="366" t="s">
        <v>1079</v>
      </c>
      <c r="L12" s="366" t="str">
        <f>CONCATENATE(LEFT(petDefinitions[[#This Row],['[tidName']]],10),"_DESC")</f>
        <v>TID_PET_15_DESC</v>
      </c>
      <c r="M12" s="366">
        <v>15</v>
      </c>
      <c r="P12" s="67"/>
    </row>
    <row r="13" spans="1:16">
      <c r="A13" s="67"/>
      <c r="B13" s="367" t="s">
        <v>4</v>
      </c>
      <c r="C13" s="200" t="s">
        <v>1015</v>
      </c>
      <c r="D13" s="138" t="s">
        <v>839</v>
      </c>
      <c r="E13" s="138" t="s">
        <v>1022</v>
      </c>
      <c r="F13" s="138">
        <v>5</v>
      </c>
      <c r="G13" s="15" t="s">
        <v>845</v>
      </c>
      <c r="H13" s="15" t="s">
        <v>848</v>
      </c>
      <c r="I13" s="15" t="s">
        <v>1109</v>
      </c>
      <c r="J13" s="363" t="s">
        <v>1033</v>
      </c>
      <c r="K13" s="366" t="s">
        <v>1080</v>
      </c>
      <c r="L13" s="366" t="str">
        <f>CONCATENATE(LEFT(petDefinitions[[#This Row],['[tidName']]],10),"_DESC")</f>
        <v>TID_PET_16_DESC</v>
      </c>
      <c r="M13" s="366">
        <v>16</v>
      </c>
      <c r="P13" s="67"/>
    </row>
    <row r="14" spans="1:16">
      <c r="A14" s="67"/>
      <c r="B14" s="367" t="s">
        <v>4</v>
      </c>
      <c r="C14" s="200" t="s">
        <v>1016</v>
      </c>
      <c r="D14" s="138" t="s">
        <v>839</v>
      </c>
      <c r="E14" s="138" t="s">
        <v>1022</v>
      </c>
      <c r="F14" s="138">
        <v>6</v>
      </c>
      <c r="G14" s="15" t="s">
        <v>845</v>
      </c>
      <c r="H14" s="358" t="s">
        <v>849</v>
      </c>
      <c r="I14" s="358" t="s">
        <v>1110</v>
      </c>
      <c r="J14" s="363" t="s">
        <v>997</v>
      </c>
      <c r="K14" s="366" t="s">
        <v>1081</v>
      </c>
      <c r="L14" s="366" t="str">
        <f>CONCATENATE(LEFT(petDefinitions[[#This Row],['[tidName']]],10),"_DESC")</f>
        <v>TID_PET_17_DESC</v>
      </c>
      <c r="M14" s="366">
        <v>17</v>
      </c>
      <c r="P14" s="67"/>
    </row>
    <row r="15" spans="1:16">
      <c r="A15" s="67"/>
      <c r="B15" s="367" t="s">
        <v>4</v>
      </c>
      <c r="C15" s="200" t="s">
        <v>1017</v>
      </c>
      <c r="D15" s="138" t="s">
        <v>839</v>
      </c>
      <c r="E15" s="138" t="s">
        <v>1022</v>
      </c>
      <c r="F15" s="138">
        <v>7</v>
      </c>
      <c r="G15" s="15" t="s">
        <v>845</v>
      </c>
      <c r="H15" s="15" t="s">
        <v>847</v>
      </c>
      <c r="I15" s="15" t="s">
        <v>1107</v>
      </c>
      <c r="J15" s="363" t="s">
        <v>1037</v>
      </c>
      <c r="K15" s="366" t="s">
        <v>1082</v>
      </c>
      <c r="L15" s="366" t="str">
        <f>CONCATENATE(LEFT(petDefinitions[[#This Row],['[tidName']]],10),"_DESC")</f>
        <v>TID_PET_18_DESC</v>
      </c>
      <c r="M15" s="366">
        <v>18</v>
      </c>
      <c r="P15" s="67"/>
    </row>
    <row r="16" spans="1:16">
      <c r="A16" s="67"/>
      <c r="B16" s="367" t="s">
        <v>4</v>
      </c>
      <c r="C16" s="200" t="s">
        <v>1018</v>
      </c>
      <c r="D16" s="138" t="s">
        <v>839</v>
      </c>
      <c r="E16" s="138" t="s">
        <v>1022</v>
      </c>
      <c r="F16" s="138">
        <v>8</v>
      </c>
      <c r="G16" s="15" t="s">
        <v>845</v>
      </c>
      <c r="H16" s="15" t="s">
        <v>848</v>
      </c>
      <c r="I16" s="15" t="s">
        <v>1109</v>
      </c>
      <c r="J16" s="363" t="s">
        <v>995</v>
      </c>
      <c r="K16" s="366" t="s">
        <v>1083</v>
      </c>
      <c r="L16" s="366" t="str">
        <f>CONCATENATE(LEFT(petDefinitions[[#This Row],['[tidName']]],10),"_DESC")</f>
        <v>TID_PET_19_DESC</v>
      </c>
      <c r="M16" s="366">
        <v>19</v>
      </c>
      <c r="P16" s="67"/>
    </row>
    <row r="17" spans="1:16">
      <c r="A17" s="67"/>
      <c r="B17" s="367" t="s">
        <v>4</v>
      </c>
      <c r="C17" s="200" t="s">
        <v>844</v>
      </c>
      <c r="D17" s="138" t="s">
        <v>839</v>
      </c>
      <c r="E17" s="138" t="s">
        <v>1064</v>
      </c>
      <c r="F17" s="138">
        <v>2</v>
      </c>
      <c r="G17" s="15" t="s">
        <v>845</v>
      </c>
      <c r="H17" s="15" t="s">
        <v>847</v>
      </c>
      <c r="I17" s="15" t="s">
        <v>1107</v>
      </c>
      <c r="J17" s="363" t="s">
        <v>1025</v>
      </c>
      <c r="K17" s="366" t="s">
        <v>1066</v>
      </c>
      <c r="L17" s="366" t="str">
        <f>CONCATENATE(LEFT(petDefinitions[[#This Row],['[tidName']]],10),"_DESC")</f>
        <v>TID_PET_02_DESC</v>
      </c>
      <c r="M17" s="366">
        <v>2</v>
      </c>
      <c r="P17" s="67"/>
    </row>
    <row r="18" spans="1:16">
      <c r="A18" s="67"/>
      <c r="B18" s="367" t="s">
        <v>4</v>
      </c>
      <c r="C18" s="200" t="s">
        <v>1019</v>
      </c>
      <c r="D18" s="138" t="s">
        <v>839</v>
      </c>
      <c r="E18" s="138" t="s">
        <v>1020</v>
      </c>
      <c r="F18" s="138">
        <v>2</v>
      </c>
      <c r="G18" s="15" t="s">
        <v>845</v>
      </c>
      <c r="H18" s="358" t="s">
        <v>849</v>
      </c>
      <c r="I18" s="358" t="s">
        <v>1110</v>
      </c>
      <c r="J18" s="363" t="s">
        <v>1029</v>
      </c>
      <c r="K18" s="366" t="s">
        <v>1084</v>
      </c>
      <c r="L18" s="366" t="str">
        <f>CONCATENATE(LEFT(petDefinitions[[#This Row],['[tidName']]],10),"_DESC")</f>
        <v>TID_PET_20_DESC</v>
      </c>
      <c r="M18" s="366">
        <v>20</v>
      </c>
      <c r="P18" s="67"/>
    </row>
    <row r="19" spans="1:16">
      <c r="A19" s="67"/>
      <c r="B19" s="367" t="s">
        <v>4</v>
      </c>
      <c r="C19" s="200" t="s">
        <v>1045</v>
      </c>
      <c r="D19" s="138" t="s">
        <v>839</v>
      </c>
      <c r="E19" s="138" t="s">
        <v>1020</v>
      </c>
      <c r="F19" s="138">
        <v>3</v>
      </c>
      <c r="G19" s="15" t="s">
        <v>845</v>
      </c>
      <c r="H19" s="15" t="s">
        <v>847</v>
      </c>
      <c r="I19" s="15" t="s">
        <v>1107</v>
      </c>
      <c r="J19" s="363" t="s">
        <v>1030</v>
      </c>
      <c r="K19" s="366" t="s">
        <v>1085</v>
      </c>
      <c r="L19" s="366" t="str">
        <f>CONCATENATE(LEFT(petDefinitions[[#This Row],['[tidName']]],10),"_DESC")</f>
        <v>TID_PET_21_DESC</v>
      </c>
      <c r="M19" s="366">
        <v>21</v>
      </c>
      <c r="P19" s="67"/>
    </row>
    <row r="20" spans="1:16">
      <c r="A20" s="67"/>
      <c r="B20" s="367" t="s">
        <v>4</v>
      </c>
      <c r="C20" s="200" t="s">
        <v>1046</v>
      </c>
      <c r="D20" s="138" t="s">
        <v>839</v>
      </c>
      <c r="E20" s="138" t="s">
        <v>1020</v>
      </c>
      <c r="F20" s="138">
        <v>4</v>
      </c>
      <c r="G20" s="15" t="s">
        <v>845</v>
      </c>
      <c r="H20" s="15" t="s">
        <v>847</v>
      </c>
      <c r="I20" s="15" t="s">
        <v>1107</v>
      </c>
      <c r="J20" s="363" t="s">
        <v>1029</v>
      </c>
      <c r="K20" s="366" t="s">
        <v>1086</v>
      </c>
      <c r="L20" s="366" t="str">
        <f>CONCATENATE(LEFT(petDefinitions[[#This Row],['[tidName']]],10),"_DESC")</f>
        <v>TID_PET_22_DESC</v>
      </c>
      <c r="M20" s="366">
        <v>22</v>
      </c>
      <c r="P20" s="67"/>
    </row>
    <row r="21" spans="1:16">
      <c r="A21" s="67"/>
      <c r="B21" s="367" t="s">
        <v>4</v>
      </c>
      <c r="C21" s="200" t="s">
        <v>1047</v>
      </c>
      <c r="D21" s="138" t="s">
        <v>839</v>
      </c>
      <c r="E21" s="138" t="s">
        <v>1020</v>
      </c>
      <c r="F21" s="138">
        <v>5</v>
      </c>
      <c r="G21" s="15" t="s">
        <v>845</v>
      </c>
      <c r="H21" s="15" t="s">
        <v>847</v>
      </c>
      <c r="I21" s="15" t="s">
        <v>1107</v>
      </c>
      <c r="J21" s="363" t="s">
        <v>1028</v>
      </c>
      <c r="K21" s="366" t="s">
        <v>1087</v>
      </c>
      <c r="L21" s="366" t="str">
        <f>CONCATENATE(LEFT(petDefinitions[[#This Row],['[tidName']]],10),"_DESC")</f>
        <v>TID_PET_23_DESC</v>
      </c>
      <c r="M21" s="366">
        <v>23</v>
      </c>
      <c r="P21" s="67"/>
    </row>
    <row r="22" spans="1:16">
      <c r="A22" s="67"/>
      <c r="B22" s="367" t="s">
        <v>4</v>
      </c>
      <c r="C22" s="200" t="s">
        <v>1049</v>
      </c>
      <c r="D22" s="138" t="s">
        <v>839</v>
      </c>
      <c r="E22" s="138" t="s">
        <v>1023</v>
      </c>
      <c r="F22" s="138">
        <v>0</v>
      </c>
      <c r="G22" s="15" t="s">
        <v>845</v>
      </c>
      <c r="H22" s="358" t="s">
        <v>849</v>
      </c>
      <c r="I22" s="358" t="s">
        <v>1110</v>
      </c>
      <c r="J22" s="363" t="s">
        <v>465</v>
      </c>
      <c r="K22" s="366" t="s">
        <v>1089</v>
      </c>
      <c r="L22" s="366" t="str">
        <f>CONCATENATE(LEFT(petDefinitions[[#This Row],['[tidName']]],10),"_DESC")</f>
        <v>TID_PET_25_DESC</v>
      </c>
      <c r="M22" s="366">
        <v>25</v>
      </c>
      <c r="P22" s="67"/>
    </row>
    <row r="23" spans="1:16">
      <c r="A23" s="67"/>
      <c r="B23" s="367" t="s">
        <v>4</v>
      </c>
      <c r="C23" s="200" t="s">
        <v>1050</v>
      </c>
      <c r="D23" s="138" t="s">
        <v>839</v>
      </c>
      <c r="E23" s="138" t="s">
        <v>1023</v>
      </c>
      <c r="F23" s="138">
        <v>1</v>
      </c>
      <c r="G23" s="15" t="s">
        <v>845</v>
      </c>
      <c r="H23" s="15" t="s">
        <v>847</v>
      </c>
      <c r="I23" s="15" t="s">
        <v>1107</v>
      </c>
      <c r="J23" s="363" t="s">
        <v>996</v>
      </c>
      <c r="K23" s="366" t="s">
        <v>1090</v>
      </c>
      <c r="L23" s="366" t="str">
        <f>CONCATENATE(LEFT(petDefinitions[[#This Row],['[tidName']]],10),"_DESC")</f>
        <v>TID_PET_26_DESC</v>
      </c>
      <c r="M23" s="366">
        <v>26</v>
      </c>
      <c r="P23" s="67"/>
    </row>
    <row r="24" spans="1:16">
      <c r="A24" s="67"/>
      <c r="B24" s="367" t="s">
        <v>4</v>
      </c>
      <c r="C24" s="200" t="s">
        <v>1051</v>
      </c>
      <c r="D24" s="138" t="s">
        <v>839</v>
      </c>
      <c r="E24" s="138" t="s">
        <v>1020</v>
      </c>
      <c r="F24" s="138">
        <v>6</v>
      </c>
      <c r="G24" s="15" t="s">
        <v>845</v>
      </c>
      <c r="H24" s="15" t="s">
        <v>847</v>
      </c>
      <c r="I24" s="15" t="s">
        <v>1107</v>
      </c>
      <c r="J24" s="363" t="s">
        <v>999</v>
      </c>
      <c r="K24" s="366" t="s">
        <v>1091</v>
      </c>
      <c r="L24" s="366" t="str">
        <f>CONCATENATE(LEFT(petDefinitions[[#This Row],['[tidName']]],10),"_DESC")</f>
        <v>TID_PET_27_DESC</v>
      </c>
      <c r="M24" s="366">
        <v>27</v>
      </c>
      <c r="P24" s="67"/>
    </row>
    <row r="25" spans="1:16">
      <c r="A25" s="67"/>
      <c r="B25" s="367" t="s">
        <v>4</v>
      </c>
      <c r="C25" s="200" t="s">
        <v>1002</v>
      </c>
      <c r="D25" s="138" t="s">
        <v>839</v>
      </c>
      <c r="E25" s="138" t="s">
        <v>1064</v>
      </c>
      <c r="F25" s="138">
        <v>3</v>
      </c>
      <c r="G25" s="15" t="s">
        <v>845</v>
      </c>
      <c r="H25" s="358" t="s">
        <v>848</v>
      </c>
      <c r="I25" s="358" t="s">
        <v>1109</v>
      </c>
      <c r="J25" s="386" t="s">
        <v>380</v>
      </c>
      <c r="K25" s="366" t="s">
        <v>1067</v>
      </c>
      <c r="L25" s="366" t="str">
        <f>CONCATENATE(LEFT(petDefinitions[[#This Row],['[tidName']]],10),"_DESC")</f>
        <v>TID_PET_03_DESC</v>
      </c>
      <c r="M25" s="366">
        <v>3</v>
      </c>
      <c r="P25" s="67"/>
    </row>
    <row r="26" spans="1:16">
      <c r="A26" s="67"/>
      <c r="B26" s="365" t="s">
        <v>4</v>
      </c>
      <c r="C26" s="198" t="s">
        <v>1054</v>
      </c>
      <c r="D26" s="132" t="s">
        <v>839</v>
      </c>
      <c r="E26" s="132" t="s">
        <v>1024</v>
      </c>
      <c r="F26" s="132">
        <v>1</v>
      </c>
      <c r="G26" s="15" t="s">
        <v>846</v>
      </c>
      <c r="H26" s="15" t="s">
        <v>849</v>
      </c>
      <c r="I26" s="15" t="s">
        <v>1110</v>
      </c>
      <c r="J26" s="363" t="s">
        <v>1043</v>
      </c>
      <c r="K26" s="366" t="s">
        <v>1094</v>
      </c>
      <c r="L26" s="366" t="str">
        <f>CONCATENATE(LEFT(petDefinitions[[#This Row],['[tidName']]],10),"_DESC")</f>
        <v>TID_PET_30_DESC</v>
      </c>
      <c r="M26" s="366">
        <v>30</v>
      </c>
      <c r="P26" s="67"/>
    </row>
    <row r="27" spans="1:16">
      <c r="A27" s="67"/>
      <c r="B27" s="365" t="s">
        <v>4</v>
      </c>
      <c r="C27" s="198" t="s">
        <v>1003</v>
      </c>
      <c r="D27" s="132" t="s">
        <v>839</v>
      </c>
      <c r="E27" s="138" t="s">
        <v>1064</v>
      </c>
      <c r="F27" s="132">
        <v>4</v>
      </c>
      <c r="G27" s="15" t="s">
        <v>845</v>
      </c>
      <c r="H27" s="15" t="s">
        <v>849</v>
      </c>
      <c r="I27" s="15" t="s">
        <v>1110</v>
      </c>
      <c r="J27" s="363" t="s">
        <v>1025</v>
      </c>
      <c r="K27" s="366" t="s">
        <v>1068</v>
      </c>
      <c r="L27" s="366" t="str">
        <f>CONCATENATE(LEFT(petDefinitions[[#This Row],['[tidName']]],10),"_DESC")</f>
        <v>TID_PET_04_DESC</v>
      </c>
      <c r="M27" s="368">
        <v>4</v>
      </c>
      <c r="P27" s="67"/>
    </row>
    <row r="28" spans="1:16">
      <c r="A28" s="67"/>
      <c r="B28" s="367" t="s">
        <v>4</v>
      </c>
      <c r="C28" s="200" t="s">
        <v>1004</v>
      </c>
      <c r="D28" s="138" t="s">
        <v>839</v>
      </c>
      <c r="E28" s="138" t="s">
        <v>1064</v>
      </c>
      <c r="F28" s="138">
        <v>5</v>
      </c>
      <c r="G28" s="15" t="s">
        <v>845</v>
      </c>
      <c r="H28" s="15" t="s">
        <v>847</v>
      </c>
      <c r="I28" s="15" t="s">
        <v>1107</v>
      </c>
      <c r="J28" s="363" t="s">
        <v>313</v>
      </c>
      <c r="K28" s="366" t="s">
        <v>1069</v>
      </c>
      <c r="L28" s="368" t="str">
        <f>CONCATENATE(LEFT(petDefinitions[[#This Row],['[tidName']]],10),"_DESC")</f>
        <v>TID_PET_05_DESC</v>
      </c>
      <c r="M28" s="366">
        <v>5</v>
      </c>
      <c r="P28" s="67"/>
    </row>
    <row r="29" spans="1:16">
      <c r="A29" s="67"/>
      <c r="B29" s="367" t="s">
        <v>4</v>
      </c>
      <c r="C29" s="200" t="s">
        <v>1005</v>
      </c>
      <c r="D29" s="138" t="s">
        <v>839</v>
      </c>
      <c r="E29" s="138" t="s">
        <v>1064</v>
      </c>
      <c r="F29" s="132">
        <v>6</v>
      </c>
      <c r="G29" s="15" t="s">
        <v>845</v>
      </c>
      <c r="H29" s="15" t="s">
        <v>847</v>
      </c>
      <c r="I29" s="15" t="s">
        <v>1107</v>
      </c>
      <c r="J29" s="363" t="s">
        <v>1025</v>
      </c>
      <c r="K29" s="366" t="s">
        <v>1070</v>
      </c>
      <c r="L29" s="366" t="str">
        <f>CONCATENATE(LEFT(petDefinitions[[#This Row],['[tidName']]],10),"_DESC")</f>
        <v>TID_PET_06_DESC</v>
      </c>
      <c r="M29" s="368">
        <v>6</v>
      </c>
      <c r="P29" s="67"/>
    </row>
    <row r="30" spans="1:16">
      <c r="A30" s="67"/>
      <c r="B30" s="367" t="s">
        <v>4</v>
      </c>
      <c r="C30" s="200" t="s">
        <v>1006</v>
      </c>
      <c r="D30" s="138" t="s">
        <v>839</v>
      </c>
      <c r="E30" s="138" t="s">
        <v>1020</v>
      </c>
      <c r="F30" s="132">
        <v>0</v>
      </c>
      <c r="G30" s="15" t="s">
        <v>845</v>
      </c>
      <c r="H30" s="358" t="s">
        <v>847</v>
      </c>
      <c r="I30" s="358" t="s">
        <v>1107</v>
      </c>
      <c r="J30" s="363" t="s">
        <v>996</v>
      </c>
      <c r="K30" s="366" t="s">
        <v>1071</v>
      </c>
      <c r="L30" s="368" t="str">
        <f>CONCATENATE(LEFT(petDefinitions[[#This Row],['[tidName']]],10),"_DESC")</f>
        <v>TID_PET_07_DESC</v>
      </c>
      <c r="M30" s="366">
        <v>7</v>
      </c>
      <c r="P30" s="67"/>
    </row>
    <row r="31" spans="1:16">
      <c r="A31" s="67"/>
      <c r="B31" s="367" t="s">
        <v>4</v>
      </c>
      <c r="C31" s="200" t="s">
        <v>1007</v>
      </c>
      <c r="D31" s="138" t="s">
        <v>839</v>
      </c>
      <c r="E31" s="138" t="s">
        <v>1024</v>
      </c>
      <c r="F31" s="138">
        <v>0</v>
      </c>
      <c r="G31" s="15" t="s">
        <v>845</v>
      </c>
      <c r="H31" s="15" t="s">
        <v>848</v>
      </c>
      <c r="I31" s="15" t="s">
        <v>1109</v>
      </c>
      <c r="J31" s="363" t="s">
        <v>1135</v>
      </c>
      <c r="K31" s="366" t="s">
        <v>1072</v>
      </c>
      <c r="L31" s="366" t="str">
        <f>CONCATENATE(LEFT(petDefinitions[[#This Row],['[tidName']]],10),"_DESC")</f>
        <v>TID_PET_08_DESC</v>
      </c>
      <c r="M31" s="366">
        <v>8</v>
      </c>
      <c r="O31" s="67"/>
      <c r="P31" s="67"/>
    </row>
    <row r="32" spans="1:16">
      <c r="A32" s="67"/>
      <c r="B32" s="367" t="s">
        <v>4</v>
      </c>
      <c r="C32" s="200" t="s">
        <v>1008</v>
      </c>
      <c r="D32" s="138" t="s">
        <v>839</v>
      </c>
      <c r="E32" s="138" t="s">
        <v>1022</v>
      </c>
      <c r="F32" s="132">
        <v>0</v>
      </c>
      <c r="G32" s="15" t="s">
        <v>845</v>
      </c>
      <c r="H32" s="15" t="s">
        <v>849</v>
      </c>
      <c r="I32" s="15" t="s">
        <v>1110</v>
      </c>
      <c r="J32" s="363" t="s">
        <v>1033</v>
      </c>
      <c r="K32" s="366" t="s">
        <v>1073</v>
      </c>
      <c r="L32" s="366" t="str">
        <f>CONCATENATE(LEFT(petDefinitions[[#This Row],['[tidName']]],10),"_DESC")</f>
        <v>TID_PET_09_DESC</v>
      </c>
      <c r="M32" s="366">
        <v>9</v>
      </c>
      <c r="P32" s="67"/>
    </row>
    <row r="33" spans="1:16">
      <c r="A33" s="67"/>
      <c r="B33" s="367" t="s">
        <v>4</v>
      </c>
      <c r="C33" s="200" t="s">
        <v>1057</v>
      </c>
      <c r="D33" s="138" t="s">
        <v>841</v>
      </c>
      <c r="E33" s="138" t="s">
        <v>1020</v>
      </c>
      <c r="F33" s="138">
        <v>8</v>
      </c>
      <c r="G33" s="15" t="s">
        <v>1105</v>
      </c>
      <c r="H33" s="15" t="s">
        <v>848</v>
      </c>
      <c r="I33" s="15" t="s">
        <v>1113</v>
      </c>
      <c r="J33" s="363" t="s">
        <v>1044</v>
      </c>
      <c r="K33" s="366" t="s">
        <v>1097</v>
      </c>
      <c r="L33" s="366" t="str">
        <f>CONCATENATE(LEFT(petDefinitions[[#This Row],['[tidName']]],10),"_DESC")</f>
        <v>TID_PET_33_DESC</v>
      </c>
      <c r="M33" s="366">
        <v>33</v>
      </c>
      <c r="P33" s="67"/>
    </row>
    <row r="34" spans="1:16">
      <c r="A34" s="67">
        <v>30</v>
      </c>
      <c r="B34" s="367" t="s">
        <v>4</v>
      </c>
      <c r="C34" s="200" t="s">
        <v>1058</v>
      </c>
      <c r="D34" s="138" t="s">
        <v>841</v>
      </c>
      <c r="E34" s="138" t="s">
        <v>1024</v>
      </c>
      <c r="F34" s="138">
        <v>4</v>
      </c>
      <c r="G34" s="15" t="s">
        <v>846</v>
      </c>
      <c r="H34" s="15" t="s">
        <v>849</v>
      </c>
      <c r="I34" s="15" t="s">
        <v>1150</v>
      </c>
      <c r="J34" s="363" t="s">
        <v>996</v>
      </c>
      <c r="K34" s="366" t="s">
        <v>1098</v>
      </c>
      <c r="L34" s="366" t="str">
        <f>CONCATENATE(LEFT(petDefinitions[[#This Row],['[tidName']]],10),"_DESC")</f>
        <v>TID_PET_34_DESC</v>
      </c>
      <c r="M34" s="366">
        <v>34</v>
      </c>
      <c r="P34" s="67"/>
    </row>
    <row r="35" spans="1:16">
      <c r="A35" s="67">
        <v>31</v>
      </c>
      <c r="B35" s="367" t="s">
        <v>4</v>
      </c>
      <c r="C35" s="200" t="s">
        <v>1059</v>
      </c>
      <c r="D35" s="138" t="s">
        <v>841</v>
      </c>
      <c r="E35" s="138" t="s">
        <v>1023</v>
      </c>
      <c r="F35" s="138">
        <v>3</v>
      </c>
      <c r="G35" s="358" t="s">
        <v>1104</v>
      </c>
      <c r="H35" s="358" t="s">
        <v>847</v>
      </c>
      <c r="I35" s="358" t="s">
        <v>1111</v>
      </c>
      <c r="J35" s="363" t="s">
        <v>1000</v>
      </c>
      <c r="K35" s="366" t="s">
        <v>1099</v>
      </c>
      <c r="L35" s="366" t="str">
        <f>CONCATENATE(LEFT(petDefinitions[[#This Row],['[tidName']]],10),"_DESC")</f>
        <v>TID_PET_35_DESC</v>
      </c>
      <c r="M35" s="366">
        <v>35</v>
      </c>
      <c r="P35" s="67"/>
    </row>
    <row r="36" spans="1:16">
      <c r="A36" s="67">
        <v>32</v>
      </c>
      <c r="B36" s="367" t="s">
        <v>4</v>
      </c>
      <c r="C36" s="200" t="s">
        <v>1060</v>
      </c>
      <c r="D36" s="138" t="s">
        <v>841</v>
      </c>
      <c r="E36" s="138" t="s">
        <v>1024</v>
      </c>
      <c r="F36" s="138">
        <v>5</v>
      </c>
      <c r="G36" s="15" t="s">
        <v>1114</v>
      </c>
      <c r="H36" s="15" t="s">
        <v>847</v>
      </c>
      <c r="I36" s="15" t="s">
        <v>1111</v>
      </c>
      <c r="J36" s="363" t="s">
        <v>1128</v>
      </c>
      <c r="K36" s="366" t="s">
        <v>1100</v>
      </c>
      <c r="L36" s="366" t="str">
        <f>CONCATENATE(LEFT(petDefinitions[[#This Row],['[tidName']]],10),"_DESC")</f>
        <v>TID_PET_36_DESC</v>
      </c>
      <c r="M36" s="366">
        <v>36</v>
      </c>
      <c r="P36" s="67"/>
    </row>
    <row r="37" spans="1:16">
      <c r="A37" s="67">
        <v>33</v>
      </c>
      <c r="B37" s="367" t="s">
        <v>4</v>
      </c>
      <c r="C37" s="200" t="s">
        <v>1048</v>
      </c>
      <c r="D37" s="138" t="s">
        <v>840</v>
      </c>
      <c r="E37" s="138" t="s">
        <v>1064</v>
      </c>
      <c r="F37" s="138">
        <v>8</v>
      </c>
      <c r="G37" s="15" t="s">
        <v>845</v>
      </c>
      <c r="H37" s="15" t="s">
        <v>848</v>
      </c>
      <c r="I37" s="15" t="s">
        <v>1112</v>
      </c>
      <c r="J37" s="363" t="s">
        <v>1137</v>
      </c>
      <c r="K37" s="366" t="s">
        <v>1088</v>
      </c>
      <c r="L37" s="366" t="str">
        <f>CONCATENATE(LEFT(petDefinitions[[#This Row],['[tidName']]],10),"_DESC")</f>
        <v>TID_PET_24_DESC</v>
      </c>
      <c r="M37" s="366">
        <v>24</v>
      </c>
      <c r="P37" s="67"/>
    </row>
    <row r="38" spans="1:16">
      <c r="A38" s="67">
        <v>34</v>
      </c>
      <c r="B38" s="367" t="s">
        <v>4</v>
      </c>
      <c r="C38" s="200" t="s">
        <v>1052</v>
      </c>
      <c r="D38" s="138" t="s">
        <v>840</v>
      </c>
      <c r="E38" s="138" t="s">
        <v>1024</v>
      </c>
      <c r="F38" s="138">
        <v>2</v>
      </c>
      <c r="G38" s="15" t="s">
        <v>845</v>
      </c>
      <c r="H38" s="15" t="s">
        <v>847</v>
      </c>
      <c r="I38" s="15" t="s">
        <v>1108</v>
      </c>
      <c r="J38" s="363" t="s">
        <v>1040</v>
      </c>
      <c r="K38" s="366" t="s">
        <v>1092</v>
      </c>
      <c r="L38" s="366" t="str">
        <f>CONCATENATE(LEFT(petDefinitions[[#This Row],['[tidName']]],10),"_DESC")</f>
        <v>TID_PET_28_DESC</v>
      </c>
      <c r="M38" s="366">
        <v>28</v>
      </c>
      <c r="P38" s="67"/>
    </row>
    <row r="39" spans="1:16">
      <c r="A39" s="67">
        <v>35</v>
      </c>
      <c r="B39" s="367" t="s">
        <v>4</v>
      </c>
      <c r="C39" s="200" t="s">
        <v>1053</v>
      </c>
      <c r="D39" s="138" t="s">
        <v>840</v>
      </c>
      <c r="E39" s="138" t="s">
        <v>1024</v>
      </c>
      <c r="F39" s="138">
        <v>3</v>
      </c>
      <c r="G39" s="358" t="s">
        <v>1106</v>
      </c>
      <c r="H39" s="358" t="s">
        <v>848</v>
      </c>
      <c r="I39" s="358" t="s">
        <v>1112</v>
      </c>
      <c r="J39" s="363" t="s">
        <v>1042</v>
      </c>
      <c r="K39" s="366" t="s">
        <v>1093</v>
      </c>
      <c r="L39" s="366" t="str">
        <f>CONCATENATE(LEFT(petDefinitions[[#This Row],['[tidName']]],10),"_DESC")</f>
        <v>TID_PET_29_DESC</v>
      </c>
      <c r="M39" s="366">
        <v>29</v>
      </c>
      <c r="P39" s="67"/>
    </row>
    <row r="40" spans="1:16">
      <c r="A40" s="67">
        <v>36</v>
      </c>
      <c r="B40" s="367" t="s">
        <v>4</v>
      </c>
      <c r="C40" s="200" t="s">
        <v>1055</v>
      </c>
      <c r="D40" s="138" t="s">
        <v>840</v>
      </c>
      <c r="E40" s="138" t="s">
        <v>1020</v>
      </c>
      <c r="F40" s="138">
        <v>7</v>
      </c>
      <c r="G40" s="15" t="s">
        <v>845</v>
      </c>
      <c r="H40" s="15" t="s">
        <v>847</v>
      </c>
      <c r="I40" s="15" t="s">
        <v>1108</v>
      </c>
      <c r="J40" s="363" t="s">
        <v>998</v>
      </c>
      <c r="K40" s="366" t="s">
        <v>1095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1056</v>
      </c>
      <c r="D41" s="138" t="s">
        <v>840</v>
      </c>
      <c r="E41" s="138" t="s">
        <v>1023</v>
      </c>
      <c r="F41" s="138">
        <v>2</v>
      </c>
      <c r="G41" s="15" t="s">
        <v>845</v>
      </c>
      <c r="H41" s="15" t="s">
        <v>847</v>
      </c>
      <c r="I41" s="15" t="s">
        <v>1108</v>
      </c>
      <c r="J41" s="363" t="s">
        <v>466</v>
      </c>
      <c r="K41" s="366" t="s">
        <v>1096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1061</v>
      </c>
      <c r="D42" s="138" t="s">
        <v>1020</v>
      </c>
      <c r="E42" s="138" t="s">
        <v>1023</v>
      </c>
      <c r="F42" s="138">
        <v>4</v>
      </c>
      <c r="G42" s="15" t="s">
        <v>1132</v>
      </c>
      <c r="H42" s="15" t="s">
        <v>848</v>
      </c>
      <c r="I42" s="15" t="s">
        <v>1181</v>
      </c>
      <c r="J42" s="363" t="s">
        <v>1131</v>
      </c>
      <c r="K42" s="366" t="s">
        <v>1101</v>
      </c>
      <c r="L42" s="366" t="str">
        <f>CONCATENATE(LEFT(petDefinitions[[#This Row],['[tidName']]],10),"_DESC")</f>
        <v>TID_PET_37_DESC</v>
      </c>
      <c r="M42" s="366">
        <v>37</v>
      </c>
      <c r="P42" s="67"/>
    </row>
    <row r="43" spans="1:16">
      <c r="A43" s="67">
        <v>39</v>
      </c>
      <c r="B43" s="367" t="s">
        <v>4</v>
      </c>
      <c r="C43" s="200" t="s">
        <v>1062</v>
      </c>
      <c r="D43" s="138" t="s">
        <v>1020</v>
      </c>
      <c r="E43" s="138" t="s">
        <v>1023</v>
      </c>
      <c r="F43" s="138">
        <v>5</v>
      </c>
      <c r="G43" s="358" t="s">
        <v>1133</v>
      </c>
      <c r="H43" s="358" t="s">
        <v>849</v>
      </c>
      <c r="I43" s="15" t="s">
        <v>1182</v>
      </c>
      <c r="J43" s="363" t="s">
        <v>1136</v>
      </c>
      <c r="K43" s="366" t="s">
        <v>1102</v>
      </c>
      <c r="L43" s="366" t="str">
        <f>CONCATENATE(LEFT(petDefinitions[[#This Row],['[tidName']]],10),"_DESC")</f>
        <v>TID_PET_38_DESC</v>
      </c>
      <c r="M43" s="366">
        <v>38</v>
      </c>
      <c r="P43" s="67"/>
    </row>
    <row r="44" spans="1:16">
      <c r="A44" s="67">
        <v>40</v>
      </c>
      <c r="B44" s="367" t="s">
        <v>4</v>
      </c>
      <c r="C44" s="200" t="s">
        <v>1063</v>
      </c>
      <c r="D44" s="138" t="s">
        <v>1020</v>
      </c>
      <c r="E44" s="138" t="s">
        <v>1023</v>
      </c>
      <c r="F44" s="138">
        <v>6</v>
      </c>
      <c r="G44" s="15" t="s">
        <v>1275</v>
      </c>
      <c r="H44" s="15" t="s">
        <v>847</v>
      </c>
      <c r="I44" s="15" t="s">
        <v>1180</v>
      </c>
      <c r="J44" s="363" t="s">
        <v>1273</v>
      </c>
      <c r="K44" s="366" t="s">
        <v>1103</v>
      </c>
      <c r="L44" s="366" t="str">
        <f>CONCATENATE(LEFT(petDefinitions[[#This Row],['[tidName']]],10),"_DESC")</f>
        <v>TID_PET_39_DESC</v>
      </c>
      <c r="M44" s="366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abSelected="1" topLeftCell="A19" zoomScaleNormal="100" workbookViewId="0">
      <selection activeCell="G26" sqref="G2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457</v>
      </c>
      <c r="C3" s="195"/>
      <c r="D3" s="195"/>
      <c r="E3" s="195"/>
      <c r="F3" s="503"/>
      <c r="G3" s="503"/>
      <c r="H3" s="195"/>
      <c r="I3" s="172"/>
      <c r="J3" s="171"/>
    </row>
    <row r="4" spans="2:25" ht="134.25">
      <c r="B4" s="143" t="s">
        <v>410</v>
      </c>
      <c r="C4" s="144" t="s">
        <v>5</v>
      </c>
    </row>
    <row r="5" spans="2:25">
      <c r="B5" s="136" t="s">
        <v>4</v>
      </c>
      <c r="C5" s="13" t="s">
        <v>412</v>
      </c>
    </row>
    <row r="6" spans="2:25">
      <c r="B6" s="136" t="s">
        <v>4</v>
      </c>
      <c r="C6" s="13" t="s">
        <v>416</v>
      </c>
    </row>
    <row r="7" spans="2:25">
      <c r="B7" s="224" t="s">
        <v>4</v>
      </c>
      <c r="C7" s="13" t="s">
        <v>586</v>
      </c>
    </row>
    <row r="8" spans="2:25">
      <c r="B8" s="136" t="s">
        <v>4</v>
      </c>
      <c r="C8" s="13" t="s">
        <v>411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413</v>
      </c>
    </row>
    <row r="11" spans="2:25">
      <c r="B11" s="136" t="s">
        <v>4</v>
      </c>
      <c r="C11" s="193" t="s">
        <v>414</v>
      </c>
    </row>
    <row r="12" spans="2:25">
      <c r="B12" s="136" t="s">
        <v>4</v>
      </c>
      <c r="C12" s="13" t="s">
        <v>415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417</v>
      </c>
    </row>
    <row r="15" spans="2:25">
      <c r="B15" s="136" t="s">
        <v>4</v>
      </c>
      <c r="C15" s="193" t="s">
        <v>979</v>
      </c>
    </row>
    <row r="16" spans="2:25">
      <c r="B16" s="136" t="s">
        <v>4</v>
      </c>
      <c r="C16" s="193" t="s">
        <v>993</v>
      </c>
    </row>
    <row r="18" spans="2:32" ht="15.75" thickBot="1"/>
    <row r="19" spans="2:32" ht="23.25">
      <c r="B19" s="12" t="s">
        <v>408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692</v>
      </c>
      <c r="D20" s="172"/>
      <c r="E20" s="196"/>
      <c r="F20" s="503"/>
      <c r="G20" s="503"/>
      <c r="H20" s="196"/>
      <c r="I20" s="172"/>
      <c r="J20" s="196"/>
      <c r="O20" s="5" t="s">
        <v>430</v>
      </c>
      <c r="R20" s="5" t="s">
        <v>431</v>
      </c>
      <c r="Y20" s="172" t="s">
        <v>486</v>
      </c>
      <c r="Z20" s="172"/>
      <c r="AA20" s="172"/>
      <c r="AB20" s="172"/>
    </row>
    <row r="21" spans="2:32" ht="126">
      <c r="B21" s="319" t="s">
        <v>407</v>
      </c>
      <c r="C21" s="313" t="s">
        <v>5</v>
      </c>
      <c r="D21" s="314" t="s">
        <v>418</v>
      </c>
      <c r="E21" s="304" t="s">
        <v>419</v>
      </c>
      <c r="F21" s="305" t="s">
        <v>420</v>
      </c>
      <c r="G21" s="305" t="s">
        <v>421</v>
      </c>
      <c r="H21" s="305" t="s">
        <v>422</v>
      </c>
      <c r="I21" s="305" t="s">
        <v>423</v>
      </c>
      <c r="J21" s="305" t="s">
        <v>424</v>
      </c>
      <c r="K21" s="305" t="s">
        <v>425</v>
      </c>
      <c r="L21" s="305" t="s">
        <v>426</v>
      </c>
      <c r="M21" s="306" t="s">
        <v>427</v>
      </c>
      <c r="N21" s="306" t="s">
        <v>428</v>
      </c>
      <c r="O21" s="306" t="s">
        <v>429</v>
      </c>
      <c r="P21" s="306" t="s">
        <v>666</v>
      </c>
      <c r="Q21" s="306" t="s">
        <v>667</v>
      </c>
      <c r="R21" s="306" t="s">
        <v>589</v>
      </c>
      <c r="S21" s="306" t="s">
        <v>590</v>
      </c>
      <c r="T21" s="306" t="s">
        <v>591</v>
      </c>
      <c r="U21" s="306" t="s">
        <v>592</v>
      </c>
      <c r="V21" s="306" t="s">
        <v>536</v>
      </c>
      <c r="W21" s="306" t="s">
        <v>1115</v>
      </c>
      <c r="X21" s="307" t="s">
        <v>433</v>
      </c>
      <c r="Y21" s="307" t="s">
        <v>432</v>
      </c>
      <c r="Z21" s="307" t="s">
        <v>434</v>
      </c>
      <c r="AA21" s="308" t="s">
        <v>747</v>
      </c>
      <c r="AB21" s="295" t="s">
        <v>38</v>
      </c>
      <c r="AC21" s="296" t="s">
        <v>482</v>
      </c>
      <c r="AD21" s="297" t="s">
        <v>483</v>
      </c>
      <c r="AE21" s="297" t="s">
        <v>484</v>
      </c>
      <c r="AF21" s="298" t="s">
        <v>746</v>
      </c>
    </row>
    <row r="22" spans="2:32">
      <c r="B22" s="321" t="s">
        <v>4</v>
      </c>
      <c r="C22" s="317" t="s">
        <v>1323</v>
      </c>
      <c r="D22" s="318" t="s">
        <v>413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650</v>
      </c>
      <c r="AC22" s="371" t="s">
        <v>900</v>
      </c>
      <c r="AD22" s="378" t="s">
        <v>918</v>
      </c>
      <c r="AE22" s="371" t="s">
        <v>936</v>
      </c>
      <c r="AF22" s="371" t="s">
        <v>938</v>
      </c>
    </row>
    <row r="23" spans="2:32">
      <c r="B23" s="321" t="s">
        <v>4</v>
      </c>
      <c r="C23" s="317" t="s">
        <v>1324</v>
      </c>
      <c r="D23" s="318" t="s">
        <v>413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724</v>
      </c>
      <c r="AC23" s="371" t="s">
        <v>901</v>
      </c>
      <c r="AD23" s="378" t="s">
        <v>962</v>
      </c>
      <c r="AE23" s="371" t="s">
        <v>937</v>
      </c>
      <c r="AF23" s="371" t="s">
        <v>939</v>
      </c>
    </row>
    <row r="24" spans="2:32" s="27" customFormat="1">
      <c r="B24" s="320" t="s">
        <v>4</v>
      </c>
      <c r="C24" s="315" t="s">
        <v>1348</v>
      </c>
      <c r="D24" s="316" t="s">
        <v>412</v>
      </c>
      <c r="E24" s="309">
        <v>19</v>
      </c>
      <c r="F24" s="133">
        <v>1</v>
      </c>
      <c r="G24" s="133">
        <v>0</v>
      </c>
      <c r="H24" s="133">
        <v>-10</v>
      </c>
      <c r="I24" s="133">
        <v>0</v>
      </c>
      <c r="J24" s="133">
        <v>25</v>
      </c>
      <c r="K24" s="336">
        <v>0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647</v>
      </c>
      <c r="AC24" s="370" t="s">
        <v>888</v>
      </c>
      <c r="AD24" s="379" t="s">
        <v>924</v>
      </c>
      <c r="AE24" s="370"/>
      <c r="AF24" s="242"/>
    </row>
    <row r="25" spans="2:32">
      <c r="B25" s="321" t="s">
        <v>4</v>
      </c>
      <c r="C25" s="317" t="s">
        <v>1325</v>
      </c>
      <c r="D25" s="318" t="s">
        <v>413</v>
      </c>
      <c r="E25" s="311">
        <v>3</v>
      </c>
      <c r="F25" s="206">
        <v>1</v>
      </c>
      <c r="G25" s="206">
        <v>0</v>
      </c>
      <c r="H25" s="206">
        <v>40</v>
      </c>
      <c r="I25" s="206">
        <v>0</v>
      </c>
      <c r="J25" s="206">
        <v>50</v>
      </c>
      <c r="K25" s="335">
        <v>0.2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651</v>
      </c>
      <c r="AC25" s="371" t="s">
        <v>904</v>
      </c>
      <c r="AD25" s="378" t="s">
        <v>971</v>
      </c>
      <c r="AE25" s="371"/>
      <c r="AF25" s="241"/>
    </row>
    <row r="26" spans="2:32" s="27" customFormat="1">
      <c r="B26" s="320" t="s">
        <v>4</v>
      </c>
      <c r="C26" s="315" t="s">
        <v>1291</v>
      </c>
      <c r="D26" s="316" t="s">
        <v>412</v>
      </c>
      <c r="E26" s="309">
        <v>13</v>
      </c>
      <c r="F26" s="133">
        <v>1</v>
      </c>
      <c r="G26" s="133">
        <v>0</v>
      </c>
      <c r="H26" s="133">
        <v>5</v>
      </c>
      <c r="I26" s="133">
        <v>0</v>
      </c>
      <c r="J26" s="133">
        <v>55</v>
      </c>
      <c r="K26" s="336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712</v>
      </c>
      <c r="AC26" s="370" t="s">
        <v>878</v>
      </c>
      <c r="AD26" s="379" t="s">
        <v>908</v>
      </c>
      <c r="AE26" s="370" t="s">
        <v>926</v>
      </c>
      <c r="AF26" s="370" t="s">
        <v>940</v>
      </c>
    </row>
    <row r="27" spans="2:32" s="27" customFormat="1">
      <c r="B27" s="320" t="s">
        <v>4</v>
      </c>
      <c r="C27" s="315" t="s">
        <v>1292</v>
      </c>
      <c r="D27" s="316" t="s">
        <v>412</v>
      </c>
      <c r="E27" s="309">
        <v>3</v>
      </c>
      <c r="F27" s="133">
        <v>1</v>
      </c>
      <c r="G27" s="133">
        <v>0</v>
      </c>
      <c r="H27" s="133">
        <v>4</v>
      </c>
      <c r="I27" s="133">
        <v>0</v>
      </c>
      <c r="J27" s="133">
        <v>25</v>
      </c>
      <c r="K27" s="336">
        <v>0.1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711</v>
      </c>
      <c r="AC27" s="370" t="s">
        <v>879</v>
      </c>
      <c r="AD27" s="379" t="s">
        <v>909</v>
      </c>
      <c r="AE27" s="370"/>
      <c r="AF27" s="300"/>
    </row>
    <row r="28" spans="2:32" s="27" customFormat="1">
      <c r="B28" s="321" t="s">
        <v>4</v>
      </c>
      <c r="C28" s="317" t="s">
        <v>1326</v>
      </c>
      <c r="D28" s="318" t="s">
        <v>413</v>
      </c>
      <c r="E28" s="311">
        <v>22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5">
        <v>0.2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651</v>
      </c>
      <c r="AC28" s="371" t="s">
        <v>905</v>
      </c>
      <c r="AD28" s="378" t="s">
        <v>972</v>
      </c>
      <c r="AE28" s="371"/>
      <c r="AF28" s="303"/>
    </row>
    <row r="29" spans="2:32" s="27" customFormat="1">
      <c r="B29" s="321" t="s">
        <v>4</v>
      </c>
      <c r="C29" s="317" t="s">
        <v>1318</v>
      </c>
      <c r="D29" s="318" t="s">
        <v>979</v>
      </c>
      <c r="E29" s="311">
        <v>30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5">
        <v>0.2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724</v>
      </c>
      <c r="AC29" s="371" t="s">
        <v>901</v>
      </c>
      <c r="AD29" s="378" t="s">
        <v>962</v>
      </c>
      <c r="AE29" s="371" t="s">
        <v>937</v>
      </c>
      <c r="AF29" s="472" t="s">
        <v>939</v>
      </c>
    </row>
    <row r="30" spans="2:32" s="27" customFormat="1">
      <c r="B30" s="320" t="s">
        <v>4</v>
      </c>
      <c r="C30" s="315" t="s">
        <v>1293</v>
      </c>
      <c r="D30" s="316" t="s">
        <v>412</v>
      </c>
      <c r="E30" s="309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25</v>
      </c>
      <c r="K30" s="336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748</v>
      </c>
      <c r="AC30" s="370" t="s">
        <v>880</v>
      </c>
      <c r="AD30" s="379" t="s">
        <v>960</v>
      </c>
      <c r="AE30" s="370"/>
      <c r="AF30" s="300"/>
    </row>
    <row r="31" spans="2:32" s="27" customFormat="1">
      <c r="B31" s="320" t="s">
        <v>4</v>
      </c>
      <c r="C31" s="315" t="s">
        <v>1294</v>
      </c>
      <c r="D31" s="316" t="s">
        <v>412</v>
      </c>
      <c r="E31" s="309">
        <v>7</v>
      </c>
      <c r="F31" s="133">
        <v>1</v>
      </c>
      <c r="G31" s="133">
        <v>0</v>
      </c>
      <c r="H31" s="133">
        <v>4</v>
      </c>
      <c r="I31" s="133">
        <v>0</v>
      </c>
      <c r="J31" s="133">
        <v>25</v>
      </c>
      <c r="K31" s="336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749</v>
      </c>
      <c r="AC31" s="370" t="s">
        <v>894</v>
      </c>
      <c r="AD31" s="379" t="s">
        <v>961</v>
      </c>
      <c r="AE31" s="370"/>
      <c r="AF31" s="300"/>
    </row>
    <row r="32" spans="2:32" s="27" customFormat="1">
      <c r="B32" s="320" t="s">
        <v>4</v>
      </c>
      <c r="C32" s="315" t="s">
        <v>1295</v>
      </c>
      <c r="D32" s="316" t="s">
        <v>412</v>
      </c>
      <c r="E32" s="309">
        <v>4</v>
      </c>
      <c r="F32" s="133">
        <v>1</v>
      </c>
      <c r="G32" s="133">
        <v>0</v>
      </c>
      <c r="H32" s="133">
        <v>4</v>
      </c>
      <c r="I32" s="133">
        <v>0</v>
      </c>
      <c r="J32" s="133">
        <v>25</v>
      </c>
      <c r="K32" s="336">
        <v>0.1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750</v>
      </c>
      <c r="AC32" s="370" t="s">
        <v>893</v>
      </c>
      <c r="AD32" s="379" t="s">
        <v>919</v>
      </c>
      <c r="AE32" s="370"/>
      <c r="AF32" s="300"/>
    </row>
    <row r="33" spans="1:32" s="27" customFormat="1">
      <c r="B33" s="320" t="s">
        <v>4</v>
      </c>
      <c r="C33" s="315" t="s">
        <v>1296</v>
      </c>
      <c r="D33" s="316" t="s">
        <v>412</v>
      </c>
      <c r="E33" s="309">
        <v>0</v>
      </c>
      <c r="F33" s="133">
        <v>0</v>
      </c>
      <c r="G33" s="133">
        <v>0</v>
      </c>
      <c r="H33" s="133">
        <v>4</v>
      </c>
      <c r="I33" s="133">
        <v>0</v>
      </c>
      <c r="J33" s="133">
        <v>25</v>
      </c>
      <c r="K33" s="336">
        <v>0.1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751</v>
      </c>
      <c r="AC33" s="370" t="s">
        <v>895</v>
      </c>
      <c r="AD33" s="379" t="s">
        <v>920</v>
      </c>
      <c r="AE33" s="370"/>
      <c r="AF33" s="300"/>
    </row>
    <row r="34" spans="1:32">
      <c r="B34" s="321" t="s">
        <v>4</v>
      </c>
      <c r="C34" s="317" t="s">
        <v>1327</v>
      </c>
      <c r="D34" s="318" t="s">
        <v>413</v>
      </c>
      <c r="E34" s="311">
        <v>22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5">
        <v>0.2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651</v>
      </c>
      <c r="AC34" s="371" t="s">
        <v>905</v>
      </c>
      <c r="AD34" s="378" t="s">
        <v>972</v>
      </c>
      <c r="AE34" s="371"/>
      <c r="AF34" s="241"/>
    </row>
    <row r="35" spans="1:32">
      <c r="B35" s="320" t="s">
        <v>4</v>
      </c>
      <c r="C35" s="315" t="s">
        <v>1328</v>
      </c>
      <c r="D35" s="316" t="s">
        <v>412</v>
      </c>
      <c r="E35" s="309">
        <v>10</v>
      </c>
      <c r="F35" s="133">
        <v>1</v>
      </c>
      <c r="G35" s="133">
        <v>0</v>
      </c>
      <c r="H35" s="133">
        <v>15</v>
      </c>
      <c r="I35" s="133">
        <v>0</v>
      </c>
      <c r="J35" s="133">
        <v>75</v>
      </c>
      <c r="K35" s="336">
        <v>0.18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646</v>
      </c>
      <c r="AC35" s="370" t="s">
        <v>881</v>
      </c>
      <c r="AD35" s="379" t="s">
        <v>921</v>
      </c>
      <c r="AE35" s="370"/>
      <c r="AF35" s="242"/>
    </row>
    <row r="36" spans="1:32">
      <c r="B36" s="320" t="s">
        <v>4</v>
      </c>
      <c r="C36" s="315" t="s">
        <v>1342</v>
      </c>
      <c r="D36" s="316" t="s">
        <v>412</v>
      </c>
      <c r="E36" s="309">
        <v>6</v>
      </c>
      <c r="F36" s="133">
        <v>1</v>
      </c>
      <c r="G36" s="133">
        <v>0</v>
      </c>
      <c r="H36" s="133">
        <v>30</v>
      </c>
      <c r="I36" s="133">
        <v>0</v>
      </c>
      <c r="J36" s="133">
        <v>83</v>
      </c>
      <c r="K36" s="336">
        <v>0.1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713</v>
      </c>
      <c r="AC36" s="370" t="s">
        <v>898</v>
      </c>
      <c r="AD36" s="379" t="s">
        <v>922</v>
      </c>
      <c r="AE36" s="370" t="s">
        <v>949</v>
      </c>
      <c r="AF36" s="370" t="s">
        <v>948</v>
      </c>
    </row>
    <row r="37" spans="1:32" s="27" customFormat="1">
      <c r="B37" s="320" t="s">
        <v>4</v>
      </c>
      <c r="C37" s="411" t="s">
        <v>1297</v>
      </c>
      <c r="D37" s="412" t="s">
        <v>412</v>
      </c>
      <c r="E37" s="413">
        <v>48</v>
      </c>
      <c r="F37" s="414">
        <v>3</v>
      </c>
      <c r="G37" s="414">
        <v>0</v>
      </c>
      <c r="H37" s="414">
        <v>5</v>
      </c>
      <c r="I37" s="414">
        <v>0</v>
      </c>
      <c r="J37" s="414">
        <v>50</v>
      </c>
      <c r="K37" s="415">
        <v>0.53</v>
      </c>
      <c r="L37" s="414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6">
        <v>0.25</v>
      </c>
      <c r="Y37" s="416">
        <v>0.25</v>
      </c>
      <c r="Z37" s="416">
        <v>0</v>
      </c>
      <c r="AA37" s="417">
        <v>0</v>
      </c>
      <c r="AB37" s="418" t="s">
        <v>721</v>
      </c>
      <c r="AC37" s="419" t="s">
        <v>882</v>
      </c>
      <c r="AD37" s="420" t="s">
        <v>910</v>
      </c>
      <c r="AE37" s="419"/>
      <c r="AF37" s="421"/>
    </row>
    <row r="38" spans="1:32" s="27" customFormat="1">
      <c r="B38" s="321" t="s">
        <v>4</v>
      </c>
      <c r="C38" s="317" t="s">
        <v>1329</v>
      </c>
      <c r="D38" s="318" t="s">
        <v>413</v>
      </c>
      <c r="E38" s="311">
        <v>3</v>
      </c>
      <c r="F38" s="206">
        <v>1</v>
      </c>
      <c r="G38" s="206">
        <v>0</v>
      </c>
      <c r="H38" s="206">
        <v>15</v>
      </c>
      <c r="I38" s="206">
        <v>0</v>
      </c>
      <c r="J38" s="206">
        <v>75</v>
      </c>
      <c r="K38" s="335">
        <v>0.2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651</v>
      </c>
      <c r="AC38" s="371" t="s">
        <v>904</v>
      </c>
      <c r="AD38" s="378" t="s">
        <v>971</v>
      </c>
      <c r="AE38" s="371"/>
      <c r="AF38" s="303"/>
    </row>
    <row r="39" spans="1:32">
      <c r="B39" s="321" t="s">
        <v>4</v>
      </c>
      <c r="C39" s="317" t="s">
        <v>1298</v>
      </c>
      <c r="D39" s="318" t="s">
        <v>206</v>
      </c>
      <c r="E39" s="311">
        <v>2</v>
      </c>
      <c r="F39" s="206">
        <v>1</v>
      </c>
      <c r="G39" s="206">
        <v>1</v>
      </c>
      <c r="H39" s="206">
        <v>20</v>
      </c>
      <c r="I39" s="206">
        <v>0</v>
      </c>
      <c r="J39" s="206">
        <v>50</v>
      </c>
      <c r="K39" s="335">
        <v>0.18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456</v>
      </c>
      <c r="AC39" s="371" t="s">
        <v>883</v>
      </c>
      <c r="AD39" s="378" t="s">
        <v>912</v>
      </c>
      <c r="AE39" s="371" t="s">
        <v>974</v>
      </c>
      <c r="AF39" s="472" t="s">
        <v>941</v>
      </c>
    </row>
    <row r="40" spans="1:32">
      <c r="A40" s="247"/>
      <c r="B40" s="321" t="s">
        <v>4</v>
      </c>
      <c r="C40" s="317" t="s">
        <v>1299</v>
      </c>
      <c r="D40" s="318" t="s">
        <v>206</v>
      </c>
      <c r="E40" s="311">
        <v>3</v>
      </c>
      <c r="F40" s="206">
        <v>10</v>
      </c>
      <c r="G40" s="206">
        <v>1</v>
      </c>
      <c r="H40" s="206">
        <v>40</v>
      </c>
      <c r="I40" s="206">
        <v>0</v>
      </c>
      <c r="J40" s="206">
        <v>55</v>
      </c>
      <c r="K40" s="335">
        <v>0.18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456</v>
      </c>
      <c r="AC40" s="371" t="s">
        <v>883</v>
      </c>
      <c r="AD40" s="378" t="s">
        <v>912</v>
      </c>
      <c r="AE40" s="371" t="s">
        <v>974</v>
      </c>
      <c r="AF40" s="472" t="s">
        <v>941</v>
      </c>
    </row>
    <row r="41" spans="1:32">
      <c r="B41" s="321" t="s">
        <v>4</v>
      </c>
      <c r="C41" s="317" t="s">
        <v>1300</v>
      </c>
      <c r="D41" s="318" t="s">
        <v>206</v>
      </c>
      <c r="E41" s="311">
        <v>5</v>
      </c>
      <c r="F41" s="206">
        <v>20</v>
      </c>
      <c r="G41" s="206">
        <v>1</v>
      </c>
      <c r="H41" s="206">
        <v>80</v>
      </c>
      <c r="I41" s="206">
        <v>0</v>
      </c>
      <c r="J41" s="206">
        <v>35</v>
      </c>
      <c r="K41" s="335">
        <v>0.18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456</v>
      </c>
      <c r="AC41" s="371" t="s">
        <v>883</v>
      </c>
      <c r="AD41" s="378" t="s">
        <v>912</v>
      </c>
      <c r="AE41" s="371" t="s">
        <v>974</v>
      </c>
      <c r="AF41" s="472" t="s">
        <v>941</v>
      </c>
    </row>
    <row r="42" spans="1:32">
      <c r="B42" s="321" t="s">
        <v>4</v>
      </c>
      <c r="C42" s="317" t="s">
        <v>1301</v>
      </c>
      <c r="D42" s="318" t="s">
        <v>206</v>
      </c>
      <c r="E42" s="311">
        <v>7</v>
      </c>
      <c r="F42" s="206">
        <v>40</v>
      </c>
      <c r="G42" s="206">
        <v>1</v>
      </c>
      <c r="H42" s="206">
        <v>100</v>
      </c>
      <c r="I42" s="206">
        <v>0</v>
      </c>
      <c r="J42" s="206">
        <v>143</v>
      </c>
      <c r="K42" s="335">
        <v>0.18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456</v>
      </c>
      <c r="AC42" s="371" t="s">
        <v>883</v>
      </c>
      <c r="AD42" s="378" t="s">
        <v>912</v>
      </c>
      <c r="AE42" s="371" t="s">
        <v>974</v>
      </c>
      <c r="AF42" s="472" t="s">
        <v>941</v>
      </c>
    </row>
    <row r="43" spans="1:32">
      <c r="B43" s="321" t="s">
        <v>4</v>
      </c>
      <c r="C43" s="317" t="s">
        <v>1302</v>
      </c>
      <c r="D43" s="318" t="s">
        <v>206</v>
      </c>
      <c r="E43" s="311">
        <v>9</v>
      </c>
      <c r="F43" s="206">
        <v>80</v>
      </c>
      <c r="G43" s="206">
        <v>1</v>
      </c>
      <c r="H43" s="206">
        <v>120</v>
      </c>
      <c r="I43" s="206">
        <v>0</v>
      </c>
      <c r="J43" s="206">
        <v>65</v>
      </c>
      <c r="K43" s="335">
        <v>0.18</v>
      </c>
      <c r="L43" s="206">
        <v>0</v>
      </c>
      <c r="M43" s="199" t="b">
        <v>0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456</v>
      </c>
      <c r="AC43" s="371" t="s">
        <v>883</v>
      </c>
      <c r="AD43" s="378" t="s">
        <v>912</v>
      </c>
      <c r="AE43" s="371" t="s">
        <v>974</v>
      </c>
      <c r="AF43" s="472" t="s">
        <v>941</v>
      </c>
    </row>
    <row r="44" spans="1:32" s="27" customFormat="1">
      <c r="B44" s="320" t="s">
        <v>4</v>
      </c>
      <c r="C44" s="315" t="s">
        <v>1343</v>
      </c>
      <c r="D44" s="316" t="s">
        <v>412</v>
      </c>
      <c r="E44" s="309">
        <v>5</v>
      </c>
      <c r="F44" s="133">
        <v>1</v>
      </c>
      <c r="G44" s="133">
        <v>0</v>
      </c>
      <c r="H44" s="133">
        <v>4</v>
      </c>
      <c r="I44" s="133">
        <v>0</v>
      </c>
      <c r="J44" s="133">
        <v>25</v>
      </c>
      <c r="K44" s="336">
        <v>0.1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753</v>
      </c>
      <c r="AC44" s="370" t="s">
        <v>892</v>
      </c>
      <c r="AD44" s="379" t="s">
        <v>913</v>
      </c>
      <c r="AE44" s="370"/>
      <c r="AF44" s="300"/>
    </row>
    <row r="45" spans="1:32" s="27" customFormat="1">
      <c r="A45" s="248"/>
      <c r="B45" s="320" t="s">
        <v>4</v>
      </c>
      <c r="C45" s="315" t="s">
        <v>1344</v>
      </c>
      <c r="D45" s="316" t="s">
        <v>412</v>
      </c>
      <c r="E45" s="309">
        <v>7</v>
      </c>
      <c r="F45" s="133">
        <v>1</v>
      </c>
      <c r="G45" s="133">
        <v>0</v>
      </c>
      <c r="H45" s="133">
        <v>4</v>
      </c>
      <c r="I45" s="133">
        <v>0</v>
      </c>
      <c r="J45" s="133">
        <v>25</v>
      </c>
      <c r="K45" s="336">
        <v>0.1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754</v>
      </c>
      <c r="AC45" s="370" t="s">
        <v>892</v>
      </c>
      <c r="AD45" s="379" t="s">
        <v>913</v>
      </c>
      <c r="AE45" s="370"/>
      <c r="AF45" s="300"/>
    </row>
    <row r="46" spans="1:32" s="27" customFormat="1">
      <c r="B46" s="320" t="s">
        <v>4</v>
      </c>
      <c r="C46" s="315" t="s">
        <v>1345</v>
      </c>
      <c r="D46" s="316" t="s">
        <v>412</v>
      </c>
      <c r="E46" s="309">
        <v>4</v>
      </c>
      <c r="F46" s="133">
        <v>1</v>
      </c>
      <c r="G46" s="133">
        <v>0</v>
      </c>
      <c r="H46" s="133">
        <v>4</v>
      </c>
      <c r="I46" s="133">
        <v>0</v>
      </c>
      <c r="J46" s="133">
        <v>25</v>
      </c>
      <c r="K46" s="336">
        <v>0.1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755</v>
      </c>
      <c r="AC46" s="370" t="s">
        <v>892</v>
      </c>
      <c r="AD46" s="379" t="s">
        <v>913</v>
      </c>
      <c r="AE46" s="370"/>
      <c r="AF46" s="300"/>
    </row>
    <row r="47" spans="1:32" s="27" customFormat="1">
      <c r="B47" s="321" t="s">
        <v>4</v>
      </c>
      <c r="C47" s="317" t="s">
        <v>1303</v>
      </c>
      <c r="D47" s="318" t="s">
        <v>586</v>
      </c>
      <c r="E47" s="311">
        <v>48</v>
      </c>
      <c r="F47" s="206">
        <v>0</v>
      </c>
      <c r="G47" s="206">
        <v>1</v>
      </c>
      <c r="H47" s="206">
        <v>70</v>
      </c>
      <c r="I47" s="206">
        <v>0</v>
      </c>
      <c r="J47" s="206">
        <v>75</v>
      </c>
      <c r="K47" s="335">
        <v>0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648</v>
      </c>
      <c r="AC47" s="371" t="s">
        <v>884</v>
      </c>
      <c r="AD47" s="378" t="s">
        <v>914</v>
      </c>
      <c r="AE47" s="371"/>
      <c r="AF47" s="303"/>
    </row>
    <row r="48" spans="1:32" s="27" customFormat="1">
      <c r="B48" s="320" t="s">
        <v>4</v>
      </c>
      <c r="C48" s="315" t="s">
        <v>1321</v>
      </c>
      <c r="D48" s="316" t="s">
        <v>993</v>
      </c>
      <c r="E48" s="309">
        <v>13</v>
      </c>
      <c r="F48" s="133">
        <v>1</v>
      </c>
      <c r="G48" s="133">
        <v>0</v>
      </c>
      <c r="H48" s="133">
        <v>20</v>
      </c>
      <c r="I48" s="133">
        <v>0</v>
      </c>
      <c r="J48" s="133">
        <v>28</v>
      </c>
      <c r="K48" s="336">
        <v>0.1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712</v>
      </c>
      <c r="AC48" s="370" t="s">
        <v>878</v>
      </c>
      <c r="AD48" s="379" t="s">
        <v>908</v>
      </c>
      <c r="AE48" s="370" t="s">
        <v>926</v>
      </c>
      <c r="AF48" s="382" t="s">
        <v>940</v>
      </c>
    </row>
    <row r="49" spans="1:32" s="27" customFormat="1">
      <c r="B49" s="320" t="s">
        <v>4</v>
      </c>
      <c r="C49" s="315" t="s">
        <v>1304</v>
      </c>
      <c r="D49" s="316" t="s">
        <v>993</v>
      </c>
      <c r="E49" s="309">
        <v>48</v>
      </c>
      <c r="F49" s="133">
        <v>3</v>
      </c>
      <c r="G49" s="133">
        <v>0</v>
      </c>
      <c r="H49" s="133">
        <v>3</v>
      </c>
      <c r="I49" s="133">
        <v>0</v>
      </c>
      <c r="J49" s="133">
        <v>48</v>
      </c>
      <c r="K49" s="336">
        <v>0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752</v>
      </c>
      <c r="AC49" s="370" t="s">
        <v>885</v>
      </c>
      <c r="AD49" s="379" t="s">
        <v>915</v>
      </c>
      <c r="AE49" s="370" t="s">
        <v>927</v>
      </c>
      <c r="AF49" s="370" t="s">
        <v>942</v>
      </c>
    </row>
    <row r="50" spans="1:32" s="27" customFormat="1">
      <c r="B50" s="320" t="s">
        <v>4</v>
      </c>
      <c r="C50" s="315" t="s">
        <v>1305</v>
      </c>
      <c r="D50" s="316" t="s">
        <v>993</v>
      </c>
      <c r="E50" s="309">
        <v>58</v>
      </c>
      <c r="F50" s="133">
        <v>5</v>
      </c>
      <c r="G50" s="133">
        <v>0</v>
      </c>
      <c r="H50" s="133">
        <v>4</v>
      </c>
      <c r="I50" s="133">
        <v>0</v>
      </c>
      <c r="J50" s="133">
        <v>195</v>
      </c>
      <c r="K50" s="336">
        <v>0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752</v>
      </c>
      <c r="AC50" s="370" t="s">
        <v>885</v>
      </c>
      <c r="AD50" s="379" t="s">
        <v>915</v>
      </c>
      <c r="AE50" s="370" t="s">
        <v>927</v>
      </c>
      <c r="AF50" s="370" t="s">
        <v>942</v>
      </c>
    </row>
    <row r="51" spans="1:32">
      <c r="B51" s="320" t="s">
        <v>4</v>
      </c>
      <c r="C51" s="315" t="s">
        <v>1306</v>
      </c>
      <c r="D51" s="316" t="s">
        <v>993</v>
      </c>
      <c r="E51" s="309">
        <v>68</v>
      </c>
      <c r="F51" s="133">
        <v>7</v>
      </c>
      <c r="G51" s="133">
        <v>0</v>
      </c>
      <c r="H51" s="133">
        <v>5</v>
      </c>
      <c r="I51" s="133">
        <v>0</v>
      </c>
      <c r="J51" s="133">
        <v>0</v>
      </c>
      <c r="K51" s="336">
        <v>0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752</v>
      </c>
      <c r="AC51" s="370" t="s">
        <v>885</v>
      </c>
      <c r="AD51" s="379" t="s">
        <v>915</v>
      </c>
      <c r="AE51" s="370" t="s">
        <v>927</v>
      </c>
      <c r="AF51" s="382" t="s">
        <v>942</v>
      </c>
    </row>
    <row r="52" spans="1:32">
      <c r="B52" s="321" t="s">
        <v>4</v>
      </c>
      <c r="C52" s="317" t="s">
        <v>1350</v>
      </c>
      <c r="D52" s="318" t="s">
        <v>586</v>
      </c>
      <c r="E52" s="311">
        <v>48</v>
      </c>
      <c r="F52" s="206">
        <v>3</v>
      </c>
      <c r="G52" s="206">
        <v>0</v>
      </c>
      <c r="H52" s="206">
        <v>0</v>
      </c>
      <c r="I52" s="206">
        <v>0</v>
      </c>
      <c r="J52" s="206">
        <v>0</v>
      </c>
      <c r="K52" s="335">
        <v>0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649</v>
      </c>
      <c r="AC52" s="371" t="s">
        <v>886</v>
      </c>
      <c r="AD52" s="378" t="s">
        <v>968</v>
      </c>
      <c r="AE52" s="371"/>
      <c r="AF52" s="303"/>
    </row>
    <row r="53" spans="1:32" s="27" customFormat="1">
      <c r="B53" s="321" t="s">
        <v>4</v>
      </c>
      <c r="C53" s="317" t="s">
        <v>1349</v>
      </c>
      <c r="D53" s="318" t="s">
        <v>586</v>
      </c>
      <c r="E53" s="311">
        <v>0</v>
      </c>
      <c r="F53" s="206">
        <v>1</v>
      </c>
      <c r="G53" s="206">
        <v>0</v>
      </c>
      <c r="H53" s="206">
        <v>0</v>
      </c>
      <c r="I53" s="206">
        <v>0</v>
      </c>
      <c r="J53" s="206">
        <v>0</v>
      </c>
      <c r="K53" s="335">
        <v>0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649</v>
      </c>
      <c r="AC53" s="371" t="s">
        <v>886</v>
      </c>
      <c r="AD53" s="378" t="s">
        <v>968</v>
      </c>
      <c r="AE53" s="371"/>
      <c r="AF53" s="303"/>
    </row>
    <row r="54" spans="1:32" s="27" customFormat="1">
      <c r="B54" s="320" t="s">
        <v>4</v>
      </c>
      <c r="C54" s="315" t="s">
        <v>1307</v>
      </c>
      <c r="D54" s="316" t="s">
        <v>412</v>
      </c>
      <c r="E54" s="309">
        <v>38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6">
        <v>0.2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649</v>
      </c>
      <c r="AC54" s="370" t="s">
        <v>896</v>
      </c>
      <c r="AD54" s="379" t="s">
        <v>911</v>
      </c>
      <c r="AE54" s="370" t="s">
        <v>944</v>
      </c>
      <c r="AF54" s="382" t="s">
        <v>943</v>
      </c>
    </row>
    <row r="55" spans="1:32" s="27" customFormat="1">
      <c r="B55" s="320" t="s">
        <v>4</v>
      </c>
      <c r="C55" s="315" t="s">
        <v>1330</v>
      </c>
      <c r="D55" s="316" t="s">
        <v>412</v>
      </c>
      <c r="E55" s="309">
        <v>48</v>
      </c>
      <c r="F55" s="133">
        <v>3</v>
      </c>
      <c r="G55" s="133">
        <v>0</v>
      </c>
      <c r="H55" s="133">
        <v>30</v>
      </c>
      <c r="I55" s="133">
        <v>0</v>
      </c>
      <c r="J55" s="133">
        <v>55</v>
      </c>
      <c r="K55" s="336">
        <v>0.2</v>
      </c>
      <c r="L55" s="133">
        <v>0</v>
      </c>
      <c r="M55" s="20" t="b">
        <v>1</v>
      </c>
      <c r="N55" s="20">
        <v>2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645</v>
      </c>
      <c r="AC55" s="370" t="s">
        <v>887</v>
      </c>
      <c r="AD55" s="379" t="s">
        <v>916</v>
      </c>
      <c r="AE55" s="370"/>
      <c r="AF55" s="242"/>
    </row>
    <row r="56" spans="1:32" s="27" customFormat="1">
      <c r="B56" s="321" t="s">
        <v>4</v>
      </c>
      <c r="C56" s="317" t="s">
        <v>1317</v>
      </c>
      <c r="D56" s="318" t="s">
        <v>979</v>
      </c>
      <c r="E56" s="311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5">
        <v>0.2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724</v>
      </c>
      <c r="AC56" s="371" t="s">
        <v>901</v>
      </c>
      <c r="AD56" s="378" t="s">
        <v>962</v>
      </c>
      <c r="AE56" s="371" t="s">
        <v>937</v>
      </c>
      <c r="AF56" s="371" t="s">
        <v>939</v>
      </c>
    </row>
    <row r="57" spans="1:32" s="27" customFormat="1">
      <c r="B57" s="320" t="s">
        <v>4</v>
      </c>
      <c r="C57" s="315" t="s">
        <v>1308</v>
      </c>
      <c r="D57" s="316" t="s">
        <v>412</v>
      </c>
      <c r="E57" s="309">
        <v>48</v>
      </c>
      <c r="F57" s="133">
        <v>3</v>
      </c>
      <c r="G57" s="133">
        <v>0</v>
      </c>
      <c r="H57" s="133">
        <v>20</v>
      </c>
      <c r="I57" s="133">
        <v>0</v>
      </c>
      <c r="J57" s="133">
        <v>55</v>
      </c>
      <c r="K57" s="336">
        <v>0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752</v>
      </c>
      <c r="AC57" s="370" t="s">
        <v>885</v>
      </c>
      <c r="AD57" s="379" t="s">
        <v>915</v>
      </c>
      <c r="AE57" s="370" t="s">
        <v>927</v>
      </c>
      <c r="AF57" s="370" t="s">
        <v>942</v>
      </c>
    </row>
    <row r="58" spans="1:32">
      <c r="A58" s="247"/>
      <c r="B58" s="321" t="s">
        <v>4</v>
      </c>
      <c r="C58" s="317" t="s">
        <v>1331</v>
      </c>
      <c r="D58" s="318" t="s">
        <v>413</v>
      </c>
      <c r="E58" s="311">
        <v>27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5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650</v>
      </c>
      <c r="AC58" s="371" t="s">
        <v>900</v>
      </c>
      <c r="AD58" s="378" t="s">
        <v>918</v>
      </c>
      <c r="AE58" s="371" t="s">
        <v>936</v>
      </c>
      <c r="AF58" s="472" t="s">
        <v>938</v>
      </c>
    </row>
    <row r="59" spans="1:32">
      <c r="B59" s="320" t="s">
        <v>4</v>
      </c>
      <c r="C59" s="315" t="s">
        <v>1309</v>
      </c>
      <c r="D59" s="316" t="s">
        <v>414</v>
      </c>
      <c r="E59" s="309">
        <v>68</v>
      </c>
      <c r="F59" s="133">
        <v>7</v>
      </c>
      <c r="G59" s="133">
        <v>0</v>
      </c>
      <c r="H59" s="133">
        <v>0</v>
      </c>
      <c r="I59" s="133">
        <v>0</v>
      </c>
      <c r="J59" s="133">
        <v>0</v>
      </c>
      <c r="K59" s="336">
        <v>0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720</v>
      </c>
      <c r="AC59" s="242" t="s">
        <v>925</v>
      </c>
      <c r="AD59" s="380" t="s">
        <v>970</v>
      </c>
      <c r="AE59" s="370" t="s">
        <v>947</v>
      </c>
      <c r="AF59" s="382" t="s">
        <v>946</v>
      </c>
    </row>
    <row r="60" spans="1:32">
      <c r="B60" s="320" t="s">
        <v>4</v>
      </c>
      <c r="C60" s="315" t="s">
        <v>1311</v>
      </c>
      <c r="D60" s="316" t="s">
        <v>414</v>
      </c>
      <c r="E60" s="309">
        <v>58</v>
      </c>
      <c r="F60" s="133">
        <v>5</v>
      </c>
      <c r="G60" s="133">
        <v>0</v>
      </c>
      <c r="H60" s="133">
        <v>0</v>
      </c>
      <c r="I60" s="133">
        <v>0</v>
      </c>
      <c r="J60" s="133">
        <v>0</v>
      </c>
      <c r="K60" s="336">
        <v>0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720</v>
      </c>
      <c r="AC60" s="242" t="s">
        <v>925</v>
      </c>
      <c r="AD60" s="380" t="s">
        <v>970</v>
      </c>
      <c r="AE60" s="370" t="s">
        <v>947</v>
      </c>
      <c r="AF60" s="382" t="s">
        <v>946</v>
      </c>
    </row>
    <row r="61" spans="1:32" s="27" customFormat="1">
      <c r="B61" s="320" t="s">
        <v>4</v>
      </c>
      <c r="C61" s="315" t="s">
        <v>1310</v>
      </c>
      <c r="D61" s="316" t="s">
        <v>414</v>
      </c>
      <c r="E61" s="309">
        <v>48</v>
      </c>
      <c r="F61" s="133">
        <v>3</v>
      </c>
      <c r="G61" s="133">
        <v>0</v>
      </c>
      <c r="H61" s="133">
        <v>25</v>
      </c>
      <c r="I61" s="133">
        <v>0</v>
      </c>
      <c r="J61" s="133">
        <v>130</v>
      </c>
      <c r="K61" s="336">
        <v>0.3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719</v>
      </c>
      <c r="AC61" s="242" t="s">
        <v>925</v>
      </c>
      <c r="AD61" s="380" t="s">
        <v>969</v>
      </c>
      <c r="AE61" s="370" t="s">
        <v>928</v>
      </c>
      <c r="AF61" s="370" t="s">
        <v>945</v>
      </c>
    </row>
    <row r="62" spans="1:32" s="27" customFormat="1">
      <c r="B62" s="320" t="s">
        <v>4</v>
      </c>
      <c r="C62" s="315" t="s">
        <v>1312</v>
      </c>
      <c r="D62" s="316" t="s">
        <v>412</v>
      </c>
      <c r="E62" s="309">
        <v>30</v>
      </c>
      <c r="F62" s="133">
        <v>2</v>
      </c>
      <c r="G62" s="133">
        <v>0</v>
      </c>
      <c r="H62" s="133">
        <v>10</v>
      </c>
      <c r="I62" s="133">
        <v>40</v>
      </c>
      <c r="J62" s="133">
        <v>55</v>
      </c>
      <c r="K62" s="336">
        <v>0.2</v>
      </c>
      <c r="L62" s="133">
        <v>0</v>
      </c>
      <c r="M62" s="20" t="b">
        <v>1</v>
      </c>
      <c r="N62" s="20">
        <v>1</v>
      </c>
      <c r="O62" s="20">
        <v>3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714</v>
      </c>
      <c r="AC62" s="370" t="s">
        <v>897</v>
      </c>
      <c r="AD62" s="379" t="s">
        <v>917</v>
      </c>
      <c r="AE62" s="370"/>
      <c r="AF62" s="242"/>
    </row>
    <row r="63" spans="1:32" s="27" customFormat="1">
      <c r="B63" s="320" t="s">
        <v>4</v>
      </c>
      <c r="C63" s="315" t="s">
        <v>1313</v>
      </c>
      <c r="D63" s="316" t="s">
        <v>412</v>
      </c>
      <c r="E63" s="309">
        <v>24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6">
        <v>0.2</v>
      </c>
      <c r="L63" s="133">
        <v>0</v>
      </c>
      <c r="M63" s="20" t="b">
        <v>1</v>
      </c>
      <c r="N63" s="20">
        <v>0</v>
      </c>
      <c r="O63" s="20">
        <v>2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714</v>
      </c>
      <c r="AC63" s="370" t="s">
        <v>897</v>
      </c>
      <c r="AD63" s="379" t="s">
        <v>917</v>
      </c>
      <c r="AE63" s="370"/>
      <c r="AF63" s="242"/>
    </row>
    <row r="64" spans="1:32" s="27" customFormat="1">
      <c r="B64" s="320" t="s">
        <v>4</v>
      </c>
      <c r="C64" s="315" t="s">
        <v>1346</v>
      </c>
      <c r="D64" s="316" t="s">
        <v>412</v>
      </c>
      <c r="E64" s="309">
        <v>6</v>
      </c>
      <c r="F64" s="133">
        <v>1</v>
      </c>
      <c r="G64" s="133">
        <v>0</v>
      </c>
      <c r="H64" s="133">
        <v>5</v>
      </c>
      <c r="I64" s="133">
        <v>0</v>
      </c>
      <c r="J64" s="133">
        <v>28</v>
      </c>
      <c r="K64" s="336">
        <v>0.1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713</v>
      </c>
      <c r="AC64" s="370" t="s">
        <v>898</v>
      </c>
      <c r="AD64" s="379" t="s">
        <v>922</v>
      </c>
      <c r="AE64" s="370" t="s">
        <v>949</v>
      </c>
      <c r="AF64" s="370" t="s">
        <v>948</v>
      </c>
    </row>
    <row r="65" spans="2:32">
      <c r="B65" s="320" t="s">
        <v>4</v>
      </c>
      <c r="C65" s="315" t="s">
        <v>1314</v>
      </c>
      <c r="D65" s="316" t="s">
        <v>412</v>
      </c>
      <c r="E65" s="309">
        <v>19</v>
      </c>
      <c r="F65" s="133">
        <v>1</v>
      </c>
      <c r="G65" s="133">
        <v>0</v>
      </c>
      <c r="H65" s="133">
        <v>15</v>
      </c>
      <c r="I65" s="133">
        <v>0</v>
      </c>
      <c r="J65" s="133">
        <v>28</v>
      </c>
      <c r="K65" s="336">
        <v>0.3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647</v>
      </c>
      <c r="AC65" s="370" t="s">
        <v>888</v>
      </c>
      <c r="AD65" s="379" t="s">
        <v>924</v>
      </c>
      <c r="AE65" s="370"/>
      <c r="AF65" s="242"/>
    </row>
    <row r="66" spans="2:32">
      <c r="B66" s="320" t="s">
        <v>4</v>
      </c>
      <c r="C66" s="315" t="s">
        <v>1332</v>
      </c>
      <c r="D66" s="316" t="s">
        <v>412</v>
      </c>
      <c r="E66" s="309">
        <v>19</v>
      </c>
      <c r="F66" s="133">
        <v>1</v>
      </c>
      <c r="G66" s="133">
        <v>0</v>
      </c>
      <c r="H66" s="133">
        <v>5</v>
      </c>
      <c r="I66" s="133">
        <v>0</v>
      </c>
      <c r="J66" s="133">
        <v>25</v>
      </c>
      <c r="K66" s="336">
        <v>0.3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647</v>
      </c>
      <c r="AC66" s="370" t="s">
        <v>888</v>
      </c>
      <c r="AD66" s="379" t="s">
        <v>924</v>
      </c>
      <c r="AE66" s="370"/>
      <c r="AF66" s="242"/>
    </row>
    <row r="67" spans="2:32">
      <c r="B67" s="321" t="s">
        <v>4</v>
      </c>
      <c r="C67" s="317" t="s">
        <v>1335</v>
      </c>
      <c r="D67" s="318" t="s">
        <v>413</v>
      </c>
      <c r="E67" s="311">
        <v>48</v>
      </c>
      <c r="F67" s="206">
        <v>3</v>
      </c>
      <c r="G67" s="206">
        <v>0</v>
      </c>
      <c r="H67" s="206">
        <v>15</v>
      </c>
      <c r="I67" s="206">
        <v>0</v>
      </c>
      <c r="J67" s="206">
        <v>75</v>
      </c>
      <c r="K67" s="335">
        <v>0.3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722</v>
      </c>
      <c r="AC67" s="371" t="s">
        <v>903</v>
      </c>
      <c r="AD67" s="378" t="s">
        <v>963</v>
      </c>
      <c r="AE67" s="371"/>
      <c r="AF67" s="241"/>
    </row>
    <row r="68" spans="2:32">
      <c r="B68" s="320" t="s">
        <v>4</v>
      </c>
      <c r="C68" s="315" t="s">
        <v>1347</v>
      </c>
      <c r="D68" s="316" t="s">
        <v>412</v>
      </c>
      <c r="E68" s="309">
        <v>6</v>
      </c>
      <c r="F68" s="133">
        <v>1</v>
      </c>
      <c r="G68" s="133">
        <v>0</v>
      </c>
      <c r="H68" s="133">
        <v>30</v>
      </c>
      <c r="I68" s="133">
        <v>0</v>
      </c>
      <c r="J68" s="133">
        <v>83</v>
      </c>
      <c r="K68" s="336">
        <v>0.1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713</v>
      </c>
      <c r="AC68" s="370" t="s">
        <v>898</v>
      </c>
      <c r="AD68" s="379" t="s">
        <v>922</v>
      </c>
      <c r="AE68" s="370" t="s">
        <v>949</v>
      </c>
      <c r="AF68" s="370" t="s">
        <v>948</v>
      </c>
    </row>
    <row r="69" spans="2:32">
      <c r="B69" s="320" t="s">
        <v>4</v>
      </c>
      <c r="C69" s="315" t="s">
        <v>1333</v>
      </c>
      <c r="D69" s="316" t="s">
        <v>412</v>
      </c>
      <c r="E69" s="309">
        <v>19</v>
      </c>
      <c r="F69" s="133">
        <v>1</v>
      </c>
      <c r="G69" s="133">
        <v>0</v>
      </c>
      <c r="H69" s="133">
        <v>10</v>
      </c>
      <c r="I69" s="133">
        <v>0</v>
      </c>
      <c r="J69" s="133">
        <v>75</v>
      </c>
      <c r="K69" s="336">
        <v>0.3</v>
      </c>
      <c r="L69" s="133">
        <v>0</v>
      </c>
      <c r="M69" s="20" t="b">
        <v>1</v>
      </c>
      <c r="N69" s="20">
        <v>0</v>
      </c>
      <c r="O69" s="20">
        <v>5</v>
      </c>
      <c r="P69" s="20" t="b">
        <v>1</v>
      </c>
      <c r="Q69" s="322">
        <f>entityDefinitions[[#This Row],['[edibleFromTier']]]</f>
        <v>0</v>
      </c>
      <c r="R69" s="20" t="b">
        <v>0</v>
      </c>
      <c r="S69" s="322">
        <v>5</v>
      </c>
      <c r="T69" s="20" t="b">
        <v>0</v>
      </c>
      <c r="U69" s="322">
        <v>5</v>
      </c>
      <c r="V69" s="20">
        <v>1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647</v>
      </c>
      <c r="AC69" s="370" t="s">
        <v>888</v>
      </c>
      <c r="AD69" s="379" t="s">
        <v>924</v>
      </c>
      <c r="AE69" s="370"/>
      <c r="AF69" s="242"/>
    </row>
    <row r="70" spans="2:32" s="27" customFormat="1">
      <c r="B70" s="321" t="s">
        <v>4</v>
      </c>
      <c r="C70" s="317" t="s">
        <v>1334</v>
      </c>
      <c r="D70" s="318" t="s">
        <v>413</v>
      </c>
      <c r="E70" s="311">
        <v>40</v>
      </c>
      <c r="F70" s="206">
        <v>2</v>
      </c>
      <c r="G70" s="206">
        <v>0</v>
      </c>
      <c r="H70" s="206">
        <v>30</v>
      </c>
      <c r="I70" s="206">
        <v>0</v>
      </c>
      <c r="J70" s="206">
        <v>105</v>
      </c>
      <c r="K70" s="335">
        <v>0.3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723</v>
      </c>
      <c r="AC70" s="371" t="s">
        <v>902</v>
      </c>
      <c r="AD70" s="378" t="s">
        <v>964</v>
      </c>
      <c r="AE70" s="371" t="s">
        <v>950</v>
      </c>
      <c r="AF70" s="371" t="s">
        <v>951</v>
      </c>
    </row>
    <row r="71" spans="2:32" s="27" customFormat="1">
      <c r="B71" s="321" t="s">
        <v>4</v>
      </c>
      <c r="C71" s="317" t="s">
        <v>1336</v>
      </c>
      <c r="D71" s="318" t="s">
        <v>413</v>
      </c>
      <c r="E71" s="311">
        <v>40</v>
      </c>
      <c r="F71" s="206">
        <v>2</v>
      </c>
      <c r="G71" s="206">
        <v>0</v>
      </c>
      <c r="H71" s="206">
        <v>50</v>
      </c>
      <c r="I71" s="206">
        <v>0</v>
      </c>
      <c r="J71" s="206">
        <v>55</v>
      </c>
      <c r="K71" s="335">
        <v>0.3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723</v>
      </c>
      <c r="AC71" s="371" t="s">
        <v>902</v>
      </c>
      <c r="AD71" s="378" t="s">
        <v>964</v>
      </c>
      <c r="AE71" s="371" t="s">
        <v>950</v>
      </c>
      <c r="AF71" s="371" t="s">
        <v>951</v>
      </c>
    </row>
    <row r="72" spans="2:32" s="27" customFormat="1">
      <c r="B72" s="321" t="s">
        <v>4</v>
      </c>
      <c r="C72" s="317" t="s">
        <v>1319</v>
      </c>
      <c r="D72" s="318" t="s">
        <v>979</v>
      </c>
      <c r="E72" s="311">
        <v>30</v>
      </c>
      <c r="F72" s="206">
        <v>2</v>
      </c>
      <c r="G72" s="206">
        <v>0</v>
      </c>
      <c r="H72" s="206">
        <v>15</v>
      </c>
      <c r="I72" s="206">
        <v>0</v>
      </c>
      <c r="J72" s="206">
        <v>75</v>
      </c>
      <c r="K72" s="335">
        <v>0.2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724</v>
      </c>
      <c r="AC72" s="371" t="s">
        <v>901</v>
      </c>
      <c r="AD72" s="378" t="s">
        <v>962</v>
      </c>
      <c r="AE72" s="371" t="s">
        <v>937</v>
      </c>
      <c r="AF72" s="371" t="s">
        <v>939</v>
      </c>
    </row>
    <row r="73" spans="2:32" s="27" customFormat="1">
      <c r="B73" s="320" t="s">
        <v>4</v>
      </c>
      <c r="C73" s="315" t="s">
        <v>1337</v>
      </c>
      <c r="D73" s="316" t="s">
        <v>412</v>
      </c>
      <c r="E73" s="309">
        <v>48</v>
      </c>
      <c r="F73" s="133">
        <v>3</v>
      </c>
      <c r="G73" s="133">
        <v>0</v>
      </c>
      <c r="H73" s="133">
        <v>20</v>
      </c>
      <c r="I73" s="133">
        <v>0</v>
      </c>
      <c r="J73" s="133">
        <v>55</v>
      </c>
      <c r="K73" s="336">
        <v>0.3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717</v>
      </c>
      <c r="AC73" s="370" t="s">
        <v>890</v>
      </c>
      <c r="AD73" s="379" t="s">
        <v>966</v>
      </c>
      <c r="AE73" s="370" t="s">
        <v>952</v>
      </c>
      <c r="AF73" s="370" t="s">
        <v>929</v>
      </c>
    </row>
    <row r="74" spans="2:32" s="27" customFormat="1">
      <c r="B74" s="320" t="s">
        <v>4</v>
      </c>
      <c r="C74" s="315" t="s">
        <v>1338</v>
      </c>
      <c r="D74" s="316" t="s">
        <v>412</v>
      </c>
      <c r="E74" s="309">
        <v>48</v>
      </c>
      <c r="F74" s="133">
        <v>3</v>
      </c>
      <c r="G74" s="133">
        <v>0</v>
      </c>
      <c r="H74" s="133">
        <v>20</v>
      </c>
      <c r="I74" s="133">
        <v>0</v>
      </c>
      <c r="J74" s="133">
        <v>55</v>
      </c>
      <c r="K74" s="336">
        <v>0.3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716</v>
      </c>
      <c r="AC74" s="370" t="s">
        <v>891</v>
      </c>
      <c r="AD74" s="379" t="s">
        <v>965</v>
      </c>
      <c r="AE74" s="370" t="s">
        <v>952</v>
      </c>
      <c r="AF74" s="370" t="s">
        <v>930</v>
      </c>
    </row>
    <row r="75" spans="2:32" s="27" customFormat="1">
      <c r="B75" s="320" t="s">
        <v>4</v>
      </c>
      <c r="C75" s="315" t="s">
        <v>1339</v>
      </c>
      <c r="D75" s="316" t="s">
        <v>412</v>
      </c>
      <c r="E75" s="309">
        <v>48</v>
      </c>
      <c r="F75" s="133">
        <v>3</v>
      </c>
      <c r="G75" s="133">
        <v>0</v>
      </c>
      <c r="H75" s="133">
        <v>8</v>
      </c>
      <c r="I75" s="133">
        <v>0</v>
      </c>
      <c r="J75" s="133">
        <v>25</v>
      </c>
      <c r="K75" s="336">
        <v>0.3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715</v>
      </c>
      <c r="AC75" s="370" t="s">
        <v>907</v>
      </c>
      <c r="AD75" s="379" t="s">
        <v>923</v>
      </c>
      <c r="AE75" s="370"/>
      <c r="AF75" s="242"/>
    </row>
    <row r="76" spans="2:32">
      <c r="B76" s="320" t="s">
        <v>4</v>
      </c>
      <c r="C76" s="315" t="s">
        <v>1315</v>
      </c>
      <c r="D76" s="316" t="s">
        <v>412</v>
      </c>
      <c r="E76" s="309">
        <v>48</v>
      </c>
      <c r="F76" s="133">
        <v>3</v>
      </c>
      <c r="G76" s="133">
        <v>0</v>
      </c>
      <c r="H76" s="133">
        <v>5</v>
      </c>
      <c r="I76" s="133">
        <v>0</v>
      </c>
      <c r="J76" s="133">
        <v>25</v>
      </c>
      <c r="K76" s="336">
        <v>0.1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725</v>
      </c>
      <c r="AC76" s="370" t="s">
        <v>889</v>
      </c>
      <c r="AD76" s="379" t="s">
        <v>967</v>
      </c>
      <c r="AE76" s="370"/>
      <c r="AF76" s="300"/>
    </row>
    <row r="77" spans="2:32">
      <c r="B77" s="320" t="s">
        <v>4</v>
      </c>
      <c r="C77" s="315" t="s">
        <v>1322</v>
      </c>
      <c r="D77" s="316" t="s">
        <v>993</v>
      </c>
      <c r="E77" s="309">
        <v>13</v>
      </c>
      <c r="F77" s="133">
        <v>1</v>
      </c>
      <c r="G77" s="133">
        <v>0</v>
      </c>
      <c r="H77" s="133">
        <v>80</v>
      </c>
      <c r="I77" s="133">
        <v>0</v>
      </c>
      <c r="J77" s="133">
        <v>83</v>
      </c>
      <c r="K77" s="336">
        <v>0.1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712</v>
      </c>
      <c r="AC77" s="370" t="s">
        <v>878</v>
      </c>
      <c r="AD77" s="379" t="s">
        <v>908</v>
      </c>
      <c r="AE77" s="370" t="s">
        <v>926</v>
      </c>
      <c r="AF77" s="382" t="s">
        <v>940</v>
      </c>
    </row>
    <row r="78" spans="2:32">
      <c r="B78" s="321" t="s">
        <v>4</v>
      </c>
      <c r="C78" s="317" t="s">
        <v>1340</v>
      </c>
      <c r="D78" s="318" t="s">
        <v>413</v>
      </c>
      <c r="E78" s="311">
        <v>3</v>
      </c>
      <c r="F78" s="206">
        <v>1</v>
      </c>
      <c r="G78" s="206">
        <v>0</v>
      </c>
      <c r="H78" s="206">
        <v>15</v>
      </c>
      <c r="I78" s="206">
        <v>0</v>
      </c>
      <c r="J78" s="206">
        <v>50</v>
      </c>
      <c r="K78" s="335">
        <v>0.2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651</v>
      </c>
      <c r="AC78" s="371" t="s">
        <v>904</v>
      </c>
      <c r="AD78" s="378" t="s">
        <v>971</v>
      </c>
      <c r="AE78" s="371"/>
      <c r="AF78" s="303"/>
    </row>
    <row r="79" spans="2:32">
      <c r="B79" s="321" t="s">
        <v>4</v>
      </c>
      <c r="C79" s="317" t="s">
        <v>1341</v>
      </c>
      <c r="D79" s="318" t="s">
        <v>413</v>
      </c>
      <c r="E79" s="311">
        <v>22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5">
        <v>0.2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651</v>
      </c>
      <c r="AC79" s="371" t="s">
        <v>905</v>
      </c>
      <c r="AD79" s="378" t="s">
        <v>972</v>
      </c>
      <c r="AE79" s="371"/>
      <c r="AF79" s="303"/>
    </row>
    <row r="80" spans="2:32">
      <c r="B80" s="320" t="s">
        <v>4</v>
      </c>
      <c r="C80" s="315" t="s">
        <v>1316</v>
      </c>
      <c r="D80" s="316" t="s">
        <v>993</v>
      </c>
      <c r="E80" s="309">
        <v>48</v>
      </c>
      <c r="F80" s="133">
        <v>3</v>
      </c>
      <c r="G80" s="133">
        <v>0</v>
      </c>
      <c r="H80" s="133">
        <v>20</v>
      </c>
      <c r="I80" s="133">
        <v>0</v>
      </c>
      <c r="J80" s="133">
        <v>55</v>
      </c>
      <c r="K80" s="336">
        <v>0.3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652</v>
      </c>
      <c r="AC80" s="370" t="s">
        <v>906</v>
      </c>
      <c r="AD80" s="379" t="s">
        <v>973</v>
      </c>
      <c r="AE80" s="370" t="s">
        <v>953</v>
      </c>
      <c r="AF80" s="382" t="s">
        <v>954</v>
      </c>
    </row>
    <row r="81" spans="1:32">
      <c r="B81" s="321" t="s">
        <v>4</v>
      </c>
      <c r="C81" s="317" t="s">
        <v>1320</v>
      </c>
      <c r="D81" s="318" t="s">
        <v>979</v>
      </c>
      <c r="E81" s="311">
        <v>30</v>
      </c>
      <c r="F81" s="206">
        <v>2</v>
      </c>
      <c r="G81" s="206">
        <v>0</v>
      </c>
      <c r="H81" s="206">
        <v>20</v>
      </c>
      <c r="I81" s="206">
        <v>0</v>
      </c>
      <c r="J81" s="206">
        <v>75</v>
      </c>
      <c r="K81" s="335">
        <v>0.2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1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724</v>
      </c>
      <c r="AC81" s="371" t="s">
        <v>901</v>
      </c>
      <c r="AD81" s="378" t="s">
        <v>962</v>
      </c>
      <c r="AE81" s="371" t="s">
        <v>937</v>
      </c>
      <c r="AF81" s="472" t="s">
        <v>939</v>
      </c>
    </row>
    <row r="82" spans="1:32">
      <c r="B82" s="320"/>
      <c r="C82" s="324"/>
      <c r="D82" s="316"/>
      <c r="E82" s="325">
        <v>48</v>
      </c>
      <c r="F82" s="133">
        <v>3</v>
      </c>
      <c r="G82" s="133"/>
      <c r="H82" s="133"/>
      <c r="I82" s="133"/>
      <c r="J82" s="133">
        <v>0</v>
      </c>
      <c r="K82" s="337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2"/>
      <c r="AD82" s="333"/>
      <c r="AE82" s="371"/>
      <c r="AF82" s="303"/>
    </row>
    <row r="83" spans="1:32" ht="15.75" thickBot="1"/>
    <row r="84" spans="1:32" ht="23.25">
      <c r="B84" s="12" t="s">
        <v>689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503"/>
      <c r="H85" s="503"/>
      <c r="I85" s="172" t="s">
        <v>431</v>
      </c>
      <c r="J85" s="172"/>
      <c r="K85" s="238"/>
      <c r="N85" s="5" t="s">
        <v>486</v>
      </c>
      <c r="AB85" s="172"/>
      <c r="AC85" s="172"/>
      <c r="AD85" s="172"/>
      <c r="AE85" s="172"/>
    </row>
    <row r="86" spans="1:32" ht="145.5">
      <c r="B86" s="143" t="s">
        <v>701</v>
      </c>
      <c r="C86" s="143" t="s">
        <v>5</v>
      </c>
      <c r="D86" s="143" t="s">
        <v>418</v>
      </c>
      <c r="E86" s="154" t="s">
        <v>666</v>
      </c>
      <c r="F86" s="154" t="s">
        <v>691</v>
      </c>
      <c r="G86" s="154" t="s">
        <v>602</v>
      </c>
      <c r="H86" s="154" t="s">
        <v>690</v>
      </c>
      <c r="I86" s="154" t="s">
        <v>432</v>
      </c>
      <c r="J86" s="154" t="s">
        <v>435</v>
      </c>
      <c r="K86" s="149" t="s">
        <v>38</v>
      </c>
      <c r="L86" s="149" t="s">
        <v>483</v>
      </c>
      <c r="M86" s="149" t="s">
        <v>485</v>
      </c>
      <c r="N86" s="154" t="s">
        <v>835</v>
      </c>
      <c r="O86" s="154" t="s">
        <v>834</v>
      </c>
    </row>
    <row r="87" spans="1:32" s="27" customFormat="1">
      <c r="B87" s="13" t="s">
        <v>4</v>
      </c>
      <c r="C87" s="13" t="s">
        <v>497</v>
      </c>
      <c r="D87" s="13" t="s">
        <v>416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437</v>
      </c>
      <c r="L87" s="242" t="s">
        <v>931</v>
      </c>
      <c r="M87" s="242" t="s">
        <v>899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702</v>
      </c>
      <c r="D88" s="13" t="s">
        <v>416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499</v>
      </c>
      <c r="L88" s="242" t="s">
        <v>931</v>
      </c>
      <c r="M88" s="242" t="s">
        <v>899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703</v>
      </c>
      <c r="D89" s="13" t="s">
        <v>416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499</v>
      </c>
      <c r="L89" s="242" t="s">
        <v>931</v>
      </c>
      <c r="M89" s="242" t="s">
        <v>899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710</v>
      </c>
      <c r="D90" s="13" t="s">
        <v>416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499</v>
      </c>
      <c r="L90" s="242" t="s">
        <v>931</v>
      </c>
      <c r="M90" s="242" t="s">
        <v>899</v>
      </c>
      <c r="N90" s="245">
        <v>10</v>
      </c>
      <c r="O90" s="245">
        <v>10</v>
      </c>
    </row>
    <row r="91" spans="1:32">
      <c r="B91" s="13" t="s">
        <v>4</v>
      </c>
      <c r="C91" s="13" t="s">
        <v>708</v>
      </c>
      <c r="D91" s="13" t="s">
        <v>416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446</v>
      </c>
      <c r="L91" s="242" t="s">
        <v>931</v>
      </c>
      <c r="M91" s="242" t="s">
        <v>899</v>
      </c>
      <c r="N91" s="245">
        <v>10</v>
      </c>
      <c r="O91" s="245">
        <v>10</v>
      </c>
    </row>
    <row r="92" spans="1:32">
      <c r="B92" s="198" t="s">
        <v>4</v>
      </c>
      <c r="C92" s="198" t="s">
        <v>449</v>
      </c>
      <c r="D92" s="198" t="s">
        <v>411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451</v>
      </c>
      <c r="L92" s="241" t="s">
        <v>931</v>
      </c>
      <c r="M92" s="241" t="s">
        <v>899</v>
      </c>
      <c r="N92" s="253">
        <v>10</v>
      </c>
      <c r="O92" s="253">
        <v>10</v>
      </c>
    </row>
    <row r="93" spans="1:32">
      <c r="B93" s="198" t="s">
        <v>4</v>
      </c>
      <c r="C93" s="198" t="s">
        <v>694</v>
      </c>
      <c r="D93" s="198" t="s">
        <v>411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495</v>
      </c>
      <c r="L93" s="241" t="s">
        <v>931</v>
      </c>
      <c r="M93" s="241" t="s">
        <v>899</v>
      </c>
      <c r="N93" s="253">
        <v>1</v>
      </c>
      <c r="O93" s="253">
        <v>1</v>
      </c>
    </row>
    <row r="94" spans="1:32">
      <c r="B94" s="198" t="s">
        <v>4</v>
      </c>
      <c r="C94" s="198" t="s">
        <v>693</v>
      </c>
      <c r="D94" s="198" t="s">
        <v>411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452</v>
      </c>
      <c r="L94" s="241" t="s">
        <v>931</v>
      </c>
      <c r="M94" s="241" t="s">
        <v>899</v>
      </c>
      <c r="N94" s="253">
        <v>10</v>
      </c>
      <c r="O94" s="253">
        <v>10</v>
      </c>
    </row>
    <row r="95" spans="1:32">
      <c r="B95" s="198" t="s">
        <v>4</v>
      </c>
      <c r="C95" s="198" t="s">
        <v>450</v>
      </c>
      <c r="D95" s="198" t="s">
        <v>411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453</v>
      </c>
      <c r="L95" s="241" t="s">
        <v>931</v>
      </c>
      <c r="M95" s="241" t="s">
        <v>899</v>
      </c>
      <c r="N95" s="253">
        <v>10</v>
      </c>
      <c r="O95" s="253">
        <v>10</v>
      </c>
    </row>
    <row r="96" spans="1:32">
      <c r="B96" s="198" t="s">
        <v>4</v>
      </c>
      <c r="C96" s="198" t="s">
        <v>494</v>
      </c>
      <c r="D96" s="198" t="s">
        <v>411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496</v>
      </c>
      <c r="L96" s="241" t="s">
        <v>931</v>
      </c>
      <c r="M96" s="241" t="s">
        <v>899</v>
      </c>
      <c r="N96" s="253">
        <v>10</v>
      </c>
      <c r="O96" s="253">
        <v>10</v>
      </c>
    </row>
    <row r="97" spans="2:15">
      <c r="B97" s="198" t="s">
        <v>4</v>
      </c>
      <c r="C97" s="198" t="s">
        <v>704</v>
      </c>
      <c r="D97" s="198" t="s">
        <v>411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436</v>
      </c>
      <c r="L97" s="241" t="s">
        <v>931</v>
      </c>
      <c r="M97" s="241" t="s">
        <v>899</v>
      </c>
      <c r="N97" s="253">
        <v>10</v>
      </c>
      <c r="O97" s="253">
        <v>10</v>
      </c>
    </row>
    <row r="98" spans="2:15">
      <c r="B98" s="198" t="s">
        <v>4</v>
      </c>
      <c r="C98" s="198" t="s">
        <v>705</v>
      </c>
      <c r="D98" s="198" t="s">
        <v>411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436</v>
      </c>
      <c r="L98" s="241" t="s">
        <v>931</v>
      </c>
      <c r="M98" s="241" t="s">
        <v>899</v>
      </c>
      <c r="N98" s="253">
        <v>10</v>
      </c>
      <c r="O98" s="253">
        <v>10</v>
      </c>
    </row>
    <row r="99" spans="2:15">
      <c r="B99" s="198" t="s">
        <v>4</v>
      </c>
      <c r="C99" s="198" t="s">
        <v>695</v>
      </c>
      <c r="D99" s="198" t="s">
        <v>411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448</v>
      </c>
      <c r="L99" s="241" t="s">
        <v>931</v>
      </c>
      <c r="M99" s="241" t="s">
        <v>899</v>
      </c>
      <c r="N99" s="253">
        <v>10</v>
      </c>
      <c r="O99" s="253">
        <v>10</v>
      </c>
    </row>
    <row r="100" spans="2:15">
      <c r="B100" s="198" t="s">
        <v>4</v>
      </c>
      <c r="C100" s="198" t="s">
        <v>447</v>
      </c>
      <c r="D100" s="198" t="s">
        <v>411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448</v>
      </c>
      <c r="L100" s="241" t="s">
        <v>931</v>
      </c>
      <c r="M100" s="241" t="s">
        <v>899</v>
      </c>
      <c r="N100" s="253">
        <v>10</v>
      </c>
      <c r="O100" s="253">
        <v>10</v>
      </c>
    </row>
    <row r="101" spans="2:15">
      <c r="B101" s="198" t="s">
        <v>4</v>
      </c>
      <c r="C101" s="198" t="s">
        <v>696</v>
      </c>
      <c r="D101" s="198" t="s">
        <v>411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448</v>
      </c>
      <c r="L101" s="241" t="s">
        <v>931</v>
      </c>
      <c r="M101" s="241" t="s">
        <v>899</v>
      </c>
      <c r="N101" s="253">
        <v>10</v>
      </c>
      <c r="O101" s="253">
        <v>10</v>
      </c>
    </row>
    <row r="102" spans="2:15">
      <c r="B102" s="198" t="s">
        <v>4</v>
      </c>
      <c r="C102" s="198" t="s">
        <v>697</v>
      </c>
      <c r="D102" s="198" t="s">
        <v>411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448</v>
      </c>
      <c r="L102" s="241" t="s">
        <v>931</v>
      </c>
      <c r="M102" s="241" t="s">
        <v>899</v>
      </c>
      <c r="N102" s="253">
        <v>10</v>
      </c>
      <c r="O102" s="253">
        <v>10</v>
      </c>
    </row>
    <row r="103" spans="2:15">
      <c r="B103" s="198" t="s">
        <v>4</v>
      </c>
      <c r="C103" s="198" t="s">
        <v>698</v>
      </c>
      <c r="D103" s="198" t="s">
        <v>411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448</v>
      </c>
      <c r="L103" s="241" t="s">
        <v>931</v>
      </c>
      <c r="M103" s="241" t="s">
        <v>899</v>
      </c>
      <c r="N103" s="253">
        <v>10</v>
      </c>
      <c r="O103" s="253">
        <v>10</v>
      </c>
    </row>
    <row r="104" spans="2:15">
      <c r="B104" s="198" t="s">
        <v>4</v>
      </c>
      <c r="C104" s="198" t="s">
        <v>699</v>
      </c>
      <c r="D104" s="198" t="s">
        <v>411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455</v>
      </c>
      <c r="L104" s="241" t="s">
        <v>931</v>
      </c>
      <c r="M104" s="241" t="s">
        <v>899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706</v>
      </c>
      <c r="D105" s="198" t="s">
        <v>411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498</v>
      </c>
      <c r="L105" s="241" t="s">
        <v>931</v>
      </c>
      <c r="M105" s="241" t="s">
        <v>899</v>
      </c>
      <c r="N105" s="253">
        <v>10</v>
      </c>
      <c r="O105" s="253">
        <v>10</v>
      </c>
    </row>
    <row r="106" spans="2:15">
      <c r="B106" s="198" t="s">
        <v>4</v>
      </c>
      <c r="C106" s="198" t="s">
        <v>707</v>
      </c>
      <c r="D106" s="198" t="s">
        <v>411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454</v>
      </c>
      <c r="L106" s="241" t="s">
        <v>931</v>
      </c>
      <c r="M106" s="241" t="s">
        <v>899</v>
      </c>
      <c r="N106" s="253">
        <v>10</v>
      </c>
      <c r="O106" s="253">
        <v>10</v>
      </c>
    </row>
    <row r="107" spans="2:15">
      <c r="B107" s="13" t="s">
        <v>4</v>
      </c>
      <c r="C107" s="13" t="s">
        <v>709</v>
      </c>
      <c r="D107" s="13" t="s">
        <v>414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70" t="s">
        <v>718</v>
      </c>
      <c r="L107" s="370" t="s">
        <v>932</v>
      </c>
      <c r="M107" s="370" t="s">
        <v>935</v>
      </c>
      <c r="N107" s="245">
        <v>10</v>
      </c>
      <c r="O107" s="245">
        <v>10</v>
      </c>
    </row>
    <row r="108" spans="2:15">
      <c r="B108" s="198" t="s">
        <v>4</v>
      </c>
      <c r="C108" s="198" t="s">
        <v>438</v>
      </c>
      <c r="D108" s="198" t="s">
        <v>417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444</v>
      </c>
      <c r="L108" s="241" t="s">
        <v>931</v>
      </c>
      <c r="M108" s="241" t="s">
        <v>899</v>
      </c>
      <c r="N108" s="253">
        <v>10</v>
      </c>
      <c r="O108" s="253">
        <v>10</v>
      </c>
    </row>
    <row r="109" spans="2:15">
      <c r="B109" s="198" t="s">
        <v>4</v>
      </c>
      <c r="C109" s="198" t="s">
        <v>439</v>
      </c>
      <c r="D109" s="198" t="s">
        <v>417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444</v>
      </c>
      <c r="L109" s="241" t="s">
        <v>931</v>
      </c>
      <c r="M109" s="241" t="s">
        <v>899</v>
      </c>
      <c r="N109" s="253">
        <v>10</v>
      </c>
      <c r="O109" s="253">
        <v>10</v>
      </c>
    </row>
    <row r="110" spans="2:15">
      <c r="B110" s="198" t="s">
        <v>4</v>
      </c>
      <c r="C110" s="198" t="s">
        <v>440</v>
      </c>
      <c r="D110" s="198" t="s">
        <v>417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444</v>
      </c>
      <c r="L110" s="241" t="s">
        <v>931</v>
      </c>
      <c r="M110" s="241" t="s">
        <v>899</v>
      </c>
      <c r="N110" s="253">
        <v>10</v>
      </c>
      <c r="O110" s="253">
        <v>10</v>
      </c>
    </row>
    <row r="111" spans="2:15">
      <c r="B111" s="198" t="s">
        <v>4</v>
      </c>
      <c r="C111" s="198" t="s">
        <v>441</v>
      </c>
      <c r="D111" s="198" t="s">
        <v>417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444</v>
      </c>
      <c r="L111" s="241" t="s">
        <v>931</v>
      </c>
      <c r="M111" s="241" t="s">
        <v>899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442</v>
      </c>
      <c r="D112" s="198" t="s">
        <v>417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444</v>
      </c>
      <c r="L112" s="241" t="s">
        <v>931</v>
      </c>
      <c r="M112" s="241" t="s">
        <v>899</v>
      </c>
      <c r="N112" s="253">
        <v>10</v>
      </c>
      <c r="O112" s="253">
        <v>10</v>
      </c>
    </row>
    <row r="113" spans="2:15">
      <c r="B113" s="198" t="s">
        <v>4</v>
      </c>
      <c r="C113" s="198" t="s">
        <v>443</v>
      </c>
      <c r="D113" s="198" t="s">
        <v>417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444</v>
      </c>
      <c r="L113" s="241" t="s">
        <v>931</v>
      </c>
      <c r="M113" s="241" t="s">
        <v>899</v>
      </c>
      <c r="N113" s="253">
        <v>10</v>
      </c>
      <c r="O113" s="253">
        <v>10</v>
      </c>
    </row>
    <row r="114" spans="2:15">
      <c r="B114" s="200" t="s">
        <v>4</v>
      </c>
      <c r="C114" s="200" t="s">
        <v>445</v>
      </c>
      <c r="D114" s="200" t="s">
        <v>417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446</v>
      </c>
      <c r="L114" s="381" t="s">
        <v>933</v>
      </c>
      <c r="M114" s="371" t="s">
        <v>934</v>
      </c>
      <c r="N114" s="253">
        <v>10</v>
      </c>
      <c r="O114" s="253">
        <v>10</v>
      </c>
    </row>
    <row r="115" spans="2:15">
      <c r="B115" s="373" t="s">
        <v>4</v>
      </c>
      <c r="C115" s="193" t="s">
        <v>813</v>
      </c>
      <c r="D115" s="193" t="s">
        <v>411</v>
      </c>
      <c r="E115" s="374" t="b">
        <v>1</v>
      </c>
      <c r="F115" s="375">
        <v>0</v>
      </c>
      <c r="G115" s="376">
        <v>1</v>
      </c>
      <c r="H115" s="376">
        <v>2</v>
      </c>
      <c r="I115" s="376">
        <v>0</v>
      </c>
      <c r="J115" s="376">
        <v>0</v>
      </c>
      <c r="K115" s="246" t="s">
        <v>814</v>
      </c>
      <c r="L115" s="246" t="s">
        <v>931</v>
      </c>
      <c r="M115" s="241" t="s">
        <v>899</v>
      </c>
      <c r="N115" s="377">
        <v>10</v>
      </c>
      <c r="O115" s="377">
        <v>10</v>
      </c>
    </row>
    <row r="116" spans="2:15">
      <c r="B116" s="341"/>
      <c r="C116" s="341"/>
      <c r="D116" s="341"/>
      <c r="E116" s="342"/>
      <c r="F116" s="343"/>
      <c r="G116" s="343"/>
      <c r="H116" s="343"/>
      <c r="I116" s="343"/>
      <c r="J116" s="343"/>
      <c r="K116" s="344"/>
      <c r="L116" s="344"/>
      <c r="M116" s="344"/>
      <c r="N116" s="343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537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538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392</v>
      </c>
      <c r="H121" s="147" t="s">
        <v>479</v>
      </c>
      <c r="I121" s="147" t="s">
        <v>543</v>
      </c>
    </row>
    <row r="122" spans="2:15">
      <c r="B122" s="244" t="s">
        <v>4</v>
      </c>
      <c r="C122" s="198" t="s">
        <v>539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540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541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542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574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822</v>
      </c>
      <c r="E4" s="347" t="s">
        <v>823</v>
      </c>
      <c r="F4" s="148" t="s">
        <v>827</v>
      </c>
      <c r="G4" s="148" t="s">
        <v>245</v>
      </c>
      <c r="H4" s="148" t="s">
        <v>246</v>
      </c>
      <c r="I4" s="148" t="s">
        <v>247</v>
      </c>
      <c r="J4" s="148" t="s">
        <v>612</v>
      </c>
      <c r="K4" s="148" t="s">
        <v>620</v>
      </c>
      <c r="L4" s="349" t="s">
        <v>824</v>
      </c>
      <c r="M4" s="351" t="s">
        <v>825</v>
      </c>
      <c r="N4" s="352" t="s">
        <v>826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828</v>
      </c>
      <c r="G5" s="15" t="s">
        <v>637</v>
      </c>
      <c r="H5" s="15" t="s">
        <v>638</v>
      </c>
      <c r="I5" s="15" t="s">
        <v>1184</v>
      </c>
      <c r="J5" s="15" t="s">
        <v>873</v>
      </c>
      <c r="K5" s="15" t="s">
        <v>633</v>
      </c>
      <c r="L5" s="350" t="b">
        <v>0</v>
      </c>
      <c r="M5" s="353" t="s">
        <v>639</v>
      </c>
      <c r="N5" s="354" t="s">
        <v>575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829</v>
      </c>
      <c r="G6" s="15" t="s">
        <v>583</v>
      </c>
      <c r="H6" s="15" t="s">
        <v>584</v>
      </c>
      <c r="I6" s="15" t="s">
        <v>585</v>
      </c>
      <c r="J6" s="15" t="s">
        <v>585</v>
      </c>
      <c r="K6" s="15" t="s">
        <v>633</v>
      </c>
      <c r="L6" s="350" t="b">
        <v>0</v>
      </c>
      <c r="M6" s="353" t="s">
        <v>490</v>
      </c>
      <c r="N6" s="354" t="s">
        <v>244</v>
      </c>
    </row>
    <row r="7" spans="2:16">
      <c r="B7" s="134" t="s">
        <v>4</v>
      </c>
      <c r="C7" s="159" t="s">
        <v>577</v>
      </c>
      <c r="D7" s="249">
        <v>2</v>
      </c>
      <c r="E7" s="348">
        <v>0</v>
      </c>
      <c r="F7" s="15" t="s">
        <v>830</v>
      </c>
      <c r="G7" s="15" t="s">
        <v>634</v>
      </c>
      <c r="H7" s="15" t="s">
        <v>635</v>
      </c>
      <c r="I7" s="15" t="s">
        <v>636</v>
      </c>
      <c r="J7" s="15" t="s">
        <v>636</v>
      </c>
      <c r="K7" s="15" t="s">
        <v>633</v>
      </c>
      <c r="L7" s="350" t="b">
        <v>0</v>
      </c>
      <c r="M7" s="353" t="s">
        <v>594</v>
      </c>
      <c r="N7" s="354" t="s">
        <v>575</v>
      </c>
    </row>
    <row r="8" spans="2:16">
      <c r="B8" s="134" t="s">
        <v>4</v>
      </c>
      <c r="C8" s="159" t="s">
        <v>593</v>
      </c>
      <c r="D8" s="249">
        <v>3</v>
      </c>
      <c r="E8" s="348">
        <v>0</v>
      </c>
      <c r="F8" s="15" t="s">
        <v>831</v>
      </c>
      <c r="G8" s="15" t="s">
        <v>587</v>
      </c>
      <c r="H8" s="15" t="s">
        <v>599</v>
      </c>
      <c r="I8" s="15" t="s">
        <v>588</v>
      </c>
      <c r="J8" s="15" t="s">
        <v>588</v>
      </c>
      <c r="K8" s="15" t="s">
        <v>633</v>
      </c>
      <c r="L8" s="350" t="b">
        <v>0</v>
      </c>
      <c r="M8" s="353" t="s">
        <v>600</v>
      </c>
      <c r="N8" s="354" t="s">
        <v>575</v>
      </c>
      <c r="P8" s="67"/>
    </row>
    <row r="9" spans="2:16">
      <c r="B9" s="134" t="s">
        <v>4</v>
      </c>
      <c r="C9" s="159" t="s">
        <v>621</v>
      </c>
      <c r="D9" s="249">
        <v>4</v>
      </c>
      <c r="E9" s="348">
        <v>0</v>
      </c>
      <c r="F9" s="15" t="s">
        <v>832</v>
      </c>
      <c r="G9" s="181" t="s">
        <v>622</v>
      </c>
      <c r="H9" s="15" t="s">
        <v>623</v>
      </c>
      <c r="I9" s="15" t="s">
        <v>588</v>
      </c>
      <c r="J9" s="181" t="s">
        <v>588</v>
      </c>
      <c r="K9" s="181" t="s">
        <v>633</v>
      </c>
      <c r="L9" s="350" t="b">
        <v>0</v>
      </c>
      <c r="M9" s="353" t="s">
        <v>624</v>
      </c>
      <c r="N9" s="354" t="s">
        <v>575</v>
      </c>
    </row>
    <row r="10" spans="2:16" s="67" customFormat="1">
      <c r="B10" s="136" t="s">
        <v>4</v>
      </c>
      <c r="C10" s="136" t="s">
        <v>741</v>
      </c>
      <c r="D10" s="355">
        <v>5</v>
      </c>
      <c r="E10" s="356">
        <v>0</v>
      </c>
      <c r="F10" s="15" t="s">
        <v>833</v>
      </c>
      <c r="G10" s="357" t="s">
        <v>742</v>
      </c>
      <c r="H10" s="358" t="s">
        <v>743</v>
      </c>
      <c r="I10" s="358" t="s">
        <v>744</v>
      </c>
      <c r="J10" s="357" t="s">
        <v>744</v>
      </c>
      <c r="K10" s="357" t="s">
        <v>633</v>
      </c>
      <c r="L10" s="359" t="b">
        <v>0</v>
      </c>
      <c r="M10" s="360" t="s">
        <v>745</v>
      </c>
      <c r="N10" s="361" t="s">
        <v>745</v>
      </c>
    </row>
    <row r="12" spans="2:16" ht="15.75" thickBot="1"/>
    <row r="13" spans="2:16" ht="23.25">
      <c r="B13" s="12" t="s">
        <v>1186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29"/>
      <c r="D14" s="429"/>
      <c r="E14" s="429"/>
      <c r="F14" s="429"/>
      <c r="G14" s="67"/>
      <c r="H14" s="67"/>
    </row>
    <row r="15" spans="2:16" ht="129">
      <c r="B15" s="143" t="s">
        <v>1187</v>
      </c>
      <c r="C15" s="143" t="s">
        <v>5</v>
      </c>
      <c r="D15" s="145" t="s">
        <v>186</v>
      </c>
      <c r="E15" s="146" t="s">
        <v>1191</v>
      </c>
      <c r="F15" s="161" t="s">
        <v>1192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1188</v>
      </c>
      <c r="D16" s="422">
        <v>0</v>
      </c>
      <c r="E16" s="423">
        <v>500</v>
      </c>
      <c r="F16" s="424">
        <v>0</v>
      </c>
      <c r="G16" s="15" t="s">
        <v>1193</v>
      </c>
      <c r="H16" s="430" t="s">
        <v>1194</v>
      </c>
    </row>
    <row r="17" spans="2:8">
      <c r="B17" s="134" t="s">
        <v>4</v>
      </c>
      <c r="C17" s="159" t="s">
        <v>1189</v>
      </c>
      <c r="D17" s="422">
        <v>1</v>
      </c>
      <c r="E17" s="423">
        <v>0</v>
      </c>
      <c r="F17" s="424">
        <v>75</v>
      </c>
      <c r="G17" s="15" t="s">
        <v>1195</v>
      </c>
      <c r="H17" s="430" t="s">
        <v>1196</v>
      </c>
    </row>
    <row r="18" spans="2:8">
      <c r="B18" s="136" t="s">
        <v>4</v>
      </c>
      <c r="C18" s="425" t="s">
        <v>1190</v>
      </c>
      <c r="D18" s="426">
        <v>2</v>
      </c>
      <c r="E18" s="427">
        <v>0</v>
      </c>
      <c r="F18" s="428">
        <v>0</v>
      </c>
      <c r="G18" s="15" t="s">
        <v>1195</v>
      </c>
      <c r="H18" s="430" t="s">
        <v>1196</v>
      </c>
    </row>
  </sheetData>
  <conditionalFormatting sqref="C5:C6">
    <cfRule type="duplicateValues" dxfId="216" priority="22"/>
  </conditionalFormatting>
  <conditionalFormatting sqref="C7">
    <cfRule type="duplicateValues" dxfId="215" priority="12"/>
  </conditionalFormatting>
  <conditionalFormatting sqref="C8:C9">
    <cfRule type="duplicateValues" dxfId="214" priority="11"/>
  </conditionalFormatting>
  <conditionalFormatting sqref="C10">
    <cfRule type="duplicateValues" dxfId="213" priority="10"/>
  </conditionalFormatting>
  <conditionalFormatting sqref="C16:C18">
    <cfRule type="duplicateValues" dxfId="21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G23" sqref="G2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361</v>
      </c>
      <c r="G3" s="10" t="s">
        <v>360</v>
      </c>
      <c r="J3" s="503" t="s">
        <v>359</v>
      </c>
      <c r="K3" s="503"/>
      <c r="M3" s="503"/>
      <c r="N3" s="503"/>
      <c r="O3" s="503"/>
      <c r="P3" s="503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357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781</v>
      </c>
      <c r="D5" s="14">
        <v>0</v>
      </c>
      <c r="E5" s="14" t="s">
        <v>315</v>
      </c>
      <c r="F5" s="338">
        <v>8</v>
      </c>
      <c r="G5" s="245" t="s">
        <v>1352</v>
      </c>
      <c r="H5" s="20" t="b">
        <v>1</v>
      </c>
      <c r="I5" s="221" t="s">
        <v>809</v>
      </c>
      <c r="J5" s="21" t="s">
        <v>339</v>
      </c>
      <c r="K5" s="135"/>
    </row>
    <row r="6" spans="2:16">
      <c r="B6" s="134" t="s">
        <v>4</v>
      </c>
      <c r="C6" s="159" t="s">
        <v>784</v>
      </c>
      <c r="D6" s="14">
        <v>0</v>
      </c>
      <c r="E6" s="14" t="s">
        <v>465</v>
      </c>
      <c r="F6" s="338">
        <v>30</v>
      </c>
      <c r="G6" s="245"/>
      <c r="H6" s="20" t="b">
        <v>1</v>
      </c>
      <c r="I6" s="221" t="s">
        <v>807</v>
      </c>
      <c r="J6" s="21" t="s">
        <v>341</v>
      </c>
      <c r="K6" s="135"/>
    </row>
    <row r="7" spans="2:16">
      <c r="B7" s="136" t="s">
        <v>4</v>
      </c>
      <c r="C7" s="159" t="s">
        <v>782</v>
      </c>
      <c r="D7" s="14">
        <v>0</v>
      </c>
      <c r="E7" s="14" t="s">
        <v>783</v>
      </c>
      <c r="F7" s="338">
        <v>1</v>
      </c>
      <c r="G7" s="245"/>
      <c r="H7" s="20" t="b">
        <v>1</v>
      </c>
      <c r="I7" s="221" t="s">
        <v>806</v>
      </c>
      <c r="J7" s="21" t="s">
        <v>340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625</v>
      </c>
      <c r="J8" s="21" t="s">
        <v>337</v>
      </c>
      <c r="K8" s="135"/>
    </row>
    <row r="9" spans="2:16">
      <c r="B9" s="136" t="s">
        <v>4</v>
      </c>
      <c r="C9" s="159" t="s">
        <v>785</v>
      </c>
      <c r="D9" s="14">
        <v>0</v>
      </c>
      <c r="E9" s="14" t="s">
        <v>786</v>
      </c>
      <c r="F9" s="338">
        <v>5</v>
      </c>
      <c r="G9" s="245" t="s">
        <v>1353</v>
      </c>
      <c r="H9" s="20" t="b">
        <v>1</v>
      </c>
      <c r="I9" s="221" t="s">
        <v>628</v>
      </c>
      <c r="J9" s="21" t="s">
        <v>342</v>
      </c>
      <c r="K9" s="135" t="s">
        <v>562</v>
      </c>
    </row>
    <row r="10" spans="2:16">
      <c r="B10" s="136" t="s">
        <v>4</v>
      </c>
      <c r="C10" s="159" t="s">
        <v>780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627</v>
      </c>
      <c r="J10" s="21" t="s">
        <v>338</v>
      </c>
      <c r="K10" s="135"/>
    </row>
    <row r="11" spans="2:16">
      <c r="B11" s="136" t="s">
        <v>4</v>
      </c>
      <c r="C11" s="159" t="s">
        <v>788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627</v>
      </c>
      <c r="J11" s="21" t="s">
        <v>344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465</v>
      </c>
      <c r="F12" s="245">
        <v>200</v>
      </c>
      <c r="G12" s="245"/>
      <c r="H12" s="20" t="b">
        <v>1</v>
      </c>
      <c r="I12" s="221" t="s">
        <v>807</v>
      </c>
      <c r="J12" s="21" t="s">
        <v>347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783</v>
      </c>
      <c r="F13" s="245">
        <v>2</v>
      </c>
      <c r="G13" s="245"/>
      <c r="H13" s="20" t="b">
        <v>1</v>
      </c>
      <c r="I13" s="221" t="s">
        <v>806</v>
      </c>
      <c r="J13" s="21" t="s">
        <v>346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1354</v>
      </c>
      <c r="H14" s="20" t="b">
        <v>1</v>
      </c>
      <c r="I14" s="221" t="s">
        <v>808</v>
      </c>
      <c r="J14" s="21" t="s">
        <v>345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786</v>
      </c>
      <c r="F15" s="338">
        <v>3</v>
      </c>
      <c r="G15" s="245" t="s">
        <v>1330</v>
      </c>
      <c r="H15" s="20" t="b">
        <v>0</v>
      </c>
      <c r="I15" s="221" t="s">
        <v>811</v>
      </c>
      <c r="J15" s="21" t="s">
        <v>348</v>
      </c>
      <c r="K15" s="135"/>
    </row>
    <row r="16" spans="2:16">
      <c r="B16" s="136" t="s">
        <v>4</v>
      </c>
      <c r="C16" s="159" t="s">
        <v>787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625</v>
      </c>
      <c r="J16" s="21" t="s">
        <v>343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625</v>
      </c>
      <c r="J17" s="21" t="s">
        <v>349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627</v>
      </c>
      <c r="J18" s="21" t="s">
        <v>350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783</v>
      </c>
      <c r="F19" s="338">
        <v>3</v>
      </c>
      <c r="G19" s="245"/>
      <c r="H19" s="20" t="b">
        <v>1</v>
      </c>
      <c r="I19" s="221" t="s">
        <v>806</v>
      </c>
      <c r="J19" s="21" t="s">
        <v>352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786</v>
      </c>
      <c r="F20" s="338">
        <v>3</v>
      </c>
      <c r="G20" s="245" t="s">
        <v>494</v>
      </c>
      <c r="H20" s="20" t="b">
        <v>1</v>
      </c>
      <c r="I20" s="221" t="s">
        <v>810</v>
      </c>
      <c r="J20" s="21" t="s">
        <v>354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465</v>
      </c>
      <c r="F21" s="338">
        <v>5000</v>
      </c>
      <c r="G21" s="245"/>
      <c r="H21" s="20" t="b">
        <v>0</v>
      </c>
      <c r="I21" s="221" t="s">
        <v>807</v>
      </c>
      <c r="J21" s="21" t="s">
        <v>353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1355</v>
      </c>
      <c r="H22" s="20" t="b">
        <v>0</v>
      </c>
      <c r="I22" s="221" t="s">
        <v>626</v>
      </c>
      <c r="J22" s="21" t="s">
        <v>351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504" t="s">
        <v>362</v>
      </c>
      <c r="G28" s="504"/>
      <c r="H28" s="504"/>
      <c r="I28" s="173"/>
      <c r="J28" s="173"/>
    </row>
    <row r="29" spans="2:11" ht="123.75">
      <c r="B29" s="185" t="s">
        <v>356</v>
      </c>
      <c r="C29" s="185" t="s">
        <v>5</v>
      </c>
      <c r="D29" s="220" t="s">
        <v>23</v>
      </c>
      <c r="E29" s="184" t="s">
        <v>38</v>
      </c>
      <c r="F29" s="184" t="s">
        <v>358</v>
      </c>
      <c r="G29" s="184" t="s">
        <v>363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563</v>
      </c>
      <c r="D30" s="221" t="s">
        <v>629</v>
      </c>
      <c r="E30" s="21"/>
      <c r="F30" s="21"/>
      <c r="G30" s="21"/>
      <c r="H30" s="188" t="s">
        <v>564</v>
      </c>
      <c r="I30" s="188"/>
      <c r="J30" s="188"/>
    </row>
    <row r="31" spans="2:11">
      <c r="B31" s="156" t="s">
        <v>4</v>
      </c>
      <c r="C31" s="182" t="s">
        <v>313</v>
      </c>
      <c r="D31" s="221" t="s">
        <v>630</v>
      </c>
      <c r="E31" s="21" t="s">
        <v>565</v>
      </c>
      <c r="F31" s="21" t="s">
        <v>569</v>
      </c>
      <c r="G31" s="21" t="s">
        <v>572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631</v>
      </c>
      <c r="E32" s="21" t="s">
        <v>567</v>
      </c>
      <c r="F32" s="21" t="s">
        <v>570</v>
      </c>
      <c r="G32" s="21" t="s">
        <v>573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632</v>
      </c>
      <c r="E33" s="21" t="s">
        <v>568</v>
      </c>
      <c r="F33" s="21" t="s">
        <v>571</v>
      </c>
      <c r="G33" s="21" t="s">
        <v>566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465</v>
      </c>
      <c r="D34" s="221" t="s">
        <v>790</v>
      </c>
      <c r="E34" s="21" t="s">
        <v>794</v>
      </c>
      <c r="F34" s="21" t="s">
        <v>795</v>
      </c>
      <c r="G34" s="21" t="s">
        <v>796</v>
      </c>
      <c r="H34" s="188" t="s">
        <v>815</v>
      </c>
      <c r="I34" s="188"/>
      <c r="J34" s="188"/>
    </row>
    <row r="35" spans="2:11">
      <c r="B35" s="156" t="s">
        <v>4</v>
      </c>
      <c r="C35" s="182" t="s">
        <v>817</v>
      </c>
      <c r="D35" s="221" t="s">
        <v>816</v>
      </c>
      <c r="E35" s="21" t="s">
        <v>818</v>
      </c>
      <c r="F35" s="21" t="s">
        <v>819</v>
      </c>
      <c r="G35" s="21" t="s">
        <v>820</v>
      </c>
      <c r="H35" s="188" t="s">
        <v>821</v>
      </c>
      <c r="I35" s="188"/>
      <c r="J35" s="188"/>
    </row>
    <row r="36" spans="2:11">
      <c r="B36" s="156" t="s">
        <v>4</v>
      </c>
      <c r="C36" s="182" t="s">
        <v>789</v>
      </c>
      <c r="D36" s="221" t="s">
        <v>791</v>
      </c>
      <c r="E36" s="21" t="s">
        <v>797</v>
      </c>
      <c r="F36" s="21" t="s">
        <v>798</v>
      </c>
      <c r="G36" s="21" t="s">
        <v>799</v>
      </c>
      <c r="H36" s="188"/>
      <c r="I36" s="188"/>
      <c r="J36" s="188"/>
    </row>
    <row r="37" spans="2:11">
      <c r="B37" s="156" t="s">
        <v>4</v>
      </c>
      <c r="C37" s="182" t="s">
        <v>786</v>
      </c>
      <c r="D37" s="221" t="s">
        <v>792</v>
      </c>
      <c r="E37" s="21" t="s">
        <v>800</v>
      </c>
      <c r="F37" s="21" t="s">
        <v>801</v>
      </c>
      <c r="G37" s="21" t="s">
        <v>802</v>
      </c>
      <c r="H37" s="188"/>
      <c r="I37" s="188"/>
      <c r="J37" s="188"/>
    </row>
    <row r="38" spans="2:11">
      <c r="B38" s="156" t="s">
        <v>4</v>
      </c>
      <c r="C38" s="182" t="s">
        <v>783</v>
      </c>
      <c r="D38" s="221" t="s">
        <v>793</v>
      </c>
      <c r="E38" s="21" t="s">
        <v>803</v>
      </c>
      <c r="F38" s="21" t="s">
        <v>804</v>
      </c>
      <c r="G38" s="21" t="s">
        <v>805</v>
      </c>
      <c r="H38" s="188"/>
      <c r="I38" s="188"/>
      <c r="J38" s="188"/>
    </row>
    <row r="41" spans="2:11" ht="15.75" thickBot="1"/>
    <row r="42" spans="2:11" ht="23.25">
      <c r="B42" s="12" t="s">
        <v>364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371</v>
      </c>
      <c r="G43" s="505" t="s">
        <v>369</v>
      </c>
      <c r="H43" s="505"/>
      <c r="I43" s="173"/>
    </row>
    <row r="44" spans="2:11" ht="142.5">
      <c r="B44" s="185" t="s">
        <v>365</v>
      </c>
      <c r="C44" s="185" t="s">
        <v>5</v>
      </c>
      <c r="D44" s="144" t="s">
        <v>375</v>
      </c>
      <c r="E44" s="154" t="s">
        <v>243</v>
      </c>
      <c r="F44" s="154" t="s">
        <v>374</v>
      </c>
      <c r="G44" s="154" t="s">
        <v>370</v>
      </c>
      <c r="H44" s="146" t="s">
        <v>372</v>
      </c>
      <c r="I44" s="146" t="s">
        <v>373</v>
      </c>
      <c r="J44" s="149" t="s">
        <v>38</v>
      </c>
      <c r="K44" s="145" t="s">
        <v>513</v>
      </c>
    </row>
    <row r="45" spans="2:11">
      <c r="B45" s="156" t="s">
        <v>4</v>
      </c>
      <c r="C45" s="182" t="s">
        <v>366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510</v>
      </c>
      <c r="K45" s="132" t="s">
        <v>514</v>
      </c>
    </row>
    <row r="46" spans="2:11">
      <c r="B46" s="156" t="s">
        <v>4</v>
      </c>
      <c r="C46" s="182" t="s">
        <v>367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511</v>
      </c>
      <c r="K46" s="132" t="s">
        <v>515</v>
      </c>
    </row>
    <row r="47" spans="2:11">
      <c r="B47" s="156" t="s">
        <v>4</v>
      </c>
      <c r="C47" s="182" t="s">
        <v>368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512</v>
      </c>
      <c r="K47" s="138" t="s">
        <v>516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84" priority="6"/>
  </conditionalFormatting>
  <conditionalFormatting sqref="C45:D47">
    <cfRule type="duplicateValues" dxfId="183" priority="5"/>
  </conditionalFormatting>
  <conditionalFormatting sqref="C5:C22">
    <cfRule type="duplicateValues" dxfId="182" priority="12"/>
  </conditionalFormatting>
  <conditionalFormatting sqref="C30">
    <cfRule type="duplicateValues" dxfId="181" priority="4"/>
  </conditionalFormatting>
  <conditionalFormatting sqref="C34 C36:C37">
    <cfRule type="duplicateValues" dxfId="180" priority="3"/>
  </conditionalFormatting>
  <conditionalFormatting sqref="C38">
    <cfRule type="duplicateValues" dxfId="179" priority="2"/>
  </conditionalFormatting>
  <conditionalFormatting sqref="C35">
    <cfRule type="duplicateValues" dxfId="17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2017-03-10T13:11:08Z</dcterms:modified>
</cp:coreProperties>
</file>