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3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5" i="1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<sst xmlns="http://schemas.openxmlformats.org/spreadsheetml/2006/main" count="463" uniqueCount="217">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</sst>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9" xfId="0" applyFont="1" applyFill="1" applyBorder="1" applyAlignment="1">
      <alignment horizontal="center" vertical="center"/>
    </xf>
    <xf numFmtId="49" fontId="7" fillId="7" borderId="10" xfId="0" applyNumberFormat="1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AZ24" totalsRowShown="0" headerRowBorderDxfId="129" totalsRowBorderDxfId="128">
  <autoFilter ref="B12:AZ24"/>
  <tableColumns count="51">
    <tableColumn id="1" name="{specialDragonTierDefinitions}" dataDxfId="127"/>
    <tableColumn id="2" name="[sku]" dataDxfId="126"/>
    <tableColumn id="3" name="[tier]" dataDxfId="125"/>
    <tableColumn id="4" name="[specialDragon]" dataDxfId="124"/>
    <tableColumn id="5" name="[mainProgressionRestriction]" dataDxfId="123"/>
    <tableColumn id="7" name="[upgradeLevelToUnlock]" dataDxfId="122"/>
    <tableColumn id="8" name="[defaultSize]" dataDxfId="121"/>
    <tableColumn id="9" name="[cameraFrameWidthModifier]" dataDxfId="120"/>
    <tableColumn id="10" name="[health]" dataDxfId="119"/>
    <tableColumn id="11" name="[healthDrain]" dataDxfId="118"/>
    <tableColumn id="12" name="[healthDrainSpacePlus]" dataDxfId="117"/>
    <tableColumn id="13" name="[healthDrainAmpPerSecond]" dataDxfId="116"/>
    <tableColumn id="14" name="[sessionStartHealthDrainTime]" dataDxfId="115"/>
    <tableColumn id="15" name="[sessionStartHealthDrainModifier]" dataDxfId="114"/>
    <tableColumn id="16" name="[scale]" dataDxfId="113"/>
    <tableColumn id="17" name="[boostMultiplier]" dataDxfId="112"/>
    <tableColumn id="18" name="[energyBase]" dataDxfId="111"/>
    <tableColumn id="19" name="[energyDrain]" dataDxfId="110"/>
    <tableColumn id="20" name="[energyRefillRate]" dataDxfId="109"/>
    <tableColumn id="21" name="[furyBaseLength]" dataDxfId="108"/>
    <tableColumn id="22" name="[furyScoreMultiplier]" dataDxfId="107"/>
    <tableColumn id="23" name="[furyBaseDuration]" dataDxfId="106"/>
    <tableColumn id="24" name="[furyMax]" dataDxfId="105"/>
    <tableColumn id="25" name="[scoreTextThresholdMultiplier]" dataDxfId="104"/>
    <tableColumn id="26" name="[eatSpeedFactor]" dataDxfId="103"/>
    <tableColumn id="27" name="[maxAlcohol]" dataDxfId="102"/>
    <tableColumn id="28" name="[alcoholDrain]" dataDxfId="101"/>
    <tableColumn id="29" name="[gamePrefab]" dataDxfId="100"/>
    <tableColumn id="30" name="[menuPrefab]" dataDxfId="99"/>
    <tableColumn id="31" name="[resultsPrefab]" dataDxfId="98"/>
    <tableColumn id="32" name="[shadowFromDragon]" dataDxfId="97"/>
    <tableColumn id="33" name="[revealFromDragon]" dataDxfId="96"/>
    <tableColumn id="34" name="[sizeUpMultiplier]" dataDxfId="95"/>
    <tableColumn id="35" name="[speedUpMultiplier]" dataDxfId="94"/>
    <tableColumn id="36" name="[biteUpMultiplier]" dataDxfId="93"/>
    <tableColumn id="37" name="[invincible]" dataDxfId="92"/>
    <tableColumn id="38" name="[infiniteBoost]" dataDxfId="91"/>
    <tableColumn id="39" name="[eatEverything]" dataDxfId="90"/>
    <tableColumn id="40" name="[modeDuration]" dataDxfId="89"/>
    <tableColumn id="41" name="[petScale]" dataDxfId="88"/>
    <tableColumn id="44" name="[statsBarRatio]" dataDxfId="87"/>
    <tableColumn id="45" name="[furyBarRatio]" dataDxfId="86"/>
    <tableColumn id="46" name="[force]" dataDxfId="85"/>
    <tableColumn id="47" name="[mass]" dataDxfId="84"/>
    <tableColumn id="48" name="[friction]" dataDxfId="83"/>
    <tableColumn id="49" name="[gravityModifier]" dataDxfId="82"/>
    <tableColumn id="50" name="[airGravityModifier]" dataDxfId="81"/>
    <tableColumn id="51" name="[waterGravityModifier]" dataDxfId="80"/>
    <tableColumn id="52" name="[damageAnimationThreshold]" dataDxfId="79"/>
    <tableColumn id="53" name="[dotAnimationThreshold]" dataDxfId="78"/>
    <tableColumn id="54" name="[trackingSku]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X6" totalsRowShown="0" headerRowDxfId="76" dataDxfId="74" headerRowBorderDxfId="75" tableBorderDxfId="73">
  <autoFilter ref="B3:X6"/>
  <tableColumns count="23">
    <tableColumn id="1" name="{specialDragonDefinitions}" dataDxfId="72"/>
    <tableColumn id="2" name="[sku]"/>
    <tableColumn id="3" name="[type]"/>
    <tableColumn id="5" name="[order]" dataDxfId="71"/>
    <tableColumn id="7" name="[unlockPriceGF]" dataDxfId="70"/>
    <tableColumn id="8" name="[unlockPricePC]" dataDxfId="69"/>
    <tableColumn id="66" name="[hpBonusSteps]" dataDxfId="68"/>
    <tableColumn id="69" name="[hpBonusMin]" dataDxfId="67"/>
    <tableColumn id="70" name="[hpBonusMax]" dataDxfId="66"/>
    <tableColumn id="72" name="[speedBonusSteps]" dataDxfId="65"/>
    <tableColumn id="73" name="[speedBonusMin]" dataDxfId="64"/>
    <tableColumn id="74" name="[speedBonusMax]" dataDxfId="63"/>
    <tableColumn id="71" name="[boostBonusSteps]" dataDxfId="62"/>
    <tableColumn id="68" name="[boostBonusMin]" dataDxfId="61"/>
    <tableColumn id="67" name="[boostBonusMax]" dataDxfId="60"/>
    <tableColumn id="76" name="[stepPrice]" dataDxfId="59"/>
    <tableColumn id="77" name="[priceCoefA]" dataDxfId="58"/>
    <tableColumn id="75" name="[priceCoefB]" dataDxfId="57"/>
    <tableColumn id="6" name="[energyRequiredToBoost]" dataDxfId="56"/>
    <tableColumn id="4" name="[energyRestartThreshold]" dataDxfId="55"/>
    <tableColumn id="10" name="[tidBoostAction]" dataDxfId="54"/>
    <tableColumn id="9" name="[tidBoostReminder]" dataDxfId="53"/>
    <tableColumn id="65" name="[trackingSku]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51" tableBorderDxfId="50" totalsRowBorderDxfId="49">
  <autoFilter ref="B30:F39"/>
  <tableColumns count="5">
    <tableColumn id="1" name="{specialDragonPowerDefinitions}" dataDxfId="48"/>
    <tableColumn id="2" name="[sku]" dataDxfId="47"/>
    <tableColumn id="3" name="[specialDragon]" dataDxfId="46"/>
    <tableColumn id="6" name="[upgradeLevelToUnlock]" dataDxfId="45"/>
    <tableColumn id="5" name="[icon]" dataDxfId="44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43" tableBorderDxfId="42" totalsRowBorderDxfId="41">
  <autoFilter ref="B45:M48"/>
  <tableColumns count="12">
    <tableColumn id="1" name="{specialDisguisesDefinitions}" dataDxfId="40"/>
    <tableColumn id="2" name="[sku]" dataDxfId="39"/>
    <tableColumn id="3" name="[skin]" dataDxfId="38"/>
    <tableColumn id="6" name="[dragonSku]" dataDxfId="37"/>
    <tableColumn id="5" name="[shopOrder]" dataDxfId="36"/>
    <tableColumn id="4" name="[priceSC]" dataDxfId="35"/>
    <tableColumn id="7" name="[priceHC]" dataDxfId="34"/>
    <tableColumn id="8" name="[unlockLevel]" dataDxfId="33"/>
    <tableColumn id="9" name="[icon]" dataDxfId="32"/>
    <tableColumn id="10" name="[tidName]" dataDxfId="31"/>
    <tableColumn id="11" name="[tidDesc]" dataDxfId="30"/>
    <tableColumn id="12" name="[trackingSku]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J6" totalsRowShown="0" headerRowBorderDxfId="27" tableBorderDxfId="26">
  <autoFilter ref="B3:J6"/>
  <tableColumns count="9">
    <tableColumn id="1" name="{specialMissionDifficultyDefinitions}"/>
    <tableColumn id="2" name="[sku]" dataDxfId="25"/>
    <tableColumn id="7" name="[index]" dataDxfId="24"/>
    <tableColumn id="4" name="[cooldownMinutes]" dataDxfId="23"/>
    <tableColumn id="9" name="[maxRewardGoldenFragments]" dataDxfId="22"/>
    <tableColumn id="5" name="[removeMissionPCCoefA]" dataDxfId="21"/>
    <tableColumn id="6" name="[removeMissionPCCoefB]" dataDxfId="20"/>
    <tableColumn id="8" name="[tidName]" dataDxfId="19"/>
    <tableColumn id="10" name="[color]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17" dataDxfId="15" headerRowBorderDxfId="16" tableBorderDxfId="14" totalsRowBorderDxfId="13">
  <autoFilter ref="B11:F15"/>
  <tableColumns count="5">
    <tableColumn id="1" name="{missionSpecialDragonModifiersDefinitions}" dataDxfId="12"/>
    <tableColumn id="2" name="[sku]" dataDxfId="11"/>
    <tableColumn id="4" name="[tier]" dataDxfId="10"/>
    <tableColumn id="7" name="[quantityModifier]" dataDxfId="9"/>
    <tableColumn id="3" name="[missionSCRewardMultiplier]" dataDxfId="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48"/>
  <sheetViews>
    <sheetView tabSelected="1" topLeftCell="AD1" workbookViewId="0">
      <selection activeCell="AI17" sqref="AI1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2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2" x14ac:dyDescent="0.25">
      <c r="J2" t="s">
        <v>153</v>
      </c>
      <c r="M2" t="s">
        <v>153</v>
      </c>
      <c r="P2" t="s">
        <v>153</v>
      </c>
    </row>
    <row r="3" spans="1:52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208</v>
      </c>
      <c r="G3" s="38" t="s">
        <v>60</v>
      </c>
      <c r="H3" s="55" t="s">
        <v>72</v>
      </c>
      <c r="I3" s="55" t="s">
        <v>73</v>
      </c>
      <c r="J3" s="55" t="s">
        <v>74</v>
      </c>
      <c r="K3" s="52" t="s">
        <v>75</v>
      </c>
      <c r="L3" s="52" t="s">
        <v>76</v>
      </c>
      <c r="M3" s="52" t="s">
        <v>77</v>
      </c>
      <c r="N3" s="54" t="s">
        <v>78</v>
      </c>
      <c r="O3" s="54" t="s">
        <v>79</v>
      </c>
      <c r="P3" s="54" t="s">
        <v>80</v>
      </c>
      <c r="Q3" s="53" t="s">
        <v>81</v>
      </c>
      <c r="R3" s="53" t="s">
        <v>82</v>
      </c>
      <c r="S3" s="53" t="s">
        <v>83</v>
      </c>
      <c r="T3" s="183" t="s">
        <v>209</v>
      </c>
      <c r="U3" s="183" t="s">
        <v>210</v>
      </c>
      <c r="V3" s="183" t="s">
        <v>211</v>
      </c>
      <c r="W3" s="183" t="s">
        <v>212</v>
      </c>
      <c r="X3" s="48" t="s">
        <v>1</v>
      </c>
    </row>
    <row r="4" spans="1:52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40</v>
      </c>
      <c r="G4" s="43">
        <v>150</v>
      </c>
      <c r="H4" s="51">
        <v>20</v>
      </c>
      <c r="I4" s="51">
        <v>0</v>
      </c>
      <c r="J4" s="51">
        <v>100</v>
      </c>
      <c r="K4" s="50">
        <v>20</v>
      </c>
      <c r="L4" s="50">
        <v>0</v>
      </c>
      <c r="M4" s="50">
        <v>60</v>
      </c>
      <c r="N4" s="56">
        <v>20</v>
      </c>
      <c r="O4" s="56">
        <v>0</v>
      </c>
      <c r="P4" s="56">
        <v>60</v>
      </c>
      <c r="Q4" s="49">
        <v>5</v>
      </c>
      <c r="R4" s="49">
        <v>1</v>
      </c>
      <c r="S4" s="49">
        <v>1</v>
      </c>
      <c r="T4" s="49">
        <v>0.2</v>
      </c>
      <c r="U4" s="185">
        <v>1</v>
      </c>
      <c r="V4" s="49" t="s">
        <v>214</v>
      </c>
      <c r="W4" s="49"/>
      <c r="X4" s="179" t="s">
        <v>4</v>
      </c>
    </row>
    <row r="5" spans="1:52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40</v>
      </c>
      <c r="G5" s="43">
        <v>150</v>
      </c>
      <c r="H5" s="51">
        <v>20</v>
      </c>
      <c r="I5" s="51">
        <v>0</v>
      </c>
      <c r="J5" s="51">
        <v>100</v>
      </c>
      <c r="K5" s="50">
        <v>20</v>
      </c>
      <c r="L5" s="50">
        <v>0</v>
      </c>
      <c r="M5" s="50">
        <v>60</v>
      </c>
      <c r="N5" s="56">
        <v>20</v>
      </c>
      <c r="O5" s="56">
        <v>0</v>
      </c>
      <c r="P5" s="56">
        <v>60</v>
      </c>
      <c r="Q5" s="49">
        <v>5</v>
      </c>
      <c r="R5" s="49">
        <v>1</v>
      </c>
      <c r="S5" s="49">
        <v>1</v>
      </c>
      <c r="T5" s="49">
        <v>0.2</v>
      </c>
      <c r="U5" s="185">
        <v>1</v>
      </c>
      <c r="V5" s="49" t="s">
        <v>213</v>
      </c>
      <c r="W5" s="49"/>
      <c r="X5" s="179" t="s">
        <v>5</v>
      </c>
    </row>
    <row r="6" spans="1:52" x14ac:dyDescent="0.25">
      <c r="B6" s="44" t="s">
        <v>2</v>
      </c>
      <c r="C6" s="45" t="s">
        <v>69</v>
      </c>
      <c r="D6" s="45" t="s">
        <v>110</v>
      </c>
      <c r="E6" s="41">
        <v>2</v>
      </c>
      <c r="F6" s="46">
        <v>40</v>
      </c>
      <c r="G6" s="47">
        <v>150</v>
      </c>
      <c r="H6" s="51">
        <v>20</v>
      </c>
      <c r="I6" s="51">
        <v>0</v>
      </c>
      <c r="J6" s="51">
        <v>100</v>
      </c>
      <c r="K6" s="50">
        <v>20</v>
      </c>
      <c r="L6" s="50">
        <v>0</v>
      </c>
      <c r="M6" s="50">
        <v>60</v>
      </c>
      <c r="N6" s="56">
        <v>20</v>
      </c>
      <c r="O6" s="56">
        <v>0</v>
      </c>
      <c r="P6" s="56">
        <v>60</v>
      </c>
      <c r="Q6" s="49">
        <v>5</v>
      </c>
      <c r="R6" s="49">
        <v>1</v>
      </c>
      <c r="S6" s="49">
        <v>1</v>
      </c>
      <c r="T6" s="184">
        <v>0.2</v>
      </c>
      <c r="U6" s="184">
        <v>1</v>
      </c>
      <c r="V6" s="184"/>
      <c r="W6" s="184"/>
      <c r="X6" s="180" t="s">
        <v>6</v>
      </c>
    </row>
    <row r="9" spans="1:52" ht="15.75" thickBot="1" x14ac:dyDescent="0.3"/>
    <row r="10" spans="1:52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40" t="s">
        <v>155</v>
      </c>
    </row>
    <row r="11" spans="1:5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2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81" t="s">
        <v>39</v>
      </c>
      <c r="AG12" s="182" t="s">
        <v>38</v>
      </c>
      <c r="AH12" s="132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7" t="s">
        <v>31</v>
      </c>
      <c r="AO12" s="135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7" t="s">
        <v>22</v>
      </c>
      <c r="AX12" s="27" t="s">
        <v>21</v>
      </c>
      <c r="AY12" s="21" t="s">
        <v>20</v>
      </c>
      <c r="AZ12" s="24" t="s">
        <v>1</v>
      </c>
    </row>
    <row r="13" spans="1:52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7">
        <v>20</v>
      </c>
      <c r="I13" s="145">
        <v>0</v>
      </c>
      <c r="J13" s="143">
        <v>175</v>
      </c>
      <c r="K13" s="144">
        <v>7.5</v>
      </c>
      <c r="L13" s="144">
        <v>0</v>
      </c>
      <c r="M13" s="144">
        <v>1.9E-3</v>
      </c>
      <c r="N13" s="144">
        <v>20</v>
      </c>
      <c r="O13" s="144">
        <v>0.5</v>
      </c>
      <c r="P13" s="127">
        <v>1.25</v>
      </c>
      <c r="Q13" s="145">
        <v>1.3</v>
      </c>
      <c r="R13" s="144">
        <v>100</v>
      </c>
      <c r="S13" s="144">
        <v>40</v>
      </c>
      <c r="T13" s="146">
        <v>10</v>
      </c>
      <c r="U13" s="145">
        <v>9</v>
      </c>
      <c r="V13" s="144">
        <v>3</v>
      </c>
      <c r="W13" s="144">
        <v>10</v>
      </c>
      <c r="X13" s="146">
        <v>85000</v>
      </c>
      <c r="Y13" s="128">
        <v>2</v>
      </c>
      <c r="Z13" s="127">
        <v>0.13</v>
      </c>
      <c r="AA13" s="127">
        <v>100000</v>
      </c>
      <c r="AB13" s="128">
        <v>12</v>
      </c>
      <c r="AC13" s="35" t="s">
        <v>151</v>
      </c>
      <c r="AD13" s="36" t="s">
        <v>159</v>
      </c>
      <c r="AE13" s="36" t="s">
        <v>215</v>
      </c>
      <c r="AF13" s="36"/>
      <c r="AG13" s="130"/>
      <c r="AH13" s="133">
        <v>4.0999999999999996</v>
      </c>
      <c r="AI13" s="96">
        <v>2</v>
      </c>
      <c r="AJ13" s="96">
        <v>2</v>
      </c>
      <c r="AK13" s="96" t="b">
        <v>1</v>
      </c>
      <c r="AL13" s="96" t="b">
        <v>1</v>
      </c>
      <c r="AM13" s="96" t="b">
        <v>1</v>
      </c>
      <c r="AN13" s="138">
        <v>10</v>
      </c>
      <c r="AO13" s="141">
        <v>0.55999999999999994</v>
      </c>
      <c r="AP13" s="150">
        <v>2E-3</v>
      </c>
      <c r="AQ13" s="151">
        <v>5.0000000000000001E-3</v>
      </c>
      <c r="AR13" s="121">
        <v>100</v>
      </c>
      <c r="AS13" s="120">
        <v>2.5</v>
      </c>
      <c r="AT13" s="120">
        <v>3</v>
      </c>
      <c r="AU13" s="120">
        <v>0</v>
      </c>
      <c r="AV13" s="100">
        <v>0.7</v>
      </c>
      <c r="AW13" s="158">
        <v>0</v>
      </c>
      <c r="AX13" s="154">
        <v>0</v>
      </c>
      <c r="AY13" s="148">
        <v>8</v>
      </c>
      <c r="AZ13" s="99" t="s">
        <v>4</v>
      </c>
    </row>
    <row r="14" spans="1:52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7">
        <v>22</v>
      </c>
      <c r="I14" s="145">
        <v>0</v>
      </c>
      <c r="J14" s="143">
        <v>250</v>
      </c>
      <c r="K14" s="144">
        <v>8.5</v>
      </c>
      <c r="L14" s="144">
        <v>0</v>
      </c>
      <c r="M14" s="144">
        <v>2.0999999999999999E-3</v>
      </c>
      <c r="N14" s="144">
        <v>20</v>
      </c>
      <c r="O14" s="144">
        <v>0.6</v>
      </c>
      <c r="P14" s="127">
        <v>1.4</v>
      </c>
      <c r="Q14" s="145">
        <v>1.3</v>
      </c>
      <c r="R14" s="144">
        <v>120</v>
      </c>
      <c r="S14" s="144">
        <v>40</v>
      </c>
      <c r="T14" s="146">
        <v>10</v>
      </c>
      <c r="U14" s="145">
        <v>11</v>
      </c>
      <c r="V14" s="144">
        <v>4</v>
      </c>
      <c r="W14" s="144">
        <v>11</v>
      </c>
      <c r="X14" s="146">
        <v>150000</v>
      </c>
      <c r="Y14" s="128">
        <v>3</v>
      </c>
      <c r="Z14" s="127">
        <v>0.08</v>
      </c>
      <c r="AA14" s="127">
        <v>100000</v>
      </c>
      <c r="AB14" s="128">
        <v>12</v>
      </c>
      <c r="AC14" s="35" t="s">
        <v>151</v>
      </c>
      <c r="AD14" s="36" t="s">
        <v>159</v>
      </c>
      <c r="AE14" s="36" t="s">
        <v>215</v>
      </c>
      <c r="AF14" s="36"/>
      <c r="AG14" s="130"/>
      <c r="AH14" s="133">
        <v>2.2999999999999998</v>
      </c>
      <c r="AI14" s="96">
        <v>2</v>
      </c>
      <c r="AJ14" s="96">
        <v>2</v>
      </c>
      <c r="AK14" s="96" t="b">
        <v>1</v>
      </c>
      <c r="AL14" s="96" t="b">
        <v>1</v>
      </c>
      <c r="AM14" s="96" t="b">
        <v>1</v>
      </c>
      <c r="AN14" s="138">
        <v>10</v>
      </c>
      <c r="AO14" s="141">
        <v>0.7</v>
      </c>
      <c r="AP14" s="150">
        <v>1.8E-3</v>
      </c>
      <c r="AQ14" s="151">
        <v>5.0000000000000001E-3</v>
      </c>
      <c r="AR14" s="121">
        <v>110</v>
      </c>
      <c r="AS14" s="120">
        <v>2.5</v>
      </c>
      <c r="AT14" s="120">
        <v>3</v>
      </c>
      <c r="AU14" s="120">
        <v>0</v>
      </c>
      <c r="AV14" s="100">
        <v>0.7</v>
      </c>
      <c r="AW14" s="158">
        <v>0</v>
      </c>
      <c r="AX14" s="154">
        <v>9</v>
      </c>
      <c r="AY14" s="148">
        <v>8</v>
      </c>
      <c r="AZ14" s="99" t="s">
        <v>5</v>
      </c>
    </row>
    <row r="15" spans="1:52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7">
        <v>24</v>
      </c>
      <c r="I15" s="145">
        <v>0</v>
      </c>
      <c r="J15" s="143">
        <v>300</v>
      </c>
      <c r="K15" s="144">
        <v>9</v>
      </c>
      <c r="L15" s="144">
        <v>0</v>
      </c>
      <c r="M15" s="144">
        <v>7.0000000000000001E-3</v>
      </c>
      <c r="N15" s="144">
        <v>15</v>
      </c>
      <c r="O15" s="144">
        <v>0.7</v>
      </c>
      <c r="P15" s="127">
        <v>1.55</v>
      </c>
      <c r="Q15" s="145">
        <v>1.3</v>
      </c>
      <c r="R15" s="144">
        <v>140</v>
      </c>
      <c r="S15" s="144">
        <v>40</v>
      </c>
      <c r="T15" s="146">
        <v>10</v>
      </c>
      <c r="U15" s="145">
        <v>11.5</v>
      </c>
      <c r="V15" s="144">
        <v>5</v>
      </c>
      <c r="W15" s="144">
        <v>11</v>
      </c>
      <c r="X15" s="146">
        <v>250000</v>
      </c>
      <c r="Y15" s="128">
        <v>4</v>
      </c>
      <c r="Z15" s="127">
        <v>0.05</v>
      </c>
      <c r="AA15" s="127">
        <v>100000</v>
      </c>
      <c r="AB15" s="128">
        <v>12</v>
      </c>
      <c r="AC15" s="35" t="s">
        <v>151</v>
      </c>
      <c r="AD15" s="36" t="s">
        <v>159</v>
      </c>
      <c r="AE15" s="36" t="s">
        <v>215</v>
      </c>
      <c r="AF15" s="36"/>
      <c r="AG15" s="130"/>
      <c r="AH15" s="133">
        <v>2.1</v>
      </c>
      <c r="AI15" s="96">
        <v>2</v>
      </c>
      <c r="AJ15" s="96">
        <v>2</v>
      </c>
      <c r="AK15" s="96" t="b">
        <v>1</v>
      </c>
      <c r="AL15" s="96" t="b">
        <v>1</v>
      </c>
      <c r="AM15" s="96" t="b">
        <v>1</v>
      </c>
      <c r="AN15" s="138">
        <v>10</v>
      </c>
      <c r="AO15" s="141">
        <v>0.7</v>
      </c>
      <c r="AP15" s="150">
        <v>1.6000000000000001E-3</v>
      </c>
      <c r="AQ15" s="151">
        <v>5.0000000000000001E-3</v>
      </c>
      <c r="AR15" s="121">
        <v>120</v>
      </c>
      <c r="AS15" s="120">
        <v>2.5</v>
      </c>
      <c r="AT15" s="120">
        <v>3</v>
      </c>
      <c r="AU15" s="120">
        <v>0</v>
      </c>
      <c r="AV15" s="100">
        <v>0.7</v>
      </c>
      <c r="AW15" s="158">
        <v>0</v>
      </c>
      <c r="AX15" s="154">
        <v>45</v>
      </c>
      <c r="AY15" s="148">
        <v>15</v>
      </c>
      <c r="AZ15" s="99" t="s">
        <v>6</v>
      </c>
    </row>
    <row r="16" spans="1:52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7">
        <v>25</v>
      </c>
      <c r="I16" s="145">
        <v>0</v>
      </c>
      <c r="J16" s="143">
        <v>400</v>
      </c>
      <c r="K16" s="144">
        <v>9.5</v>
      </c>
      <c r="L16" s="144">
        <v>0</v>
      </c>
      <c r="M16" s="144">
        <v>8.9999999999999993E-3</v>
      </c>
      <c r="N16" s="144">
        <v>10</v>
      </c>
      <c r="O16" s="144">
        <v>0.8</v>
      </c>
      <c r="P16" s="127">
        <v>1.75</v>
      </c>
      <c r="Q16" s="145">
        <v>1.3</v>
      </c>
      <c r="R16" s="144">
        <v>160</v>
      </c>
      <c r="S16" s="144">
        <v>40</v>
      </c>
      <c r="T16" s="146">
        <v>10</v>
      </c>
      <c r="U16" s="145">
        <v>12</v>
      </c>
      <c r="V16" s="144">
        <v>6</v>
      </c>
      <c r="W16" s="144">
        <v>11</v>
      </c>
      <c r="X16" s="146">
        <v>400000</v>
      </c>
      <c r="Y16" s="128">
        <v>5</v>
      </c>
      <c r="Z16" s="127">
        <v>0.04</v>
      </c>
      <c r="AA16" s="127">
        <v>100000</v>
      </c>
      <c r="AB16" s="128">
        <v>12</v>
      </c>
      <c r="AC16" s="35" t="s">
        <v>151</v>
      </c>
      <c r="AD16" s="36" t="s">
        <v>159</v>
      </c>
      <c r="AE16" s="36" t="s">
        <v>215</v>
      </c>
      <c r="AF16" s="36"/>
      <c r="AG16" s="130"/>
      <c r="AH16" s="133">
        <v>2.1</v>
      </c>
      <c r="AI16" s="96">
        <v>2</v>
      </c>
      <c r="AJ16" s="96">
        <v>2</v>
      </c>
      <c r="AK16" s="96" t="b">
        <v>1</v>
      </c>
      <c r="AL16" s="96" t="b">
        <v>1</v>
      </c>
      <c r="AM16" s="96" t="b">
        <v>1</v>
      </c>
      <c r="AN16" s="138">
        <v>10</v>
      </c>
      <c r="AO16" s="141">
        <v>0.7</v>
      </c>
      <c r="AP16" s="150">
        <v>1.5E-3</v>
      </c>
      <c r="AQ16" s="151">
        <v>5.0000000000000001E-3</v>
      </c>
      <c r="AR16" s="121">
        <v>130</v>
      </c>
      <c r="AS16" s="120">
        <v>2.5</v>
      </c>
      <c r="AT16" s="120">
        <v>3</v>
      </c>
      <c r="AU16" s="120">
        <v>0</v>
      </c>
      <c r="AV16" s="100">
        <v>0.7</v>
      </c>
      <c r="AW16" s="158">
        <v>0</v>
      </c>
      <c r="AX16" s="154">
        <v>59</v>
      </c>
      <c r="AY16" s="148">
        <v>15</v>
      </c>
      <c r="AZ16" s="99" t="s">
        <v>7</v>
      </c>
    </row>
    <row r="17" spans="1:52" x14ac:dyDescent="0.25">
      <c r="B17" s="104" t="s">
        <v>2</v>
      </c>
      <c r="C17" s="105" t="s">
        <v>65</v>
      </c>
      <c r="D17" s="106" t="s">
        <v>19</v>
      </c>
      <c r="E17" s="107" t="s">
        <v>68</v>
      </c>
      <c r="F17" s="108" t="s">
        <v>19</v>
      </c>
      <c r="G17" s="109">
        <v>0</v>
      </c>
      <c r="H17" s="129">
        <v>3</v>
      </c>
      <c r="I17" s="124">
        <v>-2</v>
      </c>
      <c r="J17" s="110">
        <v>100</v>
      </c>
      <c r="K17" s="125">
        <v>1.3</v>
      </c>
      <c r="L17" s="125">
        <v>0</v>
      </c>
      <c r="M17" s="125">
        <v>8.9999999999999993E-3</v>
      </c>
      <c r="N17" s="125">
        <v>20</v>
      </c>
      <c r="O17" s="125">
        <v>0.5</v>
      </c>
      <c r="P17" s="114">
        <v>0.6</v>
      </c>
      <c r="Q17" s="111">
        <v>1.3</v>
      </c>
      <c r="R17" s="112">
        <v>100</v>
      </c>
      <c r="S17" s="125">
        <v>20</v>
      </c>
      <c r="T17" s="126">
        <v>40</v>
      </c>
      <c r="U17" s="124">
        <v>11</v>
      </c>
      <c r="V17" s="125">
        <v>3</v>
      </c>
      <c r="W17" s="125">
        <v>10</v>
      </c>
      <c r="X17" s="126">
        <v>22000</v>
      </c>
      <c r="Y17" s="113">
        <v>2</v>
      </c>
      <c r="Z17" s="114">
        <v>0.13</v>
      </c>
      <c r="AA17" s="114">
        <v>0</v>
      </c>
      <c r="AB17" s="113">
        <v>12</v>
      </c>
      <c r="AC17" s="115" t="s">
        <v>149</v>
      </c>
      <c r="AD17" s="116" t="s">
        <v>161</v>
      </c>
      <c r="AE17" s="116" t="s">
        <v>162</v>
      </c>
      <c r="AF17" s="116"/>
      <c r="AG17" s="131"/>
      <c r="AH17" s="202">
        <v>4.0999999999999996</v>
      </c>
      <c r="AI17" s="116">
        <v>2</v>
      </c>
      <c r="AJ17" s="116">
        <v>2</v>
      </c>
      <c r="AK17" s="116" t="b">
        <v>1</v>
      </c>
      <c r="AL17" s="116" t="b">
        <v>1</v>
      </c>
      <c r="AM17" s="116" t="b">
        <v>1</v>
      </c>
      <c r="AN17" s="201">
        <v>10</v>
      </c>
      <c r="AO17" s="142">
        <v>0.55999999999999994</v>
      </c>
      <c r="AP17" s="152">
        <v>2E-3</v>
      </c>
      <c r="AQ17" s="153">
        <v>5.0000000000000001E-3</v>
      </c>
      <c r="AR17" s="117">
        <v>240</v>
      </c>
      <c r="AS17" s="118">
        <v>2.5</v>
      </c>
      <c r="AT17" s="118">
        <v>9.5</v>
      </c>
      <c r="AU17" s="118">
        <v>1.7</v>
      </c>
      <c r="AV17" s="149">
        <v>0.7</v>
      </c>
      <c r="AW17" s="200">
        <v>1.1000000000000001</v>
      </c>
      <c r="AX17" s="155">
        <v>0</v>
      </c>
      <c r="AY17" s="149">
        <v>8</v>
      </c>
      <c r="AZ17" s="119" t="s">
        <v>4</v>
      </c>
    </row>
    <row r="18" spans="1:52" x14ac:dyDescent="0.25">
      <c r="B18" s="104" t="s">
        <v>2</v>
      </c>
      <c r="C18" s="105" t="s">
        <v>101</v>
      </c>
      <c r="D18" s="106" t="s">
        <v>18</v>
      </c>
      <c r="E18" s="107" t="s">
        <v>68</v>
      </c>
      <c r="F18" s="108" t="s">
        <v>18</v>
      </c>
      <c r="G18" s="109">
        <v>10</v>
      </c>
      <c r="H18" s="129">
        <v>8</v>
      </c>
      <c r="I18" s="124">
        <v>0</v>
      </c>
      <c r="J18" s="110">
        <v>150</v>
      </c>
      <c r="K18" s="125">
        <v>2.4</v>
      </c>
      <c r="L18" s="125">
        <v>0</v>
      </c>
      <c r="M18" s="125">
        <v>1.2E-2</v>
      </c>
      <c r="N18" s="125">
        <v>20</v>
      </c>
      <c r="O18" s="125">
        <v>0.6</v>
      </c>
      <c r="P18" s="114">
        <v>0.95</v>
      </c>
      <c r="Q18" s="111">
        <v>1.3</v>
      </c>
      <c r="R18" s="112">
        <v>120</v>
      </c>
      <c r="S18" s="125">
        <v>20</v>
      </c>
      <c r="T18" s="126">
        <v>40</v>
      </c>
      <c r="U18" s="124">
        <v>13</v>
      </c>
      <c r="V18" s="125">
        <v>4</v>
      </c>
      <c r="W18" s="125">
        <v>11</v>
      </c>
      <c r="X18" s="126">
        <v>72000</v>
      </c>
      <c r="Y18" s="113">
        <v>3</v>
      </c>
      <c r="Z18" s="114">
        <v>0.08</v>
      </c>
      <c r="AA18" s="114">
        <v>0</v>
      </c>
      <c r="AB18" s="113">
        <v>12</v>
      </c>
      <c r="AC18" s="115" t="s">
        <v>149</v>
      </c>
      <c r="AD18" s="116" t="s">
        <v>161</v>
      </c>
      <c r="AE18" s="116" t="s">
        <v>162</v>
      </c>
      <c r="AF18" s="116"/>
      <c r="AG18" s="131"/>
      <c r="AH18" s="202">
        <v>2.2999999999999998</v>
      </c>
      <c r="AI18" s="116">
        <v>2</v>
      </c>
      <c r="AJ18" s="116">
        <v>2</v>
      </c>
      <c r="AK18" s="116" t="b">
        <v>1</v>
      </c>
      <c r="AL18" s="116" t="b">
        <v>1</v>
      </c>
      <c r="AM18" s="116" t="b">
        <v>1</v>
      </c>
      <c r="AN18" s="201">
        <v>10</v>
      </c>
      <c r="AO18" s="142">
        <v>0.7</v>
      </c>
      <c r="AP18" s="152">
        <v>1.8E-3</v>
      </c>
      <c r="AQ18" s="153">
        <v>5.0000000000000001E-3</v>
      </c>
      <c r="AR18" s="117">
        <v>255</v>
      </c>
      <c r="AS18" s="118">
        <v>2.5</v>
      </c>
      <c r="AT18" s="118">
        <v>9.5</v>
      </c>
      <c r="AU18" s="118">
        <v>1.7</v>
      </c>
      <c r="AV18" s="149">
        <v>0.7</v>
      </c>
      <c r="AW18" s="200">
        <v>1.1000000000000001</v>
      </c>
      <c r="AX18" s="155">
        <v>9</v>
      </c>
      <c r="AY18" s="149">
        <v>8</v>
      </c>
      <c r="AZ18" s="119" t="s">
        <v>5</v>
      </c>
    </row>
    <row r="19" spans="1:52" x14ac:dyDescent="0.25">
      <c r="B19" s="104" t="s">
        <v>2</v>
      </c>
      <c r="C19" s="105" t="s">
        <v>102</v>
      </c>
      <c r="D19" s="106" t="s">
        <v>17</v>
      </c>
      <c r="E19" s="107" t="s">
        <v>68</v>
      </c>
      <c r="F19" s="108" t="s">
        <v>17</v>
      </c>
      <c r="G19" s="109">
        <v>20</v>
      </c>
      <c r="H19" s="129">
        <v>17</v>
      </c>
      <c r="I19" s="124">
        <v>0</v>
      </c>
      <c r="J19" s="110">
        <v>200</v>
      </c>
      <c r="K19" s="125">
        <v>2.8</v>
      </c>
      <c r="L19" s="125">
        <v>0</v>
      </c>
      <c r="M19" s="125">
        <v>1.4E-2</v>
      </c>
      <c r="N19" s="125">
        <v>15</v>
      </c>
      <c r="O19" s="125">
        <v>0.7</v>
      </c>
      <c r="P19" s="114">
        <v>1.55</v>
      </c>
      <c r="Q19" s="111">
        <v>1.3</v>
      </c>
      <c r="R19" s="112">
        <v>140</v>
      </c>
      <c r="S19" s="125">
        <v>20</v>
      </c>
      <c r="T19" s="126">
        <v>40</v>
      </c>
      <c r="U19" s="124">
        <v>14</v>
      </c>
      <c r="V19" s="125">
        <v>5</v>
      </c>
      <c r="W19" s="125">
        <v>11</v>
      </c>
      <c r="X19" s="126">
        <v>125000</v>
      </c>
      <c r="Y19" s="113">
        <v>4</v>
      </c>
      <c r="Z19" s="114">
        <v>0.05</v>
      </c>
      <c r="AA19" s="114">
        <v>0</v>
      </c>
      <c r="AB19" s="113">
        <v>12</v>
      </c>
      <c r="AC19" s="115" t="s">
        <v>149</v>
      </c>
      <c r="AD19" s="116" t="s">
        <v>161</v>
      </c>
      <c r="AE19" s="116" t="s">
        <v>162</v>
      </c>
      <c r="AF19" s="116"/>
      <c r="AG19" s="131"/>
      <c r="AH19" s="202">
        <v>2.1</v>
      </c>
      <c r="AI19" s="116">
        <v>2</v>
      </c>
      <c r="AJ19" s="116">
        <v>2</v>
      </c>
      <c r="AK19" s="116" t="b">
        <v>1</v>
      </c>
      <c r="AL19" s="116" t="b">
        <v>1</v>
      </c>
      <c r="AM19" s="116" t="b">
        <v>1</v>
      </c>
      <c r="AN19" s="201">
        <v>10</v>
      </c>
      <c r="AO19" s="142">
        <v>0.7</v>
      </c>
      <c r="AP19" s="152">
        <v>1.6000000000000001E-3</v>
      </c>
      <c r="AQ19" s="153">
        <v>5.0000000000000001E-3</v>
      </c>
      <c r="AR19" s="117">
        <v>270</v>
      </c>
      <c r="AS19" s="118">
        <v>2.5</v>
      </c>
      <c r="AT19" s="118">
        <v>9.5</v>
      </c>
      <c r="AU19" s="118">
        <v>1.7</v>
      </c>
      <c r="AV19" s="149">
        <v>0.7</v>
      </c>
      <c r="AW19" s="200">
        <v>1.1000000000000001</v>
      </c>
      <c r="AX19" s="155">
        <v>45</v>
      </c>
      <c r="AY19" s="149">
        <v>15</v>
      </c>
      <c r="AZ19" s="119" t="s">
        <v>6</v>
      </c>
    </row>
    <row r="20" spans="1:52" x14ac:dyDescent="0.25">
      <c r="B20" s="104" t="s">
        <v>2</v>
      </c>
      <c r="C20" s="105" t="s">
        <v>103</v>
      </c>
      <c r="D20" s="106" t="s">
        <v>16</v>
      </c>
      <c r="E20" s="107" t="s">
        <v>68</v>
      </c>
      <c r="F20" s="108" t="s">
        <v>16</v>
      </c>
      <c r="G20" s="109">
        <v>30</v>
      </c>
      <c r="H20" s="129">
        <v>25</v>
      </c>
      <c r="I20" s="124">
        <v>0</v>
      </c>
      <c r="J20" s="110">
        <v>250</v>
      </c>
      <c r="K20" s="125">
        <v>3</v>
      </c>
      <c r="L20" s="125">
        <v>0</v>
      </c>
      <c r="M20" s="125">
        <v>1.7000000000000001E-2</v>
      </c>
      <c r="N20" s="125">
        <v>10</v>
      </c>
      <c r="O20" s="125">
        <v>0.8</v>
      </c>
      <c r="P20" s="114">
        <v>1.9</v>
      </c>
      <c r="Q20" s="111">
        <v>1.3</v>
      </c>
      <c r="R20" s="112">
        <v>160</v>
      </c>
      <c r="S20" s="125">
        <v>20</v>
      </c>
      <c r="T20" s="126">
        <v>40</v>
      </c>
      <c r="U20" s="124">
        <v>15</v>
      </c>
      <c r="V20" s="125">
        <v>6</v>
      </c>
      <c r="W20" s="125">
        <v>11</v>
      </c>
      <c r="X20" s="126">
        <v>235000</v>
      </c>
      <c r="Y20" s="113">
        <v>5</v>
      </c>
      <c r="Z20" s="114">
        <v>0.04</v>
      </c>
      <c r="AA20" s="114">
        <v>0</v>
      </c>
      <c r="AB20" s="113">
        <v>12</v>
      </c>
      <c r="AC20" s="115" t="s">
        <v>149</v>
      </c>
      <c r="AD20" s="116" t="s">
        <v>161</v>
      </c>
      <c r="AE20" s="116" t="s">
        <v>162</v>
      </c>
      <c r="AF20" s="116"/>
      <c r="AG20" s="131"/>
      <c r="AH20" s="202">
        <v>2.1</v>
      </c>
      <c r="AI20" s="116">
        <v>2</v>
      </c>
      <c r="AJ20" s="116">
        <v>2</v>
      </c>
      <c r="AK20" s="116" t="b">
        <v>1</v>
      </c>
      <c r="AL20" s="116" t="b">
        <v>1</v>
      </c>
      <c r="AM20" s="116" t="b">
        <v>1</v>
      </c>
      <c r="AN20" s="201">
        <v>10</v>
      </c>
      <c r="AO20" s="142">
        <v>0.7</v>
      </c>
      <c r="AP20" s="152">
        <v>1.5E-3</v>
      </c>
      <c r="AQ20" s="153">
        <v>5.0000000000000001E-3</v>
      </c>
      <c r="AR20" s="117">
        <v>285</v>
      </c>
      <c r="AS20" s="118">
        <v>2.5</v>
      </c>
      <c r="AT20" s="118">
        <v>9.5</v>
      </c>
      <c r="AU20" s="118">
        <v>1.7</v>
      </c>
      <c r="AV20" s="149">
        <v>0.7</v>
      </c>
      <c r="AW20" s="200">
        <v>1.1000000000000001</v>
      </c>
      <c r="AX20" s="155">
        <v>59</v>
      </c>
      <c r="AY20" s="149">
        <v>15</v>
      </c>
      <c r="AZ20" s="119" t="s">
        <v>7</v>
      </c>
    </row>
    <row r="21" spans="1:52" x14ac:dyDescent="0.25">
      <c r="B21" s="29" t="s">
        <v>2</v>
      </c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1">
        <v>3</v>
      </c>
      <c r="I21" s="93">
        <v>-2</v>
      </c>
      <c r="J21" s="102">
        <v>100</v>
      </c>
      <c r="K21" s="91">
        <v>1.5</v>
      </c>
      <c r="L21" s="91">
        <v>0</v>
      </c>
      <c r="M21" s="91">
        <v>8.9999999999999993E-3</v>
      </c>
      <c r="N21" s="91">
        <v>30</v>
      </c>
      <c r="O21" s="91">
        <v>0.5</v>
      </c>
      <c r="P21" s="95">
        <v>0.6</v>
      </c>
      <c r="Q21" s="93">
        <v>1</v>
      </c>
      <c r="R21" s="91">
        <v>100</v>
      </c>
      <c r="S21" s="91">
        <v>25</v>
      </c>
      <c r="T21" s="92">
        <v>35</v>
      </c>
      <c r="U21" s="93">
        <v>9</v>
      </c>
      <c r="V21" s="91">
        <v>3</v>
      </c>
      <c r="W21" s="91">
        <v>9</v>
      </c>
      <c r="X21" s="92">
        <v>8500</v>
      </c>
      <c r="Y21" s="94">
        <v>2</v>
      </c>
      <c r="Z21" s="95">
        <v>0.13</v>
      </c>
      <c r="AA21" s="95">
        <v>0</v>
      </c>
      <c r="AB21" s="94">
        <v>12</v>
      </c>
      <c r="AC21" s="35" t="s">
        <v>152</v>
      </c>
      <c r="AD21" s="36" t="s">
        <v>160</v>
      </c>
      <c r="AE21" s="36" t="s">
        <v>216</v>
      </c>
      <c r="AF21" s="36"/>
      <c r="AG21" s="130"/>
      <c r="AH21" s="133">
        <v>4.0999999999999996</v>
      </c>
      <c r="AI21" s="96">
        <v>2</v>
      </c>
      <c r="AJ21" s="96">
        <v>2</v>
      </c>
      <c r="AK21" s="96" t="b">
        <v>1</v>
      </c>
      <c r="AL21" s="96" t="b">
        <v>1</v>
      </c>
      <c r="AM21" s="96" t="b">
        <v>1</v>
      </c>
      <c r="AN21" s="138">
        <v>10</v>
      </c>
      <c r="AO21" s="136">
        <v>0.55999999999999994</v>
      </c>
      <c r="AP21" s="97">
        <v>2E-3</v>
      </c>
      <c r="AQ21" s="98">
        <v>5.0000000000000001E-3</v>
      </c>
      <c r="AR21" s="103">
        <v>240</v>
      </c>
      <c r="AS21" s="99">
        <v>2.5</v>
      </c>
      <c r="AT21" s="99">
        <v>9.5</v>
      </c>
      <c r="AU21" s="99">
        <v>1.7</v>
      </c>
      <c r="AV21" s="100">
        <v>0.7</v>
      </c>
      <c r="AW21" s="158">
        <v>1.2</v>
      </c>
      <c r="AX21" s="156">
        <v>0</v>
      </c>
      <c r="AY21" s="100">
        <v>8</v>
      </c>
      <c r="AZ21" s="99" t="s">
        <v>4</v>
      </c>
    </row>
    <row r="22" spans="1:52" x14ac:dyDescent="0.25">
      <c r="B22" s="29" t="s">
        <v>2</v>
      </c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1">
        <v>8</v>
      </c>
      <c r="I22" s="93">
        <v>0</v>
      </c>
      <c r="J22" s="102">
        <v>150</v>
      </c>
      <c r="K22" s="91">
        <v>1.9</v>
      </c>
      <c r="L22" s="91">
        <v>0</v>
      </c>
      <c r="M22" s="91">
        <v>1.2E-2</v>
      </c>
      <c r="N22" s="91">
        <v>30</v>
      </c>
      <c r="O22" s="91">
        <v>0.6</v>
      </c>
      <c r="P22" s="95">
        <v>0.95</v>
      </c>
      <c r="Q22" s="93">
        <v>1</v>
      </c>
      <c r="R22" s="91">
        <v>120</v>
      </c>
      <c r="S22" s="91">
        <v>25</v>
      </c>
      <c r="T22" s="92">
        <v>35</v>
      </c>
      <c r="U22" s="93">
        <v>11</v>
      </c>
      <c r="V22" s="91">
        <v>4</v>
      </c>
      <c r="W22" s="91">
        <v>10</v>
      </c>
      <c r="X22" s="92">
        <v>15000</v>
      </c>
      <c r="Y22" s="94">
        <v>3</v>
      </c>
      <c r="Z22" s="95">
        <v>0.08</v>
      </c>
      <c r="AA22" s="95">
        <v>0</v>
      </c>
      <c r="AB22" s="94">
        <v>12</v>
      </c>
      <c r="AC22" s="35" t="s">
        <v>152</v>
      </c>
      <c r="AD22" s="36" t="s">
        <v>160</v>
      </c>
      <c r="AE22" s="36" t="s">
        <v>216</v>
      </c>
      <c r="AF22" s="36"/>
      <c r="AG22" s="130"/>
      <c r="AH22" s="133">
        <v>2.2999999999999998</v>
      </c>
      <c r="AI22" s="96">
        <v>2</v>
      </c>
      <c r="AJ22" s="96">
        <v>2</v>
      </c>
      <c r="AK22" s="96" t="b">
        <v>1</v>
      </c>
      <c r="AL22" s="96" t="b">
        <v>1</v>
      </c>
      <c r="AM22" s="96" t="b">
        <v>1</v>
      </c>
      <c r="AN22" s="138">
        <v>10</v>
      </c>
      <c r="AO22" s="136">
        <v>0.7</v>
      </c>
      <c r="AP22" s="97">
        <v>1.8E-3</v>
      </c>
      <c r="AQ22" s="98">
        <v>5.0000000000000001E-3</v>
      </c>
      <c r="AR22" s="103">
        <v>255</v>
      </c>
      <c r="AS22" s="99">
        <v>2.5</v>
      </c>
      <c r="AT22" s="99">
        <v>9.5</v>
      </c>
      <c r="AU22" s="99">
        <v>1.7</v>
      </c>
      <c r="AV22" s="100">
        <v>0.7</v>
      </c>
      <c r="AW22" s="158">
        <v>1.2</v>
      </c>
      <c r="AX22" s="156">
        <v>9</v>
      </c>
      <c r="AY22" s="100">
        <v>8</v>
      </c>
      <c r="AZ22" s="99" t="s">
        <v>5</v>
      </c>
    </row>
    <row r="23" spans="1:52" x14ac:dyDescent="0.25">
      <c r="B23" s="29" t="s">
        <v>2</v>
      </c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1">
        <v>17</v>
      </c>
      <c r="I23" s="93">
        <v>0</v>
      </c>
      <c r="J23" s="102">
        <v>200</v>
      </c>
      <c r="K23" s="91">
        <v>2.2999999999999998</v>
      </c>
      <c r="L23" s="91">
        <v>0</v>
      </c>
      <c r="M23" s="91">
        <v>1.4E-2</v>
      </c>
      <c r="N23" s="91">
        <v>25</v>
      </c>
      <c r="O23" s="91">
        <v>0.7</v>
      </c>
      <c r="P23" s="95">
        <v>1.55</v>
      </c>
      <c r="Q23" s="93">
        <v>1</v>
      </c>
      <c r="R23" s="91">
        <v>140</v>
      </c>
      <c r="S23" s="91">
        <v>25</v>
      </c>
      <c r="T23" s="92">
        <v>35</v>
      </c>
      <c r="U23" s="93">
        <v>11.5</v>
      </c>
      <c r="V23" s="91">
        <v>5</v>
      </c>
      <c r="W23" s="91">
        <v>10</v>
      </c>
      <c r="X23" s="92">
        <v>27000</v>
      </c>
      <c r="Y23" s="94">
        <v>4</v>
      </c>
      <c r="Z23" s="95">
        <v>0.05</v>
      </c>
      <c r="AA23" s="95">
        <v>0</v>
      </c>
      <c r="AB23" s="94">
        <v>12</v>
      </c>
      <c r="AC23" s="35" t="s">
        <v>152</v>
      </c>
      <c r="AD23" s="36" t="s">
        <v>160</v>
      </c>
      <c r="AE23" s="36" t="s">
        <v>216</v>
      </c>
      <c r="AF23" s="36"/>
      <c r="AG23" s="130"/>
      <c r="AH23" s="133">
        <v>2.1</v>
      </c>
      <c r="AI23" s="96">
        <v>2</v>
      </c>
      <c r="AJ23" s="96">
        <v>2</v>
      </c>
      <c r="AK23" s="96" t="b">
        <v>1</v>
      </c>
      <c r="AL23" s="96" t="b">
        <v>1</v>
      </c>
      <c r="AM23" s="96" t="b">
        <v>1</v>
      </c>
      <c r="AN23" s="138">
        <v>10</v>
      </c>
      <c r="AO23" s="136">
        <v>0.7</v>
      </c>
      <c r="AP23" s="97">
        <v>1.6000000000000001E-3</v>
      </c>
      <c r="AQ23" s="98">
        <v>5.0000000000000001E-3</v>
      </c>
      <c r="AR23" s="103">
        <v>270</v>
      </c>
      <c r="AS23" s="99">
        <v>2.5</v>
      </c>
      <c r="AT23" s="99">
        <v>9.5</v>
      </c>
      <c r="AU23" s="99">
        <v>1.7</v>
      </c>
      <c r="AV23" s="100">
        <v>0.7</v>
      </c>
      <c r="AW23" s="158">
        <v>1.2</v>
      </c>
      <c r="AX23" s="156">
        <v>45</v>
      </c>
      <c r="AY23" s="100">
        <v>15</v>
      </c>
      <c r="AZ23" s="99" t="s">
        <v>6</v>
      </c>
    </row>
    <row r="24" spans="1:52" ht="15.75" thickBot="1" x14ac:dyDescent="0.3">
      <c r="A24" s="3"/>
      <c r="B24" s="29" t="s">
        <v>2</v>
      </c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1">
        <v>25</v>
      </c>
      <c r="I24" s="93">
        <v>0</v>
      </c>
      <c r="J24" s="102">
        <v>250</v>
      </c>
      <c r="K24" s="91">
        <v>2.4</v>
      </c>
      <c r="L24" s="91">
        <v>0</v>
      </c>
      <c r="M24" s="91">
        <v>1.7000000000000001E-2</v>
      </c>
      <c r="N24" s="91">
        <v>20</v>
      </c>
      <c r="O24" s="91">
        <v>0.8</v>
      </c>
      <c r="P24" s="95">
        <v>1.9</v>
      </c>
      <c r="Q24" s="93">
        <v>1</v>
      </c>
      <c r="R24" s="91">
        <v>160</v>
      </c>
      <c r="S24" s="91">
        <v>25</v>
      </c>
      <c r="T24" s="92">
        <v>35</v>
      </c>
      <c r="U24" s="93">
        <v>12</v>
      </c>
      <c r="V24" s="91">
        <v>6</v>
      </c>
      <c r="W24" s="91">
        <v>10</v>
      </c>
      <c r="X24" s="92">
        <v>45000</v>
      </c>
      <c r="Y24" s="94">
        <v>5</v>
      </c>
      <c r="Z24" s="95">
        <v>0.04</v>
      </c>
      <c r="AA24" s="95">
        <v>0</v>
      </c>
      <c r="AB24" s="94">
        <v>12</v>
      </c>
      <c r="AC24" s="35" t="s">
        <v>152</v>
      </c>
      <c r="AD24" s="36" t="s">
        <v>160</v>
      </c>
      <c r="AE24" s="36" t="s">
        <v>216</v>
      </c>
      <c r="AF24" s="36"/>
      <c r="AG24" s="130"/>
      <c r="AH24" s="134">
        <v>2.1</v>
      </c>
      <c r="AI24" s="96">
        <v>2</v>
      </c>
      <c r="AJ24" s="96">
        <v>2</v>
      </c>
      <c r="AK24" s="96" t="b">
        <v>1</v>
      </c>
      <c r="AL24" s="96" t="b">
        <v>1</v>
      </c>
      <c r="AM24" s="96" t="b">
        <v>1</v>
      </c>
      <c r="AN24" s="139">
        <v>10</v>
      </c>
      <c r="AO24" s="136">
        <v>0.7</v>
      </c>
      <c r="AP24" s="97">
        <v>1.5E-3</v>
      </c>
      <c r="AQ24" s="98">
        <v>5.0000000000000001E-3</v>
      </c>
      <c r="AR24" s="103">
        <v>285</v>
      </c>
      <c r="AS24" s="99">
        <v>2.5</v>
      </c>
      <c r="AT24" s="99">
        <v>9.5</v>
      </c>
      <c r="AU24" s="99">
        <v>1.7</v>
      </c>
      <c r="AV24" s="100">
        <v>0.7</v>
      </c>
      <c r="AW24" s="158">
        <v>1.2</v>
      </c>
      <c r="AX24" s="156">
        <v>59</v>
      </c>
      <c r="AY24" s="100">
        <v>15</v>
      </c>
      <c r="AZ24" s="99" t="s">
        <v>7</v>
      </c>
    </row>
    <row r="25" spans="1:52" ht="24" thickBot="1" x14ac:dyDescent="0.4">
      <c r="B25" s="5"/>
      <c r="C25" s="5"/>
      <c r="D25" s="5"/>
      <c r="E25" s="5"/>
      <c r="F25" s="5"/>
      <c r="G25" s="5"/>
      <c r="H25" s="193" t="s">
        <v>15</v>
      </c>
      <c r="I25" s="194"/>
      <c r="J25" s="195" t="s">
        <v>14</v>
      </c>
      <c r="K25" s="196"/>
      <c r="L25" s="196"/>
      <c r="M25" s="196"/>
      <c r="N25" s="196"/>
      <c r="O25" s="197"/>
      <c r="P25" s="73"/>
      <c r="Q25" s="189" t="s">
        <v>139</v>
      </c>
      <c r="R25" s="190"/>
      <c r="S25" s="190"/>
      <c r="T25" s="190"/>
      <c r="U25" s="191" t="s">
        <v>13</v>
      </c>
      <c r="V25" s="192"/>
      <c r="W25" s="192"/>
      <c r="X25" s="192"/>
      <c r="Y25" s="20"/>
      <c r="Z25" s="20"/>
      <c r="AA25" s="20"/>
      <c r="AB25" s="20"/>
      <c r="AH25" s="186" t="s">
        <v>140</v>
      </c>
      <c r="AI25" s="187"/>
      <c r="AJ25" s="187"/>
      <c r="AK25" s="187"/>
      <c r="AL25" s="187"/>
      <c r="AM25" s="187"/>
      <c r="AN25" s="188"/>
    </row>
    <row r="27" spans="1:52" ht="15.75" thickBot="1" x14ac:dyDescent="0.3"/>
    <row r="28" spans="1:52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2" ht="157.5" x14ac:dyDescent="0.25">
      <c r="B30" s="12" t="s">
        <v>108</v>
      </c>
      <c r="C30" s="6" t="s">
        <v>0</v>
      </c>
      <c r="D30" s="7" t="s">
        <v>96</v>
      </c>
      <c r="E30" s="48" t="s">
        <v>107</v>
      </c>
      <c r="F30" s="60" t="s">
        <v>71</v>
      </c>
    </row>
    <row r="31" spans="1:52" x14ac:dyDescent="0.25">
      <c r="B31" s="29" t="s">
        <v>2</v>
      </c>
      <c r="C31" s="57" t="s">
        <v>87</v>
      </c>
      <c r="D31" s="58" t="s">
        <v>70</v>
      </c>
      <c r="E31" s="58">
        <v>5</v>
      </c>
      <c r="F31" s="59" t="str">
        <f>CONCATENATE("icon_",Table1[[#This Row],['[sku']]])</f>
        <v>icon_helicopter_power_1</v>
      </c>
    </row>
    <row r="32" spans="1:52" x14ac:dyDescent="0.25">
      <c r="B32" s="29" t="s">
        <v>2</v>
      </c>
      <c r="C32" s="57" t="s">
        <v>91</v>
      </c>
      <c r="D32" s="58" t="s">
        <v>70</v>
      </c>
      <c r="E32" s="58">
        <v>15</v>
      </c>
      <c r="F32" s="59" t="str">
        <f>CONCATENATE("icon_",Table1[[#This Row],['[sku']]])</f>
        <v>icon_helicopter_power_2</v>
      </c>
    </row>
    <row r="33" spans="2:13" x14ac:dyDescent="0.25">
      <c r="B33" s="29" t="s">
        <v>2</v>
      </c>
      <c r="C33" s="57" t="s">
        <v>92</v>
      </c>
      <c r="D33" s="58" t="s">
        <v>70</v>
      </c>
      <c r="E33" s="58">
        <v>25</v>
      </c>
      <c r="F33" s="59" t="str">
        <f>CONCATENATE("icon_",Table1[[#This Row],['[sku']]])</f>
        <v>icon_helicopter_power_3</v>
      </c>
    </row>
    <row r="34" spans="2:13" x14ac:dyDescent="0.25">
      <c r="B34" s="29" t="s">
        <v>2</v>
      </c>
      <c r="C34" s="57" t="s">
        <v>88</v>
      </c>
      <c r="D34" s="58" t="s">
        <v>68</v>
      </c>
      <c r="E34" s="58">
        <v>5</v>
      </c>
      <c r="F34" s="59" t="str">
        <f>CONCATENATE("icon_",Table1[[#This Row],['[sku']]])</f>
        <v>icon_electric_power_1</v>
      </c>
    </row>
    <row r="35" spans="2:13" x14ac:dyDescent="0.25">
      <c r="B35" s="29" t="s">
        <v>2</v>
      </c>
      <c r="C35" s="57" t="s">
        <v>89</v>
      </c>
      <c r="D35" s="58" t="s">
        <v>68</v>
      </c>
      <c r="E35" s="58">
        <v>15</v>
      </c>
      <c r="F35" s="59" t="str">
        <f>CONCATENATE("icon_",Table1[[#This Row],['[sku']]])</f>
        <v>icon_electric_power_2</v>
      </c>
    </row>
    <row r="36" spans="2:13" x14ac:dyDescent="0.25">
      <c r="B36" s="29" t="s">
        <v>2</v>
      </c>
      <c r="C36" s="57" t="s">
        <v>90</v>
      </c>
      <c r="D36" s="58" t="s">
        <v>68</v>
      </c>
      <c r="E36" s="58">
        <v>25</v>
      </c>
      <c r="F36" s="59" t="str">
        <f>CONCATENATE("icon_",Table1[[#This Row],['[sku']]])</f>
        <v>icon_electric_power_3</v>
      </c>
    </row>
    <row r="37" spans="2:13" x14ac:dyDescent="0.25">
      <c r="B37" s="29" t="s">
        <v>2</v>
      </c>
      <c r="C37" s="57" t="s">
        <v>93</v>
      </c>
      <c r="D37" s="58" t="s">
        <v>69</v>
      </c>
      <c r="E37" s="58">
        <v>5</v>
      </c>
      <c r="F37" s="59" t="str">
        <f>CONCATENATE("icon_",Table1[[#This Row],['[sku']]])</f>
        <v>icon_sonic_power_1</v>
      </c>
    </row>
    <row r="38" spans="2:13" x14ac:dyDescent="0.25">
      <c r="B38" s="29" t="s">
        <v>2</v>
      </c>
      <c r="C38" s="57" t="s">
        <v>94</v>
      </c>
      <c r="D38" s="58" t="s">
        <v>69</v>
      </c>
      <c r="E38" s="58">
        <v>15</v>
      </c>
      <c r="F38" s="59" t="str">
        <f>CONCATENATE("icon_",Table1[[#This Row],['[sku']]])</f>
        <v>icon_sonic_power_2</v>
      </c>
    </row>
    <row r="39" spans="2:13" x14ac:dyDescent="0.25">
      <c r="B39" s="29" t="s">
        <v>2</v>
      </c>
      <c r="C39" s="61" t="s">
        <v>95</v>
      </c>
      <c r="D39" s="62" t="s">
        <v>69</v>
      </c>
      <c r="E39" s="62">
        <v>25</v>
      </c>
      <c r="F39" s="59" t="str">
        <f>CONCATENATE("icon_",Table1[[#This Row],['[sku']]])</f>
        <v>icon_sonic_power_3</v>
      </c>
    </row>
    <row r="42" spans="2:13" ht="15.75" thickBot="1" x14ac:dyDescent="0.3"/>
    <row r="43" spans="2:13" ht="23.25" x14ac:dyDescent="0.35">
      <c r="B43" s="1" t="s">
        <v>188</v>
      </c>
      <c r="C43" s="1"/>
      <c r="D43" s="1"/>
      <c r="E43" s="1"/>
      <c r="F43" s="1"/>
    </row>
    <row r="45" spans="2:13" ht="140.25" x14ac:dyDescent="0.25">
      <c r="B45" s="12" t="s">
        <v>189</v>
      </c>
      <c r="C45" s="6" t="s">
        <v>0</v>
      </c>
      <c r="D45" s="7" t="s">
        <v>190</v>
      </c>
      <c r="E45" s="48" t="s">
        <v>191</v>
      </c>
      <c r="F45" s="60" t="s">
        <v>192</v>
      </c>
      <c r="G45" s="60" t="s">
        <v>193</v>
      </c>
      <c r="H45" s="60" t="s">
        <v>194</v>
      </c>
      <c r="I45" s="60" t="s">
        <v>195</v>
      </c>
      <c r="J45" s="60" t="s">
        <v>71</v>
      </c>
      <c r="K45" s="60" t="s">
        <v>3</v>
      </c>
      <c r="L45" s="60" t="s">
        <v>9</v>
      </c>
      <c r="M45" s="60" t="s">
        <v>1</v>
      </c>
    </row>
    <row r="46" spans="2:13" x14ac:dyDescent="0.25">
      <c r="B46" s="29" t="s">
        <v>2</v>
      </c>
      <c r="C46" s="57" t="s">
        <v>196</v>
      </c>
      <c r="D46" s="58" t="s">
        <v>196</v>
      </c>
      <c r="E46" s="58" t="s">
        <v>70</v>
      </c>
      <c r="F46" s="59">
        <v>0</v>
      </c>
      <c r="G46" s="59">
        <v>0</v>
      </c>
      <c r="H46" s="59">
        <v>0</v>
      </c>
      <c r="I46" s="59">
        <v>0</v>
      </c>
      <c r="J46" s="59" t="s">
        <v>199</v>
      </c>
      <c r="K46" s="59" t="s">
        <v>200</v>
      </c>
      <c r="L46" s="59" t="s">
        <v>203</v>
      </c>
      <c r="M46" s="59" t="s">
        <v>205</v>
      </c>
    </row>
    <row r="47" spans="2:13" x14ac:dyDescent="0.25">
      <c r="B47" s="29" t="s">
        <v>2</v>
      </c>
      <c r="C47" s="57" t="s">
        <v>197</v>
      </c>
      <c r="D47" s="58" t="s">
        <v>197</v>
      </c>
      <c r="E47" s="58" t="s">
        <v>68</v>
      </c>
      <c r="F47" s="59">
        <v>1</v>
      </c>
      <c r="G47" s="59">
        <v>600</v>
      </c>
      <c r="H47" s="59">
        <v>0</v>
      </c>
      <c r="I47" s="59">
        <v>4</v>
      </c>
      <c r="J47" s="59" t="s">
        <v>199</v>
      </c>
      <c r="K47" s="59" t="s">
        <v>201</v>
      </c>
      <c r="L47" s="59" t="s">
        <v>204</v>
      </c>
      <c r="M47" s="59" t="s">
        <v>206</v>
      </c>
    </row>
    <row r="48" spans="2:13" x14ac:dyDescent="0.25">
      <c r="B48" s="29" t="s">
        <v>2</v>
      </c>
      <c r="C48" s="57" t="s">
        <v>198</v>
      </c>
      <c r="D48" s="58" t="s">
        <v>198</v>
      </c>
      <c r="E48" s="58" t="s">
        <v>69</v>
      </c>
      <c r="F48" s="59">
        <v>0</v>
      </c>
      <c r="G48" s="59">
        <v>0</v>
      </c>
      <c r="H48" s="59">
        <v>0</v>
      </c>
      <c r="I48" s="59">
        <v>0</v>
      </c>
      <c r="J48" s="59" t="s">
        <v>199</v>
      </c>
      <c r="K48" s="59" t="s">
        <v>202</v>
      </c>
      <c r="L48" s="59" t="s">
        <v>202</v>
      </c>
      <c r="M48" s="59" t="s">
        <v>207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43" priority="53"/>
  </conditionalFormatting>
  <conditionalFormatting sqref="C4:D6">
    <cfRule type="duplicateValues" dxfId="142" priority="29"/>
  </conditionalFormatting>
  <conditionalFormatting sqref="X4:X6">
    <cfRule type="duplicateValues" dxfId="141" priority="28"/>
  </conditionalFormatting>
  <conditionalFormatting sqref="C34:C36">
    <cfRule type="duplicateValues" dxfId="140" priority="18"/>
  </conditionalFormatting>
  <conditionalFormatting sqref="C31:C33">
    <cfRule type="duplicateValues" dxfId="139" priority="54"/>
  </conditionalFormatting>
  <conditionalFormatting sqref="C37:C39">
    <cfRule type="duplicateValues" dxfId="138" priority="15"/>
  </conditionalFormatting>
  <conditionalFormatting sqref="C14:C24">
    <cfRule type="duplicateValues" dxfId="137" priority="13"/>
  </conditionalFormatting>
  <conditionalFormatting sqref="AZ17">
    <cfRule type="duplicateValues" dxfId="136" priority="9"/>
  </conditionalFormatting>
  <conditionalFormatting sqref="AZ18:AZ20">
    <cfRule type="duplicateValues" dxfId="135" priority="8"/>
  </conditionalFormatting>
  <conditionalFormatting sqref="AZ13">
    <cfRule type="duplicateValues" dxfId="134" priority="7"/>
  </conditionalFormatting>
  <conditionalFormatting sqref="AZ14:AZ16">
    <cfRule type="duplicateValues" dxfId="133" priority="6"/>
  </conditionalFormatting>
  <conditionalFormatting sqref="AZ21">
    <cfRule type="duplicateValues" dxfId="132" priority="5"/>
  </conditionalFormatting>
  <conditionalFormatting sqref="AZ22:AZ24">
    <cfRule type="duplicateValues" dxfId="131" priority="4"/>
  </conditionalFormatting>
  <conditionalFormatting sqref="C46:C48">
    <cfRule type="duplicateValues" dxfId="130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B1" zoomScaleNormal="100" workbookViewId="0">
      <selection activeCell="B3" sqref="B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9"/>
      <c r="C2" s="159"/>
      <c r="D2" s="159"/>
      <c r="E2" s="159"/>
      <c r="F2" s="160"/>
      <c r="G2" s="198"/>
      <c r="H2" s="198"/>
      <c r="I2" s="159"/>
    </row>
    <row r="3" spans="2:13" ht="172.5" x14ac:dyDescent="0.25">
      <c r="B3" s="161" t="s">
        <v>187</v>
      </c>
      <c r="C3" s="161" t="s">
        <v>0</v>
      </c>
      <c r="D3" s="162" t="s">
        <v>163</v>
      </c>
      <c r="E3" s="163" t="s">
        <v>164</v>
      </c>
      <c r="F3" s="163" t="s">
        <v>185</v>
      </c>
      <c r="G3" s="164" t="s">
        <v>165</v>
      </c>
      <c r="H3" s="164" t="s">
        <v>166</v>
      </c>
      <c r="I3" s="165" t="s">
        <v>3</v>
      </c>
      <c r="J3" s="166" t="s">
        <v>167</v>
      </c>
    </row>
    <row r="4" spans="2:13" x14ac:dyDescent="0.25">
      <c r="B4" s="167" t="s">
        <v>2</v>
      </c>
      <c r="C4" s="168" t="s">
        <v>182</v>
      </c>
      <c r="D4" s="168">
        <v>0</v>
      </c>
      <c r="E4" s="169">
        <v>15</v>
      </c>
      <c r="F4" s="169">
        <v>1</v>
      </c>
      <c r="G4" s="170">
        <v>0.5</v>
      </c>
      <c r="H4" s="170">
        <v>1</v>
      </c>
      <c r="I4" s="171" t="s">
        <v>168</v>
      </c>
      <c r="J4" s="172" t="s">
        <v>169</v>
      </c>
    </row>
    <row r="5" spans="2:13" x14ac:dyDescent="0.25">
      <c r="B5" s="167" t="s">
        <v>2</v>
      </c>
      <c r="C5" s="168" t="s">
        <v>183</v>
      </c>
      <c r="D5" s="168">
        <v>1</v>
      </c>
      <c r="E5" s="169">
        <v>60</v>
      </c>
      <c r="F5" s="169">
        <v>2</v>
      </c>
      <c r="G5" s="170">
        <v>0.5</v>
      </c>
      <c r="H5" s="170">
        <v>1</v>
      </c>
      <c r="I5" s="171" t="s">
        <v>170</v>
      </c>
      <c r="J5" s="172" t="s">
        <v>171</v>
      </c>
    </row>
    <row r="6" spans="2:13" x14ac:dyDescent="0.25">
      <c r="B6" s="167" t="s">
        <v>2</v>
      </c>
      <c r="C6" s="168" t="s">
        <v>184</v>
      </c>
      <c r="D6" s="168">
        <v>2</v>
      </c>
      <c r="E6" s="169">
        <v>240</v>
      </c>
      <c r="F6" s="169">
        <v>5</v>
      </c>
      <c r="G6" s="170">
        <v>0.5</v>
      </c>
      <c r="H6" s="170">
        <v>1</v>
      </c>
      <c r="I6" s="171" t="s">
        <v>172</v>
      </c>
      <c r="J6" s="173" t="s">
        <v>173</v>
      </c>
    </row>
    <row r="8" spans="2:13" ht="15.75" thickBot="1" x14ac:dyDescent="0.3"/>
    <row r="9" spans="2:13" ht="23.25" x14ac:dyDescent="0.35">
      <c r="B9" s="1" t="s">
        <v>176</v>
      </c>
      <c r="C9" s="1"/>
      <c r="D9" s="1"/>
      <c r="E9" s="1"/>
      <c r="F9" s="1"/>
      <c r="G9" s="1"/>
    </row>
    <row r="11" spans="2:13" ht="159" x14ac:dyDescent="0.25">
      <c r="B11" s="174" t="s">
        <v>186</v>
      </c>
      <c r="C11" s="175" t="s">
        <v>0</v>
      </c>
      <c r="D11" s="175" t="s">
        <v>12</v>
      </c>
      <c r="E11" s="176" t="s">
        <v>174</v>
      </c>
      <c r="F11" s="176" t="s">
        <v>175</v>
      </c>
    </row>
    <row r="12" spans="2:13" x14ac:dyDescent="0.25">
      <c r="B12" s="177" t="s">
        <v>2</v>
      </c>
      <c r="C12" s="178" t="s">
        <v>177</v>
      </c>
      <c r="D12" s="178">
        <v>1</v>
      </c>
      <c r="E12" s="178">
        <v>0.7</v>
      </c>
      <c r="F12" s="178">
        <v>1</v>
      </c>
    </row>
    <row r="13" spans="2:13" x14ac:dyDescent="0.25">
      <c r="B13" s="177" t="s">
        <v>2</v>
      </c>
      <c r="C13" s="178" t="s">
        <v>178</v>
      </c>
      <c r="D13" s="178">
        <v>2</v>
      </c>
      <c r="E13" s="178">
        <v>1.5</v>
      </c>
      <c r="F13" s="178">
        <v>1</v>
      </c>
    </row>
    <row r="14" spans="2:13" x14ac:dyDescent="0.25">
      <c r="B14" s="177" t="s">
        <v>2</v>
      </c>
      <c r="C14" s="178" t="s">
        <v>179</v>
      </c>
      <c r="D14" s="178">
        <v>3</v>
      </c>
      <c r="E14" s="178">
        <v>3</v>
      </c>
      <c r="F14" s="178">
        <v>1</v>
      </c>
    </row>
    <row r="15" spans="2:13" x14ac:dyDescent="0.25">
      <c r="B15" s="177" t="s">
        <v>2</v>
      </c>
      <c r="C15" s="178" t="s">
        <v>180</v>
      </c>
      <c r="D15" s="178">
        <v>4</v>
      </c>
      <c r="E15" s="178">
        <v>4</v>
      </c>
      <c r="F15" s="178">
        <v>1</v>
      </c>
    </row>
  </sheetData>
  <mergeCells count="1">
    <mergeCell ref="G2:H2"/>
  </mergeCells>
  <conditionalFormatting sqref="C4:D6">
    <cfRule type="duplicateValues" dxfId="28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3" sqref="F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6" t="s">
        <v>113</v>
      </c>
    </row>
    <row r="3" spans="3:30" x14ac:dyDescent="0.25">
      <c r="D3" s="64"/>
      <c r="E3" s="199" t="s">
        <v>114</v>
      </c>
      <c r="F3" s="199"/>
      <c r="G3" s="199"/>
      <c r="H3" s="199"/>
      <c r="J3" s="64" t="s">
        <v>115</v>
      </c>
      <c r="R3" s="64" t="s">
        <v>116</v>
      </c>
      <c r="Z3" s="64" t="s">
        <v>117</v>
      </c>
    </row>
    <row r="4" spans="3:30" x14ac:dyDescent="0.25">
      <c r="D4" s="65"/>
      <c r="E4" s="65">
        <v>1</v>
      </c>
      <c r="F4" s="65">
        <v>2</v>
      </c>
      <c r="G4" s="65">
        <v>3</v>
      </c>
      <c r="H4" s="65">
        <v>4</v>
      </c>
      <c r="K4" t="s">
        <v>132</v>
      </c>
      <c r="L4" s="63">
        <v>20</v>
      </c>
      <c r="S4" t="s">
        <v>132</v>
      </c>
      <c r="T4" s="63">
        <v>20</v>
      </c>
      <c r="AA4" t="s">
        <v>132</v>
      </c>
      <c r="AB4" s="63">
        <v>20</v>
      </c>
    </row>
    <row r="5" spans="3:30" x14ac:dyDescent="0.25">
      <c r="D5" s="65" t="s">
        <v>115</v>
      </c>
      <c r="E5" s="67">
        <v>100</v>
      </c>
      <c r="F5" s="67">
        <v>150</v>
      </c>
      <c r="G5" s="67">
        <v>200</v>
      </c>
      <c r="H5" s="67">
        <v>250</v>
      </c>
      <c r="K5" t="s">
        <v>111</v>
      </c>
      <c r="L5" s="63">
        <v>0</v>
      </c>
      <c r="M5" t="s">
        <v>150</v>
      </c>
      <c r="S5" t="s">
        <v>111</v>
      </c>
      <c r="T5" s="63">
        <v>0</v>
      </c>
      <c r="U5" t="s">
        <v>150</v>
      </c>
      <c r="AA5" t="s">
        <v>111</v>
      </c>
      <c r="AB5" s="63">
        <v>0</v>
      </c>
      <c r="AC5" t="s">
        <v>150</v>
      </c>
    </row>
    <row r="6" spans="3:30" x14ac:dyDescent="0.25">
      <c r="D6" s="65" t="s">
        <v>116</v>
      </c>
      <c r="E6" s="67">
        <v>100</v>
      </c>
      <c r="F6" s="67">
        <v>120</v>
      </c>
      <c r="G6" s="67">
        <v>140</v>
      </c>
      <c r="H6" s="67">
        <v>160</v>
      </c>
      <c r="K6" t="s">
        <v>112</v>
      </c>
      <c r="L6" s="63">
        <v>100</v>
      </c>
      <c r="M6" t="s">
        <v>150</v>
      </c>
      <c r="S6" t="s">
        <v>112</v>
      </c>
      <c r="T6" s="63">
        <v>60</v>
      </c>
      <c r="U6" t="s">
        <v>150</v>
      </c>
      <c r="AA6" t="s">
        <v>112</v>
      </c>
      <c r="AB6" s="63">
        <v>60</v>
      </c>
      <c r="AC6" t="s">
        <v>150</v>
      </c>
    </row>
    <row r="7" spans="3:30" ht="15.75" thickBot="1" x14ac:dyDescent="0.3">
      <c r="D7" s="74" t="s">
        <v>117</v>
      </c>
      <c r="E7" s="75">
        <v>240</v>
      </c>
      <c r="F7" s="75">
        <v>255</v>
      </c>
      <c r="G7" s="75">
        <v>270</v>
      </c>
      <c r="H7" s="75">
        <v>285</v>
      </c>
      <c r="K7" t="s">
        <v>125</v>
      </c>
      <c r="L7">
        <f>ROUND((L6-L5)/L4,1)</f>
        <v>5</v>
      </c>
      <c r="M7" t="s">
        <v>150</v>
      </c>
      <c r="N7" s="140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8" t="s">
        <v>141</v>
      </c>
      <c r="E8" s="76">
        <v>0</v>
      </c>
      <c r="F8" s="76">
        <v>10</v>
      </c>
      <c r="G8" s="76">
        <v>20</v>
      </c>
      <c r="H8" s="77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9"/>
      <c r="D11" s="80" t="s">
        <v>119</v>
      </c>
      <c r="E11" s="81">
        <f>IF(E16&lt;F8,1,IF(AND(E16&gt;=F8,E16&lt;G8),2,IF(AND(E16&gt;=G8,E16&lt;H8),3,4)))</f>
        <v>1</v>
      </c>
      <c r="F11" s="81"/>
      <c r="G11" s="81"/>
      <c r="H11" s="82"/>
      <c r="J11" s="64" t="s">
        <v>115</v>
      </c>
      <c r="K11" s="68" t="s">
        <v>127</v>
      </c>
      <c r="L11" s="68" t="s">
        <v>128</v>
      </c>
      <c r="M11" s="68" t="s">
        <v>133</v>
      </c>
      <c r="N11" s="68" t="s">
        <v>156</v>
      </c>
      <c r="O11" s="68"/>
      <c r="P11" s="68"/>
      <c r="R11" s="71" t="s">
        <v>116</v>
      </c>
      <c r="S11" s="68" t="s">
        <v>127</v>
      </c>
      <c r="T11" s="68" t="s">
        <v>128</v>
      </c>
      <c r="U11" s="68" t="s">
        <v>133</v>
      </c>
      <c r="V11" s="68" t="s">
        <v>157</v>
      </c>
      <c r="W11" s="68"/>
      <c r="X11" s="68"/>
      <c r="Z11" s="64" t="s">
        <v>117</v>
      </c>
      <c r="AA11" s="68" t="s">
        <v>136</v>
      </c>
      <c r="AB11" s="68" t="s">
        <v>137</v>
      </c>
      <c r="AC11" s="68" t="s">
        <v>133</v>
      </c>
      <c r="AD11" s="68" t="s">
        <v>157</v>
      </c>
    </row>
    <row r="12" spans="3:30" ht="15.75" thickBot="1" x14ac:dyDescent="0.3">
      <c r="C12" s="83"/>
      <c r="D12" s="84"/>
      <c r="E12" s="84"/>
      <c r="F12" s="84"/>
      <c r="G12" s="84"/>
      <c r="H12" s="72"/>
      <c r="J12" s="64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4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4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3" t="s">
        <v>122</v>
      </c>
      <c r="D13" s="84" t="s">
        <v>118</v>
      </c>
      <c r="E13" s="85">
        <v>1</v>
      </c>
      <c r="F13" s="84"/>
      <c r="G13" s="69" t="s">
        <v>115</v>
      </c>
      <c r="H13" s="70">
        <f ca="1">INDIRECT(ADDRESS(5,4+E11)) + (INDIRECT(ADDRESS(5,4+E11)) *(L7/100) *E13)</f>
        <v>105</v>
      </c>
      <c r="J13" s="64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4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4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3" t="s">
        <v>123</v>
      </c>
      <c r="D14" s="84" t="s">
        <v>120</v>
      </c>
      <c r="E14" s="85">
        <v>0</v>
      </c>
      <c r="F14" s="84"/>
      <c r="G14" s="69" t="s">
        <v>134</v>
      </c>
      <c r="H14" s="70">
        <f ca="1">INDIRECT(ADDRESS(6,4+E11)) + (INDIRECT(ADDRESS(6,4+E11)) *(T7/100) *E14)</f>
        <v>100</v>
      </c>
      <c r="J14" s="64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4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4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3" t="s">
        <v>124</v>
      </c>
      <c r="D15" s="84" t="s">
        <v>121</v>
      </c>
      <c r="E15" s="85">
        <v>0</v>
      </c>
      <c r="F15" s="84"/>
      <c r="G15" s="69" t="s">
        <v>138</v>
      </c>
      <c r="H15" s="70">
        <f ca="1">ROUND(((INDIRECT(ADDRESS(7,4+E11)) + (INDIRECT(ADDRESS(7,4+E11)) *(AB7/100) *E15))/INDIRECT(ADDRESS(16+E11,46,1,1,"special dragons")))/INDIRECT(ADDRESS(16+E11,45,1,1,"special dragons")),1)</f>
        <v>10.1</v>
      </c>
      <c r="J15" s="64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4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4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3"/>
      <c r="D16" s="90" t="s">
        <v>135</v>
      </c>
      <c r="E16" s="90">
        <f>SUM(E13:E15)</f>
        <v>1</v>
      </c>
      <c r="F16" s="84"/>
      <c r="G16" s="84"/>
      <c r="H16" s="72"/>
    </row>
    <row r="17" spans="3:8" x14ac:dyDescent="0.25">
      <c r="C17" s="83"/>
      <c r="D17" s="84"/>
      <c r="E17" s="84"/>
      <c r="F17" s="84"/>
      <c r="G17" s="84"/>
      <c r="H17" s="72"/>
    </row>
    <row r="18" spans="3:8" x14ac:dyDescent="0.25">
      <c r="C18" s="83"/>
      <c r="D18" s="84"/>
      <c r="E18" s="84"/>
      <c r="F18" s="84"/>
      <c r="G18" s="84"/>
      <c r="H18" s="72"/>
    </row>
    <row r="19" spans="3:8" x14ac:dyDescent="0.25">
      <c r="C19" s="83"/>
      <c r="D19" s="84"/>
      <c r="E19" s="84"/>
      <c r="F19" s="84"/>
      <c r="G19" s="84"/>
      <c r="H19" s="72"/>
    </row>
    <row r="20" spans="3:8" x14ac:dyDescent="0.25">
      <c r="C20" s="83"/>
      <c r="D20" s="84"/>
      <c r="E20" s="84"/>
      <c r="F20" s="84"/>
      <c r="G20" s="84"/>
      <c r="H20" s="72"/>
    </row>
    <row r="21" spans="3:8" x14ac:dyDescent="0.25">
      <c r="C21" s="83"/>
      <c r="D21" s="84"/>
      <c r="E21" s="84"/>
      <c r="F21" s="84"/>
      <c r="G21" s="84"/>
      <c r="H21" s="72"/>
    </row>
    <row r="22" spans="3:8" x14ac:dyDescent="0.25">
      <c r="C22" s="83"/>
      <c r="D22" s="84"/>
      <c r="E22" s="84"/>
      <c r="F22" s="84"/>
      <c r="G22" s="84"/>
      <c r="H22" s="72"/>
    </row>
    <row r="23" spans="3:8" x14ac:dyDescent="0.25">
      <c r="C23" s="83"/>
      <c r="D23" s="84"/>
      <c r="E23" s="84"/>
      <c r="F23" s="84"/>
      <c r="G23" s="84"/>
      <c r="H23" s="72"/>
    </row>
    <row r="24" spans="3:8" x14ac:dyDescent="0.25">
      <c r="C24" s="83"/>
      <c r="D24" s="84"/>
      <c r="E24" s="84"/>
      <c r="F24" s="84"/>
      <c r="G24" s="84"/>
      <c r="H24" s="72"/>
    </row>
    <row r="25" spans="3:8" x14ac:dyDescent="0.25">
      <c r="C25" s="83"/>
      <c r="D25" s="84"/>
      <c r="E25" s="84"/>
      <c r="F25" s="84"/>
      <c r="G25" s="84"/>
      <c r="H25" s="72"/>
    </row>
    <row r="26" spans="3:8" x14ac:dyDescent="0.25">
      <c r="C26" s="83"/>
      <c r="D26" s="84"/>
      <c r="E26" s="84"/>
      <c r="F26" s="84"/>
      <c r="G26" s="84"/>
      <c r="H26" s="72"/>
    </row>
    <row r="27" spans="3:8" x14ac:dyDescent="0.25">
      <c r="C27" s="83"/>
      <c r="D27" s="84"/>
      <c r="E27" s="84"/>
      <c r="F27" s="84"/>
      <c r="G27" s="84"/>
      <c r="H27" s="72"/>
    </row>
    <row r="28" spans="3:8" x14ac:dyDescent="0.25">
      <c r="C28" s="83"/>
      <c r="D28" s="84"/>
      <c r="E28" s="84"/>
      <c r="F28" s="84"/>
      <c r="G28" s="84"/>
      <c r="H28" s="72"/>
    </row>
    <row r="29" spans="3:8" x14ac:dyDescent="0.25">
      <c r="C29" s="83"/>
      <c r="D29" s="84"/>
      <c r="E29" s="84"/>
      <c r="F29" s="84"/>
      <c r="G29" s="84"/>
      <c r="H29" s="72"/>
    </row>
    <row r="30" spans="3:8" x14ac:dyDescent="0.25">
      <c r="C30" s="83"/>
      <c r="D30" s="84"/>
      <c r="E30" s="84"/>
      <c r="F30" s="84"/>
      <c r="G30" s="84"/>
      <c r="H30" s="72"/>
    </row>
    <row r="31" spans="3:8" x14ac:dyDescent="0.25">
      <c r="C31" s="83"/>
      <c r="D31" s="84"/>
      <c r="E31" s="84"/>
      <c r="F31" s="84"/>
      <c r="G31" s="84"/>
      <c r="H31" s="72"/>
    </row>
    <row r="32" spans="3:8" x14ac:dyDescent="0.25">
      <c r="C32" s="83"/>
      <c r="D32" s="84"/>
      <c r="E32" s="84"/>
      <c r="F32" s="84"/>
      <c r="G32" s="84"/>
      <c r="H32" s="72"/>
    </row>
    <row r="33" spans="3:8" x14ac:dyDescent="0.25">
      <c r="C33" s="83"/>
      <c r="D33" s="84"/>
      <c r="E33" s="84"/>
      <c r="F33" s="84"/>
      <c r="G33" s="84"/>
      <c r="H33" s="72"/>
    </row>
    <row r="34" spans="3:8" x14ac:dyDescent="0.25">
      <c r="C34" s="83"/>
      <c r="D34" s="84"/>
      <c r="E34" s="84"/>
      <c r="F34" s="84"/>
      <c r="G34" s="84"/>
      <c r="H34" s="72"/>
    </row>
    <row r="35" spans="3:8" x14ac:dyDescent="0.25">
      <c r="C35" s="83"/>
      <c r="D35" s="84"/>
      <c r="E35" s="84"/>
      <c r="F35" s="84"/>
      <c r="G35" s="84"/>
      <c r="H35" s="72"/>
    </row>
    <row r="36" spans="3:8" x14ac:dyDescent="0.25">
      <c r="C36" s="83"/>
      <c r="D36" s="84"/>
      <c r="E36" s="84"/>
      <c r="F36" s="84"/>
      <c r="G36" s="84"/>
      <c r="H36" s="72"/>
    </row>
    <row r="37" spans="3:8" x14ac:dyDescent="0.25">
      <c r="C37" s="83"/>
      <c r="D37" s="84"/>
      <c r="E37" s="84"/>
      <c r="F37" s="84"/>
      <c r="G37" s="84"/>
      <c r="H37" s="72"/>
    </row>
    <row r="38" spans="3:8" x14ac:dyDescent="0.25">
      <c r="C38" s="83"/>
      <c r="D38" s="84"/>
      <c r="E38" s="84"/>
      <c r="F38" s="84"/>
      <c r="G38" s="84"/>
      <c r="H38" s="72"/>
    </row>
    <row r="39" spans="3:8" x14ac:dyDescent="0.25">
      <c r="C39" s="83"/>
      <c r="D39" s="84"/>
      <c r="E39" s="84"/>
      <c r="F39" s="84"/>
      <c r="G39" s="84"/>
      <c r="H39" s="72"/>
    </row>
    <row r="40" spans="3:8" x14ac:dyDescent="0.25">
      <c r="C40" s="83"/>
      <c r="D40" s="84"/>
      <c r="E40" s="84"/>
      <c r="F40" s="84"/>
      <c r="G40" s="84"/>
      <c r="H40" s="72"/>
    </row>
    <row r="41" spans="3:8" x14ac:dyDescent="0.25">
      <c r="C41" s="83"/>
      <c r="D41" s="84"/>
      <c r="E41" s="84"/>
      <c r="F41" s="84"/>
      <c r="G41" s="84"/>
      <c r="H41" s="72"/>
    </row>
    <row r="42" spans="3:8" x14ac:dyDescent="0.25">
      <c r="C42" s="83"/>
      <c r="D42" s="84"/>
      <c r="E42" s="84"/>
      <c r="F42" s="84"/>
      <c r="G42" s="84"/>
      <c r="H42" s="72"/>
    </row>
    <row r="43" spans="3:8" x14ac:dyDescent="0.25">
      <c r="C43" s="83"/>
      <c r="D43" s="84"/>
      <c r="E43" s="84"/>
      <c r="F43" s="84"/>
      <c r="G43" s="84"/>
      <c r="H43" s="72"/>
    </row>
    <row r="44" spans="3:8" x14ac:dyDescent="0.25">
      <c r="C44" s="83"/>
      <c r="D44" s="84"/>
      <c r="E44" s="84"/>
      <c r="F44" s="84"/>
      <c r="G44" s="84"/>
      <c r="H44" s="72"/>
    </row>
    <row r="45" spans="3:8" x14ac:dyDescent="0.25">
      <c r="C45" s="83"/>
      <c r="D45" s="84"/>
      <c r="E45" s="84"/>
      <c r="F45" s="84"/>
      <c r="G45" s="84"/>
      <c r="H45" s="72"/>
    </row>
    <row r="46" spans="3:8" x14ac:dyDescent="0.25">
      <c r="C46" s="83"/>
      <c r="D46" s="84"/>
      <c r="E46" s="84"/>
      <c r="F46" s="84"/>
      <c r="G46" s="84"/>
      <c r="H46" s="72"/>
    </row>
    <row r="47" spans="3:8" x14ac:dyDescent="0.25">
      <c r="C47" s="83"/>
      <c r="D47" s="84"/>
      <c r="E47" s="84"/>
      <c r="F47" s="84"/>
      <c r="G47" s="84"/>
      <c r="H47" s="72"/>
    </row>
    <row r="48" spans="3:8" x14ac:dyDescent="0.25">
      <c r="C48" s="83"/>
      <c r="D48" s="84"/>
      <c r="E48" s="84"/>
      <c r="F48" s="84"/>
      <c r="G48" s="84"/>
      <c r="H48" s="72"/>
    </row>
    <row r="49" spans="3:8" x14ac:dyDescent="0.25">
      <c r="C49" s="83"/>
      <c r="D49" s="84"/>
      <c r="E49" s="84"/>
      <c r="F49" s="84"/>
      <c r="G49" s="84"/>
      <c r="H49" s="72"/>
    </row>
    <row r="50" spans="3:8" x14ac:dyDescent="0.25">
      <c r="C50" s="83"/>
      <c r="D50" s="84"/>
      <c r="E50" s="84"/>
      <c r="F50" s="84"/>
      <c r="G50" s="84"/>
      <c r="H50" s="72"/>
    </row>
    <row r="51" spans="3:8" x14ac:dyDescent="0.25">
      <c r="C51" s="83"/>
      <c r="D51" s="84"/>
      <c r="E51" s="84"/>
      <c r="F51" s="84"/>
      <c r="G51" s="84"/>
      <c r="H51" s="72"/>
    </row>
    <row r="52" spans="3:8" x14ac:dyDescent="0.25">
      <c r="C52" s="83"/>
      <c r="D52" s="84"/>
      <c r="E52" s="84"/>
      <c r="F52" s="84"/>
      <c r="G52" s="84"/>
      <c r="H52" s="72"/>
    </row>
    <row r="53" spans="3:8" x14ac:dyDescent="0.25">
      <c r="C53" s="83"/>
      <c r="D53" s="84"/>
      <c r="E53" s="84"/>
      <c r="F53" s="84"/>
      <c r="G53" s="84"/>
      <c r="H53" s="72"/>
    </row>
    <row r="54" spans="3:8" x14ac:dyDescent="0.25">
      <c r="C54" s="83"/>
      <c r="D54" s="84"/>
      <c r="E54" s="84"/>
      <c r="F54" s="84"/>
      <c r="G54" s="84"/>
      <c r="H54" s="72"/>
    </row>
    <row r="55" spans="3:8" x14ac:dyDescent="0.25">
      <c r="C55" s="83"/>
      <c r="D55" s="84"/>
      <c r="E55" s="84"/>
      <c r="F55" s="84"/>
      <c r="G55" s="84"/>
      <c r="H55" s="72"/>
    </row>
    <row r="56" spans="3:8" x14ac:dyDescent="0.25">
      <c r="C56" s="83"/>
      <c r="D56" s="84"/>
      <c r="E56" s="84"/>
      <c r="F56" s="84"/>
      <c r="G56" s="84"/>
      <c r="H56" s="72"/>
    </row>
    <row r="57" spans="3:8" x14ac:dyDescent="0.25">
      <c r="C57" s="83"/>
      <c r="D57" s="84"/>
      <c r="E57" s="84"/>
      <c r="F57" s="84"/>
      <c r="G57" s="84"/>
      <c r="H57" s="72"/>
    </row>
    <row r="58" spans="3:8" x14ac:dyDescent="0.25">
      <c r="C58" s="83"/>
      <c r="D58" s="84"/>
      <c r="E58" s="84"/>
      <c r="F58" s="84"/>
      <c r="G58" s="84"/>
      <c r="H58" s="72"/>
    </row>
    <row r="59" spans="3:8" x14ac:dyDescent="0.25">
      <c r="C59" s="83"/>
      <c r="D59" s="84"/>
      <c r="E59" s="84"/>
      <c r="F59" s="84"/>
      <c r="G59" s="84"/>
      <c r="H59" s="72"/>
    </row>
    <row r="60" spans="3:8" x14ac:dyDescent="0.25">
      <c r="C60" s="83"/>
      <c r="D60" s="84"/>
      <c r="E60" s="84"/>
      <c r="F60" s="84"/>
      <c r="G60" s="84"/>
      <c r="H60" s="72"/>
    </row>
    <row r="61" spans="3:8" x14ac:dyDescent="0.25">
      <c r="C61" s="83"/>
      <c r="D61" s="84"/>
      <c r="E61" s="84"/>
      <c r="F61" s="84"/>
      <c r="G61" s="84"/>
      <c r="H61" s="72"/>
    </row>
    <row r="62" spans="3:8" x14ac:dyDescent="0.25">
      <c r="C62" s="83"/>
      <c r="D62" s="84"/>
      <c r="E62" s="84"/>
      <c r="F62" s="84"/>
      <c r="G62" s="84"/>
      <c r="H62" s="72"/>
    </row>
    <row r="63" spans="3:8" ht="15.75" thickBot="1" x14ac:dyDescent="0.3">
      <c r="C63" s="86"/>
      <c r="D63" s="87"/>
      <c r="E63" s="87"/>
      <c r="F63" s="87"/>
      <c r="G63" s="87"/>
      <c r="H63" s="88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6" t="s">
        <v>154</v>
      </c>
    </row>
    <row r="3" spans="3:30" x14ac:dyDescent="0.25">
      <c r="D3" s="64"/>
      <c r="E3" s="199" t="s">
        <v>114</v>
      </c>
      <c r="F3" s="199"/>
      <c r="G3" s="199"/>
      <c r="H3" s="199"/>
      <c r="J3" s="64" t="s">
        <v>115</v>
      </c>
      <c r="R3" s="64" t="s">
        <v>116</v>
      </c>
      <c r="Z3" s="64" t="s">
        <v>117</v>
      </c>
    </row>
    <row r="4" spans="3:30" x14ac:dyDescent="0.25">
      <c r="D4" s="65"/>
      <c r="E4" s="65">
        <v>1</v>
      </c>
      <c r="F4" s="65">
        <v>2</v>
      </c>
      <c r="G4" s="65">
        <v>3</v>
      </c>
      <c r="H4" s="65">
        <v>4</v>
      </c>
      <c r="K4" t="s">
        <v>132</v>
      </c>
      <c r="L4" s="63">
        <v>20</v>
      </c>
      <c r="S4" t="s">
        <v>132</v>
      </c>
      <c r="T4" s="63">
        <v>20</v>
      </c>
      <c r="AA4" t="s">
        <v>132</v>
      </c>
      <c r="AB4" s="63">
        <v>20</v>
      </c>
    </row>
    <row r="5" spans="3:30" x14ac:dyDescent="0.25">
      <c r="D5" s="65" t="s">
        <v>115</v>
      </c>
      <c r="E5" s="67">
        <v>175</v>
      </c>
      <c r="F5" s="67">
        <v>250</v>
      </c>
      <c r="G5" s="67">
        <v>300</v>
      </c>
      <c r="H5" s="67">
        <v>400</v>
      </c>
      <c r="K5" t="s">
        <v>111</v>
      </c>
      <c r="L5" s="63">
        <v>0</v>
      </c>
      <c r="M5" t="s">
        <v>150</v>
      </c>
      <c r="S5" t="s">
        <v>111</v>
      </c>
      <c r="T5" s="63">
        <v>0</v>
      </c>
      <c r="U5" t="s">
        <v>150</v>
      </c>
      <c r="AA5" t="s">
        <v>111</v>
      </c>
      <c r="AB5" s="63">
        <v>0</v>
      </c>
      <c r="AC5" t="s">
        <v>150</v>
      </c>
    </row>
    <row r="6" spans="3:30" x14ac:dyDescent="0.25">
      <c r="D6" s="65" t="s">
        <v>116</v>
      </c>
      <c r="E6" s="67">
        <v>100</v>
      </c>
      <c r="F6" s="67">
        <v>120</v>
      </c>
      <c r="G6" s="67">
        <v>140</v>
      </c>
      <c r="H6" s="67">
        <v>160</v>
      </c>
      <c r="K6" t="s">
        <v>112</v>
      </c>
      <c r="L6" s="63">
        <v>100</v>
      </c>
      <c r="M6" t="s">
        <v>150</v>
      </c>
      <c r="S6" t="s">
        <v>112</v>
      </c>
      <c r="T6" s="63">
        <v>60</v>
      </c>
      <c r="U6" t="s">
        <v>150</v>
      </c>
      <c r="AA6" t="s">
        <v>112</v>
      </c>
      <c r="AB6" s="63">
        <v>60</v>
      </c>
      <c r="AC6" t="s">
        <v>150</v>
      </c>
    </row>
    <row r="7" spans="3:30" ht="15.75" thickBot="1" x14ac:dyDescent="0.3">
      <c r="D7" s="74" t="s">
        <v>117</v>
      </c>
      <c r="E7" s="75">
        <v>100</v>
      </c>
      <c r="F7" s="75">
        <v>110</v>
      </c>
      <c r="G7" s="75">
        <v>120</v>
      </c>
      <c r="H7" s="75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8" t="s">
        <v>141</v>
      </c>
      <c r="E8" s="76">
        <v>0</v>
      </c>
      <c r="F8" s="76">
        <v>10</v>
      </c>
      <c r="G8" s="76">
        <v>20</v>
      </c>
      <c r="H8" s="77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9"/>
      <c r="D11" s="80" t="s">
        <v>119</v>
      </c>
      <c r="E11" s="81">
        <f>IF(E16&lt;F8,1,IF(AND(E16&gt;=F8,E16&lt;G8),2,IF(AND(E16&gt;=G8,E16&lt;H8),3,4)))</f>
        <v>1</v>
      </c>
      <c r="F11" s="81"/>
      <c r="G11" s="81"/>
      <c r="H11" s="82"/>
      <c r="J11" s="64" t="s">
        <v>115</v>
      </c>
      <c r="K11" s="68" t="s">
        <v>127</v>
      </c>
      <c r="L11" s="68" t="s">
        <v>128</v>
      </c>
      <c r="M11" s="68" t="s">
        <v>133</v>
      </c>
      <c r="N11" s="68" t="s">
        <v>157</v>
      </c>
      <c r="O11" s="68"/>
      <c r="P11" s="68"/>
      <c r="R11" s="71" t="s">
        <v>116</v>
      </c>
      <c r="S11" s="68" t="s">
        <v>127</v>
      </c>
      <c r="T11" s="68" t="s">
        <v>128</v>
      </c>
      <c r="U11" s="68" t="s">
        <v>133</v>
      </c>
      <c r="V11" s="68" t="s">
        <v>157</v>
      </c>
      <c r="W11" s="68"/>
      <c r="X11" s="68"/>
      <c r="Z11" s="64" t="s">
        <v>117</v>
      </c>
      <c r="AA11" s="68" t="s">
        <v>136</v>
      </c>
      <c r="AB11" s="68" t="s">
        <v>137</v>
      </c>
      <c r="AC11" s="68" t="s">
        <v>133</v>
      </c>
      <c r="AD11" s="68" t="s">
        <v>157</v>
      </c>
    </row>
    <row r="12" spans="3:30" ht="15.75" thickBot="1" x14ac:dyDescent="0.3">
      <c r="C12" s="83"/>
      <c r="D12" s="84"/>
      <c r="E12" s="84"/>
      <c r="F12" s="84"/>
      <c r="G12" s="84"/>
      <c r="H12" s="72"/>
      <c r="J12" s="64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4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4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3" t="s">
        <v>122</v>
      </c>
      <c r="D13" s="84" t="s">
        <v>118</v>
      </c>
      <c r="E13" s="85">
        <v>0</v>
      </c>
      <c r="F13" s="84"/>
      <c r="G13" s="69" t="s">
        <v>115</v>
      </c>
      <c r="H13" s="70">
        <f ca="1">INDIRECT(ADDRESS(5,4+E11)) + (INDIRECT(ADDRESS(5,4+E11)) *(L7/100) *E13)</f>
        <v>175</v>
      </c>
      <c r="J13" s="64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4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4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3" t="s">
        <v>123</v>
      </c>
      <c r="D14" s="84" t="s">
        <v>120</v>
      </c>
      <c r="E14" s="85">
        <v>0</v>
      </c>
      <c r="F14" s="84"/>
      <c r="G14" s="69" t="s">
        <v>134</v>
      </c>
      <c r="H14" s="70">
        <f ca="1">INDIRECT(ADDRESS(6,4+E11)) + (INDIRECT(ADDRESS(6,4+E11)) *(T7/100) *E14)</f>
        <v>100</v>
      </c>
      <c r="J14" s="64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4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4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3" t="s">
        <v>124</v>
      </c>
      <c r="D15" s="84" t="s">
        <v>121</v>
      </c>
      <c r="E15" s="85">
        <v>0</v>
      </c>
      <c r="F15" s="84"/>
      <c r="G15" s="69" t="s">
        <v>138</v>
      </c>
      <c r="H15" s="70">
        <f ca="1">ROUND(((INDIRECT(ADDRESS(7,4+E11)) + (INDIRECT(ADDRESS(7,4+E11)) *(AB7/100) *E15))/INDIRECT(ADDRESS(12+E11,46,1,1,"special dragons")))/INDIRECT(ADDRESS(12+E11,45,1,1,"special dragons")),1)</f>
        <v>13.3</v>
      </c>
      <c r="J15" s="64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4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4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3"/>
      <c r="D16" s="90" t="s">
        <v>135</v>
      </c>
      <c r="E16" s="90">
        <f>SUM(E13:E15)</f>
        <v>0</v>
      </c>
      <c r="F16" s="84"/>
      <c r="G16" s="84"/>
      <c r="H16" s="72"/>
    </row>
    <row r="17" spans="3:8" x14ac:dyDescent="0.25">
      <c r="C17" s="83"/>
      <c r="D17" s="84"/>
      <c r="E17" s="84"/>
      <c r="F17" s="84"/>
      <c r="G17" s="84"/>
      <c r="H17" s="72"/>
    </row>
    <row r="18" spans="3:8" x14ac:dyDescent="0.25">
      <c r="C18" s="83"/>
      <c r="D18" s="84"/>
      <c r="E18" s="84"/>
      <c r="F18" s="84"/>
      <c r="G18" s="84"/>
      <c r="H18" s="72"/>
    </row>
    <row r="19" spans="3:8" x14ac:dyDescent="0.25">
      <c r="C19" s="83"/>
      <c r="D19" s="84"/>
      <c r="E19" s="84"/>
      <c r="F19" s="84"/>
      <c r="G19" s="84"/>
      <c r="H19" s="72"/>
    </row>
    <row r="20" spans="3:8" x14ac:dyDescent="0.25">
      <c r="C20" s="83"/>
      <c r="D20" s="84"/>
      <c r="E20" s="84"/>
      <c r="F20" s="84"/>
      <c r="G20" s="84"/>
      <c r="H20" s="72"/>
    </row>
    <row r="21" spans="3:8" x14ac:dyDescent="0.25">
      <c r="C21" s="83"/>
      <c r="D21" s="84"/>
      <c r="E21" s="84"/>
      <c r="F21" s="84"/>
      <c r="G21" s="84"/>
      <c r="H21" s="72"/>
    </row>
    <row r="22" spans="3:8" x14ac:dyDescent="0.25">
      <c r="C22" s="83"/>
      <c r="D22" s="84"/>
      <c r="E22" s="84"/>
      <c r="F22" s="84"/>
      <c r="G22" s="84"/>
      <c r="H22" s="72"/>
    </row>
    <row r="23" spans="3:8" x14ac:dyDescent="0.25">
      <c r="C23" s="83"/>
      <c r="D23" s="84"/>
      <c r="E23" s="84"/>
      <c r="F23" s="84"/>
      <c r="G23" s="84"/>
      <c r="H23" s="72"/>
    </row>
    <row r="24" spans="3:8" x14ac:dyDescent="0.25">
      <c r="C24" s="83"/>
      <c r="D24" s="84"/>
      <c r="E24" s="84"/>
      <c r="F24" s="84"/>
      <c r="G24" s="84"/>
      <c r="H24" s="72"/>
    </row>
    <row r="25" spans="3:8" x14ac:dyDescent="0.25">
      <c r="C25" s="83"/>
      <c r="D25" s="84"/>
      <c r="E25" s="84"/>
      <c r="F25" s="84"/>
      <c r="G25" s="84"/>
      <c r="H25" s="72"/>
    </row>
    <row r="26" spans="3:8" x14ac:dyDescent="0.25">
      <c r="C26" s="83"/>
      <c r="D26" s="84"/>
      <c r="E26" s="84"/>
      <c r="F26" s="84"/>
      <c r="G26" s="84"/>
      <c r="H26" s="72"/>
    </row>
    <row r="27" spans="3:8" x14ac:dyDescent="0.25">
      <c r="C27" s="83"/>
      <c r="D27" s="84"/>
      <c r="E27" s="84"/>
      <c r="F27" s="84"/>
      <c r="G27" s="84"/>
      <c r="H27" s="72"/>
    </row>
    <row r="28" spans="3:8" x14ac:dyDescent="0.25">
      <c r="C28" s="83"/>
      <c r="D28" s="84"/>
      <c r="E28" s="84"/>
      <c r="F28" s="84"/>
      <c r="G28" s="84"/>
      <c r="H28" s="72"/>
    </row>
    <row r="29" spans="3:8" x14ac:dyDescent="0.25">
      <c r="C29" s="83"/>
      <c r="D29" s="84"/>
      <c r="E29" s="84"/>
      <c r="F29" s="84"/>
      <c r="G29" s="84"/>
      <c r="H29" s="72"/>
    </row>
    <row r="30" spans="3:8" x14ac:dyDescent="0.25">
      <c r="C30" s="83"/>
      <c r="D30" s="84"/>
      <c r="E30" s="84"/>
      <c r="F30" s="84"/>
      <c r="G30" s="84"/>
      <c r="H30" s="72"/>
    </row>
    <row r="31" spans="3:8" x14ac:dyDescent="0.25">
      <c r="C31" s="83"/>
      <c r="D31" s="84"/>
      <c r="E31" s="84"/>
      <c r="F31" s="84"/>
      <c r="G31" s="84"/>
      <c r="H31" s="72"/>
    </row>
    <row r="32" spans="3:8" x14ac:dyDescent="0.25">
      <c r="C32" s="83"/>
      <c r="D32" s="84"/>
      <c r="E32" s="84"/>
      <c r="F32" s="84"/>
      <c r="G32" s="84"/>
      <c r="H32" s="72"/>
    </row>
    <row r="33" spans="3:15" x14ac:dyDescent="0.25">
      <c r="C33" s="83"/>
      <c r="D33" s="84"/>
      <c r="E33" s="84"/>
      <c r="F33" s="84"/>
      <c r="G33" s="84"/>
      <c r="H33" s="72"/>
    </row>
    <row r="34" spans="3:15" x14ac:dyDescent="0.25">
      <c r="C34" s="83"/>
      <c r="D34" s="84"/>
      <c r="E34" s="84"/>
      <c r="F34" s="84"/>
      <c r="G34" s="84"/>
      <c r="H34" s="72"/>
    </row>
    <row r="35" spans="3:15" x14ac:dyDescent="0.25">
      <c r="C35" s="83"/>
      <c r="D35" s="84"/>
      <c r="E35" s="84"/>
      <c r="F35" s="84"/>
      <c r="G35" s="84"/>
      <c r="H35" s="72"/>
      <c r="N35" s="122"/>
      <c r="O35" s="122"/>
    </row>
    <row r="36" spans="3:15" x14ac:dyDescent="0.25">
      <c r="C36" s="83"/>
      <c r="D36" s="84"/>
      <c r="E36" s="84"/>
      <c r="F36" s="84"/>
      <c r="G36" s="84"/>
      <c r="H36" s="72"/>
      <c r="N36" s="122"/>
      <c r="O36" s="122"/>
    </row>
    <row r="37" spans="3:15" x14ac:dyDescent="0.25">
      <c r="C37" s="83"/>
      <c r="D37" s="84"/>
      <c r="E37" s="84"/>
      <c r="F37" s="84"/>
      <c r="G37" s="84"/>
      <c r="H37" s="72"/>
      <c r="N37" s="122"/>
      <c r="O37" s="122"/>
    </row>
    <row r="38" spans="3:15" x14ac:dyDescent="0.25">
      <c r="C38" s="83"/>
      <c r="D38" s="84"/>
      <c r="E38" s="84"/>
      <c r="F38" s="84"/>
      <c r="G38" s="84"/>
      <c r="H38" s="72"/>
      <c r="N38" s="122"/>
      <c r="O38" s="123"/>
    </row>
    <row r="39" spans="3:15" x14ac:dyDescent="0.25">
      <c r="C39" s="83"/>
      <c r="D39" s="84"/>
      <c r="E39" s="84"/>
      <c r="F39" s="84"/>
      <c r="G39" s="84"/>
      <c r="H39" s="72"/>
    </row>
    <row r="40" spans="3:15" x14ac:dyDescent="0.25">
      <c r="C40" s="83"/>
      <c r="D40" s="84"/>
      <c r="E40" s="84"/>
      <c r="F40" s="84"/>
      <c r="G40" s="84"/>
      <c r="H40" s="72"/>
    </row>
    <row r="41" spans="3:15" x14ac:dyDescent="0.25">
      <c r="C41" s="83"/>
      <c r="D41" s="84"/>
      <c r="E41" s="84"/>
      <c r="F41" s="84"/>
      <c r="G41" s="84"/>
      <c r="H41" s="72"/>
    </row>
    <row r="42" spans="3:15" x14ac:dyDescent="0.25">
      <c r="C42" s="83"/>
      <c r="D42" s="84"/>
      <c r="E42" s="84"/>
      <c r="F42" s="84"/>
      <c r="G42" s="84"/>
      <c r="H42" s="72"/>
    </row>
    <row r="43" spans="3:15" x14ac:dyDescent="0.25">
      <c r="C43" s="83"/>
      <c r="D43" s="84"/>
      <c r="E43" s="84"/>
      <c r="F43" s="84"/>
      <c r="G43" s="84"/>
      <c r="H43" s="72"/>
    </row>
    <row r="44" spans="3:15" x14ac:dyDescent="0.25">
      <c r="C44" s="83"/>
      <c r="D44" s="84"/>
      <c r="E44" s="84"/>
      <c r="F44" s="84"/>
      <c r="G44" s="84"/>
      <c r="H44" s="72"/>
    </row>
    <row r="45" spans="3:15" x14ac:dyDescent="0.25">
      <c r="C45" s="83"/>
      <c r="D45" s="84"/>
      <c r="E45" s="84"/>
      <c r="F45" s="84"/>
      <c r="G45" s="84"/>
      <c r="H45" s="72"/>
    </row>
    <row r="46" spans="3:15" x14ac:dyDescent="0.25">
      <c r="C46" s="83"/>
      <c r="D46" s="84"/>
      <c r="E46" s="84"/>
      <c r="F46" s="84"/>
      <c r="G46" s="84"/>
      <c r="H46" s="72"/>
    </row>
    <row r="47" spans="3:15" x14ac:dyDescent="0.25">
      <c r="C47" s="83"/>
      <c r="D47" s="84"/>
      <c r="E47" s="84"/>
      <c r="F47" s="84"/>
      <c r="G47" s="84"/>
      <c r="H47" s="72"/>
    </row>
    <row r="48" spans="3:15" x14ac:dyDescent="0.25">
      <c r="C48" s="83"/>
      <c r="D48" s="84"/>
      <c r="E48" s="84"/>
      <c r="F48" s="84"/>
      <c r="G48" s="84"/>
      <c r="H48" s="72"/>
    </row>
    <row r="49" spans="3:8" x14ac:dyDescent="0.25">
      <c r="C49" s="83"/>
      <c r="D49" s="84"/>
      <c r="E49" s="84"/>
      <c r="F49" s="84"/>
      <c r="G49" s="84"/>
      <c r="H49" s="72"/>
    </row>
    <row r="50" spans="3:8" x14ac:dyDescent="0.25">
      <c r="C50" s="83"/>
      <c r="D50" s="84"/>
      <c r="E50" s="84"/>
      <c r="F50" s="84"/>
      <c r="G50" s="84"/>
      <c r="H50" s="72"/>
    </row>
    <row r="51" spans="3:8" x14ac:dyDescent="0.25">
      <c r="C51" s="83"/>
      <c r="D51" s="84"/>
      <c r="E51" s="84"/>
      <c r="F51" s="84"/>
      <c r="G51" s="84"/>
      <c r="H51" s="72"/>
    </row>
    <row r="52" spans="3:8" x14ac:dyDescent="0.25">
      <c r="C52" s="83"/>
      <c r="D52" s="84"/>
      <c r="E52" s="84"/>
      <c r="F52" s="84"/>
      <c r="G52" s="84"/>
      <c r="H52" s="72"/>
    </row>
    <row r="53" spans="3:8" x14ac:dyDescent="0.25">
      <c r="C53" s="83"/>
      <c r="D53" s="84"/>
      <c r="E53" s="84"/>
      <c r="F53" s="84"/>
      <c r="G53" s="84"/>
      <c r="H53" s="72"/>
    </row>
    <row r="54" spans="3:8" x14ac:dyDescent="0.25">
      <c r="C54" s="83"/>
      <c r="D54" s="84"/>
      <c r="E54" s="84"/>
      <c r="F54" s="84"/>
      <c r="G54" s="84"/>
      <c r="H54" s="72"/>
    </row>
    <row r="55" spans="3:8" x14ac:dyDescent="0.25">
      <c r="C55" s="83"/>
      <c r="D55" s="84"/>
      <c r="E55" s="84"/>
      <c r="F55" s="84"/>
      <c r="G55" s="84"/>
      <c r="H55" s="72"/>
    </row>
    <row r="56" spans="3:8" x14ac:dyDescent="0.25">
      <c r="C56" s="83"/>
      <c r="D56" s="84"/>
      <c r="E56" s="84"/>
      <c r="F56" s="84"/>
      <c r="G56" s="84"/>
      <c r="H56" s="72"/>
    </row>
    <row r="57" spans="3:8" x14ac:dyDescent="0.25">
      <c r="C57" s="83"/>
      <c r="D57" s="84"/>
      <c r="E57" s="84"/>
      <c r="F57" s="84"/>
      <c r="G57" s="84"/>
      <c r="H57" s="72"/>
    </row>
    <row r="58" spans="3:8" x14ac:dyDescent="0.25">
      <c r="C58" s="83"/>
      <c r="D58" s="84"/>
      <c r="E58" s="84"/>
      <c r="F58" s="84"/>
      <c r="G58" s="84"/>
      <c r="H58" s="72"/>
    </row>
    <row r="59" spans="3:8" x14ac:dyDescent="0.25">
      <c r="C59" s="83"/>
      <c r="D59" s="84"/>
      <c r="E59" s="84"/>
      <c r="F59" s="84"/>
      <c r="G59" s="84"/>
      <c r="H59" s="72"/>
    </row>
    <row r="60" spans="3:8" x14ac:dyDescent="0.25">
      <c r="C60" s="83"/>
      <c r="D60" s="84"/>
      <c r="E60" s="84"/>
      <c r="F60" s="84"/>
      <c r="G60" s="84"/>
      <c r="H60" s="72"/>
    </row>
    <row r="61" spans="3:8" x14ac:dyDescent="0.25">
      <c r="C61" s="83"/>
      <c r="D61" s="84"/>
      <c r="E61" s="84"/>
      <c r="F61" s="84"/>
      <c r="G61" s="84"/>
      <c r="H61" s="72"/>
    </row>
    <row r="62" spans="3:8" x14ac:dyDescent="0.25">
      <c r="C62" s="83"/>
      <c r="D62" s="84"/>
      <c r="E62" s="84"/>
      <c r="F62" s="84"/>
      <c r="G62" s="84"/>
      <c r="H62" s="72"/>
    </row>
    <row r="63" spans="3:8" ht="15.75" thickBot="1" x14ac:dyDescent="0.3">
      <c r="C63" s="86"/>
      <c r="D63" s="87"/>
      <c r="E63" s="87"/>
      <c r="F63" s="87"/>
      <c r="G63" s="87"/>
      <c r="H63" s="88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9" t="s">
        <v>143</v>
      </c>
      <c r="H4" s="89" t="s">
        <v>144</v>
      </c>
      <c r="I4" s="89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2018-10-09T13:27:35Z</dcterms:modified>
</cp:coreProperties>
</file>