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Docs\Progression\"/>
    </mc:Choice>
  </mc:AlternateContent>
  <bookViews>
    <workbookView xWindow="0" yWindow="0" windowWidth="8535" windowHeight="2595" tabRatio="658" firstSheet="3" activeTab="9"/>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Offer Simulator" sheetId="57" r:id="rId7"/>
    <sheet name="Quest Calculator" sheetId="58" r:id="rId8"/>
    <sheet name="Texts" sheetId="62" r:id="rId9"/>
    <sheet name="Offers Clustering" sheetId="59" r:id="rId10"/>
    <sheet name="Discounts Clustering" sheetId="63" r:id="rId11"/>
    <sheet name="All IAPs" sheetId="61" r:id="rId12"/>
    <sheet name="OTA" sheetId="60" r:id="rId13"/>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56" i="63"/>
  <c r="C53" i="63"/>
  <c r="C52" i="63"/>
  <c r="C51" i="63"/>
  <c r="C48" i="63"/>
  <c r="C47" i="63"/>
  <c r="C46" i="63"/>
  <c r="C42" i="63"/>
  <c r="C39" i="63"/>
  <c r="C38" i="63"/>
  <c r="C37" i="63"/>
  <c r="C34" i="63"/>
  <c r="C33" i="63"/>
  <c r="C32" i="63"/>
  <c r="C28" i="63"/>
  <c r="C25" i="63"/>
  <c r="C24" i="63"/>
  <c r="C23" i="63"/>
  <c r="C20" i="63"/>
  <c r="C19" i="63"/>
  <c r="C18" i="63"/>
  <c r="C11" i="63"/>
  <c r="C10" i="63"/>
  <c r="C9" i="63"/>
  <c r="C14"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34"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<sst xmlns="http://schemas.openxmlformats.org/spreadsheetml/2006/main" count="2963" uniqueCount="1053">
  <si>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</si>
  <si>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</si>
  <si>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</si>
  <si>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</si>
  <si>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</si>
  <si>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</si>
  <si>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</si>
  <si>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</si>
  <si>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</si>
  <si>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</si>
  <si>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</si>
  <si>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</si>
  <si>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</si>
  <si>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</si>
  <si>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</si>
  <si>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</si>
  <si>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</si>
  <si>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</si>
  <si>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</si>
  <si>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</si>
  <si>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</si>
  <si>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</si>
  <si>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</si>
  <si>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</si>
  <si>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</si>
  <si>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</si>
  <si>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</si>
  <si>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</si>
  <si>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</si>
  <si>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</si>
  <si>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</si>
  <si>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</si>
  <si>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</si>
  <si>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</si>
  <si>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</si>
  <si>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</si>
  <si>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</si>
  <si>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</si>
  <si>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</si>
  <si>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</si>
  <si>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</si>
  <si>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</si>
  <si>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</si>
  <si>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</si>
  <si>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</si>
  <si>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</si>
  <si>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</si>
  <si>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</si>
  <si>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</si>
  <si>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</si>
  <si>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</si>
  <si>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</si>
  <si>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</si>
  <si>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</si>
  <si>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</si>
  <si>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</si>
  <si>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</si>
  <si>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</si>
  <si>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</si>
  <si>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</si>
  <si>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</si>
  <si>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</si>
  <si>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</si>
  <si>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</si>
  <si>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</si>
  <si>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</si>
  <si>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</si>
  <si>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</si>
  <si>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</si>
  <si>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</si>
  <si>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</si>
  <si>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</si>
  <si>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</si>
  <si>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</si>
  <si>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</si>
  <si>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</si>
  <si>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</si>
  <si>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</si>
  <si>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</si>
  <si>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</si>
  <si>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</si>
  <si>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</si>
  <si>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</si>
  <si>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</si>
  <si>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</si>
  <si>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</si>
  <si>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</si>
  <si>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</si>
  <si>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</si>
  <si>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</si>
  <si>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</si>
  <si>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</si>
  <si>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</si>
  <si>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</si>
  <si>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</si>
  <si>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</si>
  <si>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</si>
  <si>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</si>
  <si>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</si>
  <si>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</si>
  <si>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</si>
  <si>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</si>
  <si>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</si>
  <si>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</si>
  <si>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</si>
  <si>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</si>
  <si>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</si>
  <si>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</si>
  <si>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</si>
  <si>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</si>
  <si>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</si>
  <si>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</si>
  <si>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</si>
  <si>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</si>
  <si>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</si>
  <si>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</si>
  <si>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</si>
  <si>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</si>
  <si>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</si>
  <si>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</si>
  <si>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</si>
  <si>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</si>
  <si>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</si>
  <si>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</si>
  <si>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</si>
  <si>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</si>
  <si>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</si>
  <si>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</si>
  <si>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</si>
  <si>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</si>
  <si>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</si>
  <si>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</si>
  <si>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</si>
  <si>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</si>
  <si>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</si>
  <si>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</si>
  <si>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</si>
  <si>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</si>
  <si>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</si>
  <si>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</si>
  <si>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</si>
  <si>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</si>
  <si>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</si>
  <si>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</si>
  <si>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</si>
  <si>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</si>
  <si>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</si>
  <si>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</si>
  <si>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</si>
  <si>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</si>
  <si>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</si>
  <si>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</si>
  <si>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</si>
  <si>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</si>
  <si>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</si>
  <si>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</si>
  <si>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</si>
  <si>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</si>
  <si>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</si>
  <si>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</si>
  <si>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</si>
  <si>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</si>
  <si>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</si>
  <si>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</si>
  <si>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</si>
  <si>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</si>
  <si>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</si>
  <si>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</si>
  <si>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</si>
  <si>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</si>
  <si>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</si>
  <si>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</si>
  <si>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</si>
  <si>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</si>
  <si>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</si>
  <si>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</si>
  <si>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</si>
  <si>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</si>
  <si>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</si>
  <si>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</si>
  <si>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</si>
  <si>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</si>
  <si>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</si>
  <si>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</si>
  <si>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</si>
  <si>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</si>
  <si>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</si>
  <si>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</si>
  <si>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</si>
  <si>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</si>
  <si>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</si>
  <si>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</si>
  <si>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</si>
  <si>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</si>
  <si>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</si>
  <si>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</si>
  <si>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</si>
  <si>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</si>
  <si>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</si>
  <si>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</si>
  <si>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</si>
  <si>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</si>
  <si>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</si>
  <si>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</si>
  <si>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</si>
  <si>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</si>
  <si>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</si>
  <si>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</si>
  <si>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</si>
  <si>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</si>
  <si>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</si>
  <si>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</si>
  <si>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</si>
  <si>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</si>
  <si>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</si>
  <si>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</si>
  <si>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</si>
  <si>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</si>
  <si>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</si>
  <si>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</si>
  <si>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</si>
  <si>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</si>
  <si>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</si>
  <si>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</si>
  <si>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</si>
  <si>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</si>
  <si>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</si>
  <si>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</si>
  <si>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</si>
  <si>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</si>
  <si>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</si>
  <si>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</si>
  <si>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</si>
  <si>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</si>
  <si>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</si>
  <si>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</si>
  <si>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</si>
  <si>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</si>
  <si>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</si>
  <si>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</si>
  <si>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</si>
  <si>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</si>
  <si>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</si>
  <si>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</si>
  <si>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</si>
  <si>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</si>
  <si>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</si>
  <si>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</si>
  <si>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</si>
  <si>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</si>
  <si>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</si>
  <si>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</si>
  <si>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</si>
  <si>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</si>
  <si>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</si>
  <si>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</si>
  <si>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</si>
  <si>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</si>
  <si>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</si>
  <si>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</si>
  <si>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</si>
  <si>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</si>
  <si>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</si>
  <si>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</si>
  <si>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</si>
  <si>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</si>
  <si>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</si>
  <si>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</si>
  <si>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</si>
  <si>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</si>
  <si>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</si>
  <si>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</si>
  <si>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</si>
  <si>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</si>
  <si>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</si>
  <si>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</si>
  <si>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</si>
  <si>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</si>
  <si>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</si>
  <si>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</si>
  <si>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</si>
  <si>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</si>
  <si>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</si>
  <si>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</si>
  <si>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</si>
  <si>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</si>
  <si>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</si>
  <si>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</si>
  <si>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</si>
  <si>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</si>
  <si>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</si>
  <si>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</si>
  <si>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</si>
  <si>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</si>
  <si>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</si>
  <si>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</si>
  <si>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</si>
  <si>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</si>
  <si>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</si>
  <si>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</si>
  <si>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</si>
  <si>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</si>
  <si>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</si>
  <si>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</si>
  <si>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</si>
  <si>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</si>
  <si>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</si>
  <si>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</si>
  <si>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</si>
  <si>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</si>
  <si>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</si>
  <si>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</si>
  <si>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</si>
  <si>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</si>
  <si>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</si>
  <si>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</si>
  <si>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</si>
  <si>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</si>
  <si>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</si>
  <si>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</si>
  <si>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</si>
  <si>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</si>
  <si>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</si>
  <si>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</si>
  <si>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</si>
  <si>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</si>
  <si>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</si>
  <si>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</si>
  <si>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</si>
  <si>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</si>
  <si>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</si>
  <si>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</si>
  <si>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</si>
  <si>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</si>
  <si>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</si>
  <si>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</si>
  <si>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</si>
  <si>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</si>
  <si>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</si>
  <si>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</si>
  <si>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</si>
  <si>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</si>
  <si>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</si>
  <si>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</si>
  <si>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</si>
  <si>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</si>
  <si>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</si>
  <si>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</si>
  <si>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</si>
  <si>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</si>
  <si>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</si>
  <si>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</si>
  <si>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</si>
  <si>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</si>
  <si>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</si>
  <si>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</si>
  <si>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</si>
  <si>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</si>
  <si>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</si>
  <si>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</si>
  <si>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</si>
  <si>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</si>
  <si>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</si>
  <si>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</si>
  <si>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</si>
  <si>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</si>
  <si>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</si>
  <si>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</si>
  <si>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</si>
  <si>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</si>
  <si>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</si>
  <si>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</si>
  <si>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</si>
  <si>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</si>
  <si>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</si>
  <si>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</si>
  <si>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</si>
  <si>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</si>
  <si>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</si>
  <si>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</si>
  <si>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</si>
  <si>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</si>
  <si>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</si>
  <si>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</si>
  <si>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</si>
  <si>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</si>
  <si>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</si>
  <si>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</si>
  <si>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</si>
  <si>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</si>
  <si>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</si>
  <si>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</si>
  <si>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</si>
  <si>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</si>
  <si>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</si>
  <si>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</si>
  <si>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</si>
  <si>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</si>
  <si>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</si>
  <si>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</si>
  <si>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</si>
  <si>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</si>
  <si>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</si>
  <si>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</si>
  <si>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</si>
  <si>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</si>
  <si>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</si>
  <si>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</si>
  <si>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</si>
  <si>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</si>
  <si>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</si>
  <si>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</si>
  <si>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</si>
  <si>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</si>
  <si>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</si>
  <si>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</si>
  <si>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</si>
  <si>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</si>
  <si>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</si>
  <si>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</si>
  <si>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</si>
  <si>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</si>
  <si>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</si>
  <si>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</si>
  <si>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</si>
  <si>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</si>
  <si>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</si>
  <si>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</si>
  <si>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</si>
  <si>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</si>
  <si>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</si>
  <si>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</si>
  <si>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</si>
  <si>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</si>
  <si>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</si>
  <si>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</si>
  <si>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</si>
  <si>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</si>
  <si>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</si>
  <si>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</si>
  <si>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</si>
  <si>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</si>
  <si>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</si>
  <si>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</si>
  <si>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</si>
  <si>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</si>
  <si>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</si>
  <si>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</si>
  <si>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</si>
  <si>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</si>
  <si>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</si>
  <si>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</si>
  <si>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</si>
  <si>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</si>
  <si>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</si>
  <si>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</si>
  <si>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</si>
  <si>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</si>
  <si>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</si>
  <si>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</si>
  <si>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</si>
  <si>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</si>
  <si>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</si>
  <si>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</si>
  <si>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</si>
  <si>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</si>
  <si>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</si>
  <si>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</si>
  <si>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</si>
  <si>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</si>
  <si>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</si>
  <si>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</si>
  <si>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</si>
  <si>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</si>
  <si>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</si>
  <si>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</si>
  <si>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</si>
  <si>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</si>
  <si>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</si>
  <si>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</si>
  <si>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</si>
  <si>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</si>
  <si>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</si>
  <si>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</si>
  <si>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</si>
  <si>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</si>
  <si>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</si>
  <si>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</si>
  <si>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</si>
  <si>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</si>
  <si>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</si>
  <si>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</si>
  <si>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</si>
  <si>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</si>
  <si>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</si>
  <si>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</si>
  <si>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</si>
  <si>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</si>
  <si>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</si>
  <si>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</si>
  <si>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</si>
  <si>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</si>
  <si>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</si>
  <si>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</si>
  <si>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</si>
  <si>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</si>
  <si>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</si>
  <si>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</si>
  <si>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</si>
  <si>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</si>
  <si>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</si>
  <si>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</si>
  <si>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</si>
  <si>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</si>
  <si>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</si>
  <si>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</si>
  <si>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</si>
  <si>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</si>
  <si>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</si>
  <si>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</si>
  <si>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</si>
  <si>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</si>
  <si>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</si>
  <si>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</si>
  <si>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</si>
  <si>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</si>
  <si>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</si>
  <si>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</si>
  <si>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</si>
  <si>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</si>
  <si>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</si>
  <si>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</si>
  <si>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</si>
  <si>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</si>
  <si>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</si>
  <si>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</si>
  <si>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</si>
  <si>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</si>
  <si>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</si>
  <si>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</si>
  <si>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</si>
  <si>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</si>
  <si>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</si>
  <si>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</si>
  <si>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</si>
  <si>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</si>
  <si>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</si>
  <si>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</si>
  <si>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</si>
  <si>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</si>
  <si>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</si>
  <si>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</si>
  <si>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</si>
  <si>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</si>
  <si>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</si>
  <si>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</si>
  <si>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</si>
  <si>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</si>
  <si>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</si>
  <si>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</si>
  <si>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</si>
  <si>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</si>
  <si>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</si>
  <si>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</si>
  <si>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</si>
  <si>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</si>
  <si>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</si>
  <si>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</si>
  <si>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</si>
  <si>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</si>
  <si>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</si>
  <si>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</si>
  <si>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</si>
  <si>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</si>
  <si>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</si>
  <si>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</si>
  <si>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</si>
  <si>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</si>
  <si>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</si>
  <si>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</si>
  <si>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</si>
  <si>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</si>
  <si>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</si>
  <si>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</si>
  <si>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</si>
  <si>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</si>
  <si>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</si>
  <si>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</si>
  <si>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</si>
  <si>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</si>
  <si>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</si>
  <si>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</si>
  <si>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</si>
  <si>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</si>
  <si>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</si>
  <si>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</si>
  <si>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</si>
  <si>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</si>
  <si>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</si>
  <si>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</si>
  <si>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</si>
  <si>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</si>
  <si>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</si>
  <si>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</si>
  <si>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</si>
  <si>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</si>
  <si>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</si>
  <si>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</si>
  <si>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</si>
  <si>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</si>
  <si>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</si>
  <si>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</si>
  <si>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</si>
  <si>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</si>
  <si>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</si>
  <si>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</si>
  <si>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</si>
  <si>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</si>
  <si>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</si>
  <si>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</si>
  <si>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</si>
  <si>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</si>
  <si>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</si>
  <si>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</si>
  <si>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</si>
  <si>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</si>
  <si>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</si>
  <si>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</si>
  <si>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</si>
  <si>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</si>
  <si>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</si>
  <si>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</si>
  <si>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</si>
  <si>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</si>
  <si>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</si>
  <si>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</si>
  <si>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</si>
  <si>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</si>
  <si>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</si>
  <si>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</si>
  <si>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</si>
  <si>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</si>
  <si>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</si>
  <si>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</si>
  <si>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</si>
  <si>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</si>
  <si>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</si>
  <si>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</si>
  <si>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</si>
  <si>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</si>
  <si>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</si>
  <si>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</si>
  <si>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</si>
  <si>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</si>
  <si>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</si>
  <si>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</si>
  <si>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</si>
  <si>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</si>
  <si>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</si>
  <si>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</si>
  <si>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</si>
  <si>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</si>
  <si>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</si>
  <si>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</si>
  <si>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</si>
  <si>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</si>
  <si>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</si>
  <si>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</si>
  <si>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</si>
  <si>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</si>
  <si>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</si>
  <si>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</si>
  <si>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</si>
  <si>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</si>
  <si>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</si>
  <si>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</si>
  <si>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</si>
  <si>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</si>
  <si>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</si>
  <si>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</si>
  <si>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</si>
  <si>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</si>
  <si>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</si>
  <si>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</si>
  <si>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</si>
  <si>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</si>
  <si>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</si>
  <si>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</si>
  <si>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</si>
  <si>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</si>
  <si>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</si>
  <si>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</si>
  <si>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</si>
  <si>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</si>
  <si>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</si>
  <si>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</si>
  <si>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</si>
  <si>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</si>
  <si>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</si>
  <si>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</si>
  <si>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</si>
  <si>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</si>
  <si>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</si>
  <si>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</si>
  <si>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</si>
  <si>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</si>
  <si>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</si>
  <si>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</si>
  <si>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</si>
  <si>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</si>
  <si>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</si>
  <si>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</si>
  <si>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</si>
  <si>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</si>
  <si>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</si>
  <si>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</si>
  <si>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</si>
  <si>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</si>
  <si>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</si>
  <si>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</si>
  <si>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</si>
  <si>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</si>
  <si>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</si>
  <si>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</si>
  <si>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</si>
  <si>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</si>
  <si>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</si>
  <si>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</si>
  <si>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</si>
  <si>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</si>
  <si>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</si>
  <si>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</si>
  <si>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</si>
  <si>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</si>
  <si>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</si>
  <si>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</si>
  <si>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</si>
  <si>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</si>
  <si>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</si>
  <si>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</si>
  <si>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</si>
  <si>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</si>
  <si>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</si>
  <si>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</si>
  <si>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</si>
  <si>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</si>
  <si>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</si>
  <si>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</si>
  <si>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</si>
  <si>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</si>
  <si>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</si>
  <si>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</si>
  <si>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</si>
  <si>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</si>
  <si>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</si>
  <si>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</si>
  <si>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</si>
  <si>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</si>
  <si>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</si>
  <si>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</si>
  <si>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</si>
  <si>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</si>
  <si>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</si>
  <si>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</si>
  <si>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</si>
  <si>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</si>
  <si>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</si>
  <si>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</si>
  <si>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</si>
  <si>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</si>
  <si>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</si>
  <si>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</si>
  <si>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</si>
  <si>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</si>
  <si>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</si>
  <si>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</si>
  <si>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</si>
  <si>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</si>
  <si>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</si>
  <si>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</si>
  <si>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</si>
  <si>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</si>
  <si>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</si>
  <si>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</si>
  <si>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</si>
  <si>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</si>
  <si>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</si>
  <si>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</si>
  <si>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</si>
  <si>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</si>
  <si>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</si>
  <si>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</si>
  <si>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</si>
  <si>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</si>
  <si>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</si>
  <si>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</si>
  <si>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</si>
  <si>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</si>
  <si>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</si>
  <si>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</si>
  <si>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</si>
  <si>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</si>
  <si>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</si>
  <si>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</si>
  <si>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</si>
  <si>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</si>
  <si>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</si>
  <si>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</si>
  <si>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</si>
  <si>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</si>
  <si>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</si>
  <si>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</si>
  <si>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</si>
  <si>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</si>
  <si>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</si>
  <si>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</si>
  <si>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</si>
  <si>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</si>
  <si>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</si>
  <si>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</si>
  <si>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</si>
  <si>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</si>
  <si>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</si>
  <si>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</si>
  <si>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</si>
  <si>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</si>
  <si>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</si>
  <si>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</si>
  <si>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</si>
  <si>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</si>
  <si>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</si>
  <si>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</si>
  <si>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</si>
  <si>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</si>
  <si>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</si>
  <si>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</si>
  <si>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</si>
  <si>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</si>
  <si>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</si>
  <si>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</si>
  <si>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</si>
  <si>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</si>
  <si>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</si>
  <si>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</si>
  <si>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</si>
  <si>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</si>
  <si>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</si>
  <si>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</si>
  <si>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</si>
  <si>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</si>
  <si>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</si>
  <si>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</si>
  <si>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</si>
  <si>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</si>
  <si>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</si>
  <si>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</si>
  <si>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</si>
  <si>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</si>
  <si>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</si>
  <si>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NonPayer &amp; cluster_2</t>
  </si>
  <si>
    <t>CLUSTERS ID</t>
  </si>
  <si>
    <t>CLUSTER_NON_PAYER</t>
  </si>
  <si>
    <t>CLUSTER_2</t>
  </si>
  <si>
    <t>SKU</t>
  </si>
  <si>
    <t>IapSKU</t>
  </si>
  <si>
    <t>campaign1Promo2_v2</t>
  </si>
  <si>
    <t>campaign2Promo2_v2</t>
  </si>
  <si>
    <t>campaign2Promo5_v2</t>
  </si>
  <si>
    <t>campaign1Promo10_v2</t>
  </si>
  <si>
    <t>promoted1_v2</t>
  </si>
  <si>
    <t>promoted2_v2</t>
  </si>
  <si>
    <t>seasonalPack1_v2</t>
  </si>
  <si>
    <t>seasonalPack2_v2</t>
  </si>
  <si>
    <t>seasonalPack3_v2</t>
  </si>
  <si>
    <t>Sku</t>
  </si>
  <si>
    <t>15$</t>
  </si>
  <si>
    <t>campaign1Promo15_v2</t>
  </si>
  <si>
    <t>campaign2Promo15_v2</t>
  </si>
  <si>
    <t>1$</t>
  </si>
  <si>
    <t>nonPayers:</t>
  </si>
  <si>
    <t>payers:</t>
  </si>
  <si>
    <t>IAPS/PRICES DRAGON TIERS BY CLUSTER</t>
  </si>
  <si>
    <t>TIER XXL</t>
  </si>
  <si>
    <t>LEGENDARY</t>
  </si>
  <si>
    <t>20$</t>
  </si>
  <si>
    <t>campaign2Promo20_v2</t>
  </si>
  <si>
    <t>Condition (playerType &amp;maxPurchasePrice &amp; clusterId)</t>
  </si>
  <si>
    <t>payer &amp; 0.01:2 &amp; ClusterNonPayer;Cluster_2;Cluster_5;Cluster_10</t>
  </si>
  <si>
    <t>payer &amp; 5.01:999 &amp; ClusterNonPayer;Cluster_2;Cluster_5;Cluster_10</t>
  </si>
  <si>
    <t>Condition (playerType &amp; clusterId)</t>
  </si>
  <si>
    <t>nonPayer &amp; Cluster_10</t>
  </si>
  <si>
    <t>nonPayer &amp; ClusterNonPayer;Cluster_2</t>
  </si>
  <si>
    <t>clusteringSP15</t>
  </si>
  <si>
    <t>clusterstarterpack15</t>
  </si>
  <si>
    <t>payer &amp; 2.01:5 &amp; ClusterNonPayer;Cluster_2;Cluster_5;Cluster_10</t>
  </si>
  <si>
    <t>nonPayer &amp; Cluster_5</t>
  </si>
  <si>
    <t>Cluster_Generic:</t>
  </si>
  <si>
    <t>Condition(clusterId)</t>
  </si>
  <si>
    <t>Cluster_Generic</t>
  </si>
  <si>
    <t>PUSH OFFERS COMBINATIONS</t>
  </si>
  <si>
    <t>1 Dragon tier XXL</t>
  </si>
  <si>
    <t>1 Dragon tier Legendary</t>
  </si>
  <si>
    <t>cluster_generic</t>
  </si>
  <si>
    <t>TIER L</t>
  </si>
  <si>
    <t>1 Dragon tier L</t>
  </si>
  <si>
    <t>3 or 4 offers in the shop, to choose between these options:</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</si>
  <si>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</si>
  <si>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</si>
  <si>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</si>
  <si>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</si>
  <si>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</si>
  <si>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</si>
  <si>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</si>
  <si>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</si>
  <si>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</si>
  <si>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</si>
  <si>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rotationalhighpayer1</t>
  </si>
  <si>
    <t>rotationalhighpayer2</t>
  </si>
  <si>
    <t>rotHighPayer2_v2</t>
  </si>
  <si>
    <t>GATCHA</t>
  </si>
  <si>
    <t>TIER XL</t>
  </si>
  <si>
    <t>1 Gatcha</t>
  </si>
  <si>
    <t>1 Dragon tier XL</t>
  </si>
  <si>
    <t>NORMAL PRICE</t>
  </si>
  <si>
    <t>DSC PRICE</t>
  </si>
  <si>
    <t>DSC</t>
  </si>
  <si>
    <t>DISCOUNTS BY CLUSTER (PRICES ARE IN GEMS)</t>
  </si>
  <si>
    <t>DragonDiscountOffer1</t>
  </si>
  <si>
    <t>DragonDiscountOffer2</t>
  </si>
  <si>
    <t>DragonDiscountOffer3</t>
  </si>
  <si>
    <t>DragonDiscountOffer4</t>
  </si>
  <si>
    <t>DragonDiscountOffer5</t>
  </si>
  <si>
    <t>DragonDiscountOffer6</t>
  </si>
  <si>
    <t>DragonDiscountOffer7</t>
  </si>
  <si>
    <t>DSC/PRICES DRAGON TIERS BY CLUSTER</t>
  </si>
  <si>
    <t>Price (Gems)</t>
  </si>
  <si>
    <t>rotHighPayer12</t>
  </si>
  <si>
    <t>rotHighPayer12_v2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</si>
  <si>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</si>
  <si>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</si>
  <si>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</si>
  <si>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</si>
  <si>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</si>
  <si>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</si>
  <si>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</si>
  <si>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</si>
  <si>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</si>
  <si>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</si>
  <si>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</si>
  <si>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</si>
  <si>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</si>
  <si>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</si>
  <si>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</si>
  <si>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</si>
  <si>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</si>
  <si>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</si>
  <si>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</si>
  <si>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</si>
  <si>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</si>
  <si>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</si>
  <si>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</si>
  <si>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OFFERS IAPS FOR NON PAYERS/CLUSTER PREDICTION</t>
  </si>
  <si>
    <t>OFFERS IAPS FOR PAYERS</t>
  </si>
  <si>
    <t>OFFERS IAPS FOR CLUSTERING GENERIC</t>
  </si>
  <si>
    <t>seasonalPack2_v3</t>
  </si>
  <si>
    <t>everyone &amp; Cluster_Generic</t>
  </si>
  <si>
    <t>rotHighPayer1</t>
  </si>
  <si>
    <t>rotHighPayer1_v2</t>
  </si>
  <si>
    <t>IAPS FOR STARTER PACK</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</si>
  <si>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</si>
  <si>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</si>
  <si>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</si>
  <si>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</si>
  <si>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</si>
  <si>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</si>
  <si>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</si>
  <si>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</si>
  <si>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</si>
  <si>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</si>
  <si>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</si>
  <si>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</si>
  <si>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</si>
  <si>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</si>
  <si>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</si>
  <si>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</si>
  <si>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</si>
  <si>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</si>
  <si>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</si>
  <si>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</si>
  <si>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</si>
  <si>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</si>
  <si>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</si>
  <si>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</si>
  <si>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</si>
  <si>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</si>
  <si>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dragon_dragonjira_1 (?)</t>
  </si>
  <si>
    <t>dragon_dragonjira_2 (?)</t>
  </si>
  <si>
    <t>dragon_dragonjira_3 (?)</t>
  </si>
  <si>
    <t>dragon_dragonjira_4 (?)</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</si>
  <si>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</si>
  <si>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</si>
  <si>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</si>
  <si>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</si>
  <si>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</si>
  <si>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</si>
  <si>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</si>
  <si>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</si>
  <si>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</si>
  <si>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</si>
  <si>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</si>
  <si>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</si>
  <si>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</si>
  <si>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</si>
  <si>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</si>
  <si>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</si>
  <si>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</si>
  <si>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Tier:</t>
    </r>
    <r>
      <rPr>
        <sz val="11"/>
        <color rgb="FFFF0000"/>
        <rFont val="Calibri"/>
        <family val="2"/>
        <scheme val="minor"/>
      </rPr>
      <t xml:space="preserve"> gatcha</t>
    </r>
  </si>
  <si>
    <r>
      <rPr>
        <b/>
        <sz val="11"/>
        <color rgb="FFFF0000"/>
        <rFont val="Calibri"/>
        <family val="2"/>
        <scheme val="minor"/>
      </rPr>
      <t>Cluster:</t>
    </r>
    <r>
      <rPr>
        <sz val="11"/>
        <color rgb="FFFF0000"/>
        <rFont val="Calibri"/>
        <family val="2"/>
        <scheme val="minor"/>
      </rPr>
      <t xml:space="preserve"> CL2</t>
    </r>
  </si>
  <si>
    <r>
      <rPr>
        <b/>
        <sz val="11"/>
        <color rgb="FFFF0000"/>
        <rFont val="Calibri"/>
        <family val="2"/>
        <scheme val="minor"/>
      </rPr>
      <t>Cluster:</t>
    </r>
    <r>
      <rPr>
        <sz val="11"/>
        <color rgb="FFFF0000"/>
        <rFont val="Calibri"/>
        <family val="2"/>
        <scheme val="minor"/>
      </rPr>
      <t xml:space="preserve"> CL5</t>
    </r>
  </si>
  <si>
    <r>
      <rPr>
        <b/>
        <sz val="11"/>
        <color rgb="FFFF0000"/>
        <rFont val="Calibri"/>
        <family val="2"/>
        <scheme val="minor"/>
      </rPr>
      <t>Cluster:</t>
    </r>
    <r>
      <rPr>
        <sz val="11"/>
        <color rgb="FFFF0000"/>
        <rFont val="Calibri"/>
        <family val="2"/>
        <scheme val="minor"/>
      </rPr>
      <t xml:space="preserve"> CL10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</si>
  <si>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</si>
  <si>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</si>
  <si>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</si>
  <si>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</si>
  <si>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</si>
  <si>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</si>
  <si>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payers</t>
    </r>
    <r>
      <rPr>
        <sz val="11"/>
        <color rgb="FFFF0000"/>
        <rFont val="Calibri"/>
        <family val="2"/>
        <scheme val="minor"/>
      </rPr>
      <t xml:space="preserve"> offers deactivated</t>
    </r>
  </si>
  <si>
    <r>
      <rPr>
        <b/>
        <sz val="11"/>
        <color rgb="FFFF0000"/>
        <rFont val="Calibri"/>
        <family val="2"/>
        <scheme val="minor"/>
      </rPr>
      <t>nonPayers</t>
    </r>
    <r>
      <rPr>
        <sz val="11"/>
        <color rgb="FFFF0000"/>
        <rFont val="Calibri"/>
        <family val="2"/>
        <scheme val="minor"/>
      </rPr>
      <t xml:space="preserve"> offers are </t>
    </r>
    <r>
      <rPr>
        <b/>
        <sz val="11"/>
        <color rgb="FFFF0000"/>
        <rFont val="Calibri"/>
        <family val="2"/>
        <scheme val="minor"/>
      </rPr>
      <t>everyone</t>
    </r>
  </si>
  <si>
    <t>AB TEST UPDATE</t>
  </si>
  <si>
    <r>
      <rPr>
        <b/>
        <sz val="11"/>
        <color rgb="FFFF0000"/>
        <rFont val="Calibri"/>
        <family val="2"/>
        <scheme val="minor"/>
      </rPr>
      <t>Day:</t>
    </r>
    <r>
      <rPr>
        <sz val="11"/>
        <color rgb="FFFF0000"/>
        <rFont val="Calibri"/>
        <family val="2"/>
        <scheme val="minor"/>
      </rPr>
      <t xml:space="preserve"> 06-10-2020</t>
    </r>
  </si>
  <si>
    <r>
      <rPr>
        <b/>
        <sz val="11"/>
        <color rgb="FFFF0000"/>
        <rFont val="Calibri"/>
        <family val="2"/>
        <scheme val="minor"/>
      </rPr>
      <t>Day:</t>
    </r>
    <r>
      <rPr>
        <sz val="11"/>
        <color rgb="FFFF0000"/>
        <rFont val="Calibri"/>
        <family val="2"/>
        <scheme val="minor"/>
      </rPr>
      <t xml:space="preserve"> 01-11-2020</t>
    </r>
  </si>
  <si>
    <r>
      <t xml:space="preserve">Cluster: </t>
    </r>
    <r>
      <rPr>
        <sz val="11"/>
        <color rgb="FFFF0000"/>
        <rFont val="Calibri"/>
        <family val="2"/>
        <scheme val="minor"/>
      </rPr>
      <t>CL5</t>
    </r>
  </si>
  <si>
    <r>
      <rPr>
        <b/>
        <sz val="11"/>
        <color rgb="FFFF0000"/>
        <rFont val="Calibri"/>
        <family val="2"/>
        <scheme val="minor"/>
      </rPr>
      <t xml:space="preserve">Old SP: </t>
    </r>
    <r>
      <rPr>
        <sz val="11"/>
        <color rgb="FFFF0000"/>
        <rFont val="Calibri"/>
        <family val="2"/>
        <scheme val="minor"/>
      </rPr>
      <t>Clustering SP5</t>
    </r>
  </si>
  <si>
    <r>
      <rPr>
        <b/>
        <sz val="11"/>
        <color rgb="FFFF0000"/>
        <rFont val="Calibri"/>
        <family val="2"/>
        <scheme val="minor"/>
      </rPr>
      <t>New SP:</t>
    </r>
    <r>
      <rPr>
        <sz val="11"/>
        <color rgb="FFFF0000"/>
        <rFont val="Calibri"/>
        <family val="2"/>
        <scheme val="minor"/>
      </rPr>
      <t xml:space="preserve"> Clustering SP2</t>
    </r>
  </si>
  <si>
    <r>
      <t xml:space="preserve">Cluster: </t>
    </r>
    <r>
      <rPr>
        <sz val="11"/>
        <color rgb="FFFF0000"/>
        <rFont val="Calibri"/>
        <family val="2"/>
        <scheme val="minor"/>
      </rPr>
      <t>CL10</t>
    </r>
  </si>
  <si>
    <r>
      <rPr>
        <b/>
        <sz val="11"/>
        <color rgb="FFFF0000"/>
        <rFont val="Calibri"/>
        <family val="2"/>
        <scheme val="minor"/>
      </rPr>
      <t xml:space="preserve">Old SP: </t>
    </r>
    <r>
      <rPr>
        <sz val="11"/>
        <color rgb="FFFF0000"/>
        <rFont val="Calibri"/>
        <family val="2"/>
        <scheme val="minor"/>
      </rPr>
      <t>Clustering SP10</t>
    </r>
  </si>
  <si>
    <r>
      <rPr>
        <b/>
        <sz val="11"/>
        <color rgb="FFFF0000"/>
        <rFont val="Calibri"/>
        <family val="2"/>
        <scheme val="minor"/>
      </rPr>
      <t>New SP:</t>
    </r>
    <r>
      <rPr>
        <sz val="11"/>
        <color rgb="FFFF0000"/>
        <rFont val="Calibri"/>
        <family val="2"/>
        <scheme val="minor"/>
      </rPr>
      <t xml:space="preserve"> Clustering SP5</t>
    </r>
  </si>
  <si>
    <t>AB TEST SP UPDATES</t>
  </si>
  <si>
    <t>clusteringSP2 (CL_NP,CL_2,CL_5)</t>
  </si>
  <si>
    <t>clusteringSP5 (CL_GE,CL_10)</t>
  </si>
  <si>
    <t>PRICES FOR STARTER PACK(SP)</t>
  </si>
  <si>
    <t>CL_NP, CL_2, CL5</t>
  </si>
  <si>
    <t>CL_GE, CL_10</t>
  </si>
  <si>
    <t>DRAGON/TIER</t>
  </si>
  <si>
    <t>Blaze/L</t>
  </si>
  <si>
    <t>CL_NP, CL_2</t>
  </si>
  <si>
    <t>CL_GE</t>
  </si>
  <si>
    <t>CL_5</t>
  </si>
  <si>
    <t>CL_10</t>
  </si>
  <si>
    <t>CLUSTERS</t>
  </si>
  <si>
    <t>ID</t>
  </si>
  <si>
    <t>C_NP</t>
  </si>
  <si>
    <t>CL_2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</si>
</sst>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7">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
      <b/>
      <sz val="11"/>
      <color theme="0" tint="-0.499984740745262"/>
      <name val="Calibri"/>
      <family val="2"/>
      <scheme val="minor"/>
    </font>
    <font>
      <sz val="11"/>
      <color theme="0" tint="-0.499984740745262"/>
      <name val="Calibri"/>
      <family val="2"/>
      <scheme val="minor"/>
    </font>
    <font>
      <sz val="10"/>
      <color theme="0" tint="-0.499984740745262"/>
      <name val="Arial"/>
      <family val="2"/>
    </font>
    <font>
      <b/>
      <sz val="11"/>
      <color theme="0" tint="-0.34998626667073579"/>
      <name val="Calibri"/>
      <family val="2"/>
      <scheme val="minor"/>
    </font>
    <font>
      <sz val="11"/>
      <color theme="0" tint="-0.34998626667073579"/>
      <name val="Calibri"/>
      <family val="2"/>
      <scheme val="minor"/>
    </font>
    <font>
      <sz val="10"/>
      <color theme="0" tint="-0.34998626667073579"/>
      <name val="Arial"/>
      <family val="2"/>
    </font>
    <font>
      <sz val="10"/>
      <color theme="0" tint="-0.249977111117893"/>
      <name val="Arial"/>
      <family val="2"/>
    </font>
  </fonts>
  <fills count="47">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s>
  <borders count="81">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42">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6" fillId="45" borderId="9"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6" fillId="29" borderId="9"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6" fillId="24" borderId="9"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6" fillId="27" borderId="9"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19" fillId="45" borderId="0" xfId="0" applyFont="1" applyFill="1" applyBorder="1" applyAlignment="1"/>
    <xf numFmtId="0" fontId="22" fillId="14" borderId="58" xfId="0" applyFont="1" applyFill="1" applyBorder="1" applyAlignment="1">
      <alignment horizontal="left" vertical="center" wrapText="1"/>
    </xf>
    <xf numFmtId="0" fontId="22" fillId="14" borderId="59" xfId="0" applyFont="1" applyFill="1" applyBorder="1" applyAlignment="1">
      <alignment horizontal="left" vertical="center" wrapText="1"/>
    </xf>
    <xf numFmtId="0" fontId="19" fillId="29" borderId="0" xfId="0" applyFont="1" applyFill="1" applyBorder="1" applyAlignment="1"/>
    <xf numFmtId="0" fontId="19" fillId="24" borderId="0" xfId="0" applyFont="1" applyFill="1" applyBorder="1" applyAlignment="1"/>
    <xf numFmtId="0" fontId="19" fillId="27" borderId="0" xfId="0" applyFont="1" applyFill="1" applyBorder="1" applyAlignment="1"/>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6" fillId="46" borderId="9" xfId="0" applyFont="1" applyFill="1" applyBorder="1" applyAlignment="1"/>
    <xf numFmtId="0" fontId="19"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8" xfId="0" applyFont="1" applyFill="1" applyBorder="1" applyAlignment="1">
      <alignment wrapText="1"/>
    </xf>
    <xf numFmtId="0" fontId="22" fillId="14" borderId="59" xfId="0" applyFont="1" applyFill="1" applyBorder="1" applyAlignment="1">
      <alignment horizontal="left"/>
    </xf>
    <xf numFmtId="0" fontId="22" fillId="14" borderId="63" xfId="0" applyFont="1" applyFill="1" applyBorder="1" applyAlignment="1">
      <alignment horizontal="left" wrapText="1"/>
    </xf>
    <xf numFmtId="0" fontId="22" fillId="14" borderId="62" xfId="0" applyFont="1" applyFill="1" applyBorder="1" applyAlignment="1">
      <alignment horizontal="left" vertical="center" wrapText="1"/>
    </xf>
    <xf numFmtId="0" fontId="22" fillId="14" borderId="63" xfId="0" applyFont="1" applyFill="1" applyBorder="1" applyAlignment="1">
      <alignment horizontal="left" vertical="center" wrapText="1"/>
    </xf>
    <xf numFmtId="0" fontId="22" fillId="14" borderId="58" xfId="0" applyFont="1" applyFill="1" applyBorder="1" applyAlignment="1"/>
    <xf numFmtId="0" fontId="22" fillId="14" borderId="59" xfId="0" applyFont="1" applyFill="1" applyBorder="1" applyAlignment="1">
      <alignment horizontal="left" wrapText="1"/>
    </xf>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xf numFmtId="0" fontId="11" fillId="26" borderId="80" xfId="0" applyFont="1" applyFill="1" applyBorder="1" applyAlignment="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7" fillId="3" borderId="0" xfId="0" applyFont="1" applyFill="1" applyAlignment="1"/>
    <xf numFmtId="0" fontId="17" fillId="14" borderId="58" xfId="0" applyFont="1" applyFill="1" applyBorder="1" applyAlignment="1">
      <alignment horizontal="left" vertical="center" wrapText="1"/>
    </xf>
    <xf numFmtId="0" fontId="17" fillId="14" borderId="59" xfId="0" applyFont="1" applyFill="1" applyBorder="1" applyAlignment="1">
      <alignment horizontal="left" vertical="center" wrapText="1"/>
    </xf>
    <xf numFmtId="0" fontId="17" fillId="14" borderId="58" xfId="0" applyFont="1" applyFill="1" applyBorder="1" applyAlignment="1">
      <alignment wrapText="1"/>
    </xf>
    <xf numFmtId="0" fontId="17" fillId="14" borderId="59" xfId="0" applyFont="1" applyFill="1" applyBorder="1" applyAlignment="1">
      <alignment horizontal="left"/>
    </xf>
    <xf numFmtId="0" fontId="17" fillId="14" borderId="62" xfId="0" applyFont="1" applyFill="1" applyBorder="1" applyAlignment="1">
      <alignment horizontal="left" vertical="center" wrapText="1"/>
    </xf>
    <xf numFmtId="0" fontId="17" fillId="14" borderId="63" xfId="0" applyFont="1" applyFill="1" applyBorder="1" applyAlignment="1">
      <alignment horizontal="left" vertical="center" wrapText="1"/>
    </xf>
    <xf numFmtId="0" fontId="33" fillId="45" borderId="0" xfId="0" applyFont="1" applyFill="1" applyBorder="1" applyAlignment="1"/>
    <xf numFmtId="0" fontId="34" fillId="45" borderId="10" xfId="0" applyFont="1" applyFill="1" applyBorder="1" applyAlignment="1"/>
    <xf numFmtId="0" fontId="34" fillId="45" borderId="0" xfId="0" applyFont="1" applyFill="1" applyBorder="1" applyAlignment="1"/>
    <xf numFmtId="0" fontId="35" fillId="45" borderId="0" xfId="0" applyFont="1" applyFill="1" applyBorder="1" applyAlignment="1"/>
    <xf numFmtId="0" fontId="33" fillId="29" borderId="0" xfId="0" applyFont="1" applyFill="1" applyBorder="1" applyAlignment="1"/>
    <xf numFmtId="0" fontId="34" fillId="29" borderId="10" xfId="0" applyFont="1" applyFill="1" applyBorder="1" applyAlignment="1"/>
    <xf numFmtId="0" fontId="34" fillId="29" borderId="0" xfId="0" applyFont="1" applyFill="1" applyBorder="1" applyAlignment="1"/>
    <xf numFmtId="0" fontId="35" fillId="29" borderId="0" xfId="0" applyFont="1" applyFill="1" applyBorder="1" applyAlignment="1"/>
    <xf numFmtId="0" fontId="33" fillId="24" borderId="0" xfId="0" applyFont="1" applyFill="1" applyBorder="1" applyAlignment="1"/>
    <xf numFmtId="0" fontId="34" fillId="24" borderId="10" xfId="0" applyFont="1" applyFill="1" applyBorder="1" applyAlignment="1"/>
    <xf numFmtId="0" fontId="34" fillId="24" borderId="0" xfId="0" applyFont="1" applyFill="1" applyBorder="1" applyAlignment="1"/>
    <xf numFmtId="0" fontId="35" fillId="24" borderId="0" xfId="0" applyFont="1" applyFill="1" applyBorder="1" applyAlignment="1"/>
    <xf numFmtId="0" fontId="30" fillId="27" borderId="0" xfId="0" applyFont="1" applyFill="1" applyBorder="1" applyAlignment="1"/>
    <xf numFmtId="0" fontId="31" fillId="27" borderId="10" xfId="0" applyFont="1" applyFill="1" applyBorder="1"/>
    <xf numFmtId="0" fontId="31" fillId="27" borderId="0" xfId="0" applyFont="1" applyFill="1" applyBorder="1" applyAlignment="1"/>
    <xf numFmtId="0" fontId="32" fillId="27" borderId="0" xfId="0" applyFont="1" applyFill="1" applyBorder="1" applyAlignment="1"/>
    <xf numFmtId="0" fontId="33" fillId="46" borderId="0" xfId="0" applyFont="1" applyFill="1" applyBorder="1" applyAlignment="1"/>
    <xf numFmtId="0" fontId="34" fillId="46" borderId="10" xfId="0" applyFont="1" applyFill="1" applyBorder="1" applyAlignment="1"/>
    <xf numFmtId="0" fontId="34" fillId="46" borderId="0" xfId="0" applyFont="1" applyFill="1" applyBorder="1" applyAlignment="1"/>
    <xf numFmtId="0" fontId="35" fillId="46" borderId="0" xfId="0" applyFont="1" applyFill="1" applyBorder="1" applyAlignment="1"/>
    <xf numFmtId="0" fontId="36" fillId="14" borderId="58" xfId="0" applyFont="1" applyFill="1" applyBorder="1" applyAlignment="1">
      <alignment horizontal="left" vertical="center" wrapText="1"/>
    </xf>
    <xf numFmtId="0" fontId="36" fillId="14" borderId="59" xfId="0" applyFont="1" applyFill="1" applyBorder="1" applyAlignment="1">
      <alignment horizontal="left" vertical="center" wrapText="1"/>
    </xf>
    <xf numFmtId="0" fontId="36" fillId="14" borderId="58" xfId="0" applyFont="1" applyFill="1" applyBorder="1" applyAlignment="1">
      <alignment horizontal="left" vertical="center"/>
    </xf>
    <xf numFmtId="0" fontId="36" fillId="14" borderId="59" xfId="0" applyFont="1" applyFill="1" applyBorder="1" applyAlignment="1">
      <alignment horizontal="left" vertical="center"/>
    </xf>
    <xf numFmtId="0" fontId="9" fillId="26" borderId="79" xfId="0" applyFont="1" applyFill="1" applyBorder="1" applyAlignment="1"/>
    <xf numFmtId="0" fontId="36" fillId="14" borderId="57" xfId="0" applyFont="1" applyFill="1" applyBorder="1" applyAlignment="1">
      <alignment horizontal="left" vertical="center"/>
    </xf>
    <xf numFmtId="0" fontId="17" fillId="9" borderId="69" xfId="0" applyFont="1" applyFill="1" applyBorder="1" applyAlignment="1"/>
    <xf numFmtId="0" fontId="17" fillId="9" borderId="62" xfId="0" applyFont="1" applyFill="1" applyBorder="1" applyAlignment="1"/>
    <xf numFmtId="0" fontId="17" fillId="9" borderId="70" xfId="0" applyFont="1" applyFill="1" applyBorder="1" applyAlignment="1">
      <alignment horizontal="center"/>
    </xf>
    <xf numFmtId="0" fontId="17" fillId="42" borderId="64" xfId="0" applyFont="1" applyFill="1" applyBorder="1" applyAlignment="1"/>
  </cellXfs>
  <cellStyles count="4">
    <cellStyle name="Currency" xfId="2" builtinId="4"/>
    <cellStyle name="Currency 2" xfId="3"/>
    <cellStyle name="Normal" xfId="0" builtinId="0"/>
    <cellStyle name="Percent" xfId="1" builtinId="5"/>
  </cellStyles>
  <dxfs count="196">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center" vertical="bottom" textRotation="0" wrapText="0" indent="0" justifyLastLine="0" shrinkToFit="0" readingOrder="0"/>
      <border diagonalUp="0" diagonalDown="0">
        <left style="medium">
          <color rgb="FFCCCCCC"/>
        </left>
        <right style="thick">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style="thick">
          <color rgb="FFCCCCCC"/>
        </left>
        <right style="medium">
          <color rgb="FFCCCCCC"/>
        </right>
        <top style="medium">
          <color rgb="FFCCCCCC"/>
        </top>
        <bottom style="medium">
          <color rgb="FFCCCCCC"/>
        </bottom>
        <vertical/>
        <horizontal/>
      </border>
    </dxf>
    <dxf>
      <border outline="0">
        <bottom style="medium">
          <color rgb="FFCCCCCC"/>
        </bottom>
      </border>
    </dxf>
    <dxf>
      <fill>
        <patternFill>
          <bgColor theme="9" tint="0.39994506668294322"/>
        </patternFill>
      </fill>
    </dxf>
    <dxf>
      <fill>
        <patternFill>
          <bgColor rgb="FFFF5050"/>
        </patternFill>
      </fill>
    </dxf>
    <dxf>
      <fill>
        <patternFill>
          <bgColor theme="5" tint="0.59996337778862885"/>
        </patternFill>
      </fill>
    </dxf>
    <dxf>
      <font>
        <strike val="0"/>
        <outline val="0"/>
        <shadow val="0"/>
        <u val="none"/>
        <vertAlign val="baseline"/>
        <sz val="10"/>
        <color theme="0" tint="-0.249977111117893"/>
        <name val="Arial"/>
        <scheme val="none"/>
      </font>
      <fill>
        <patternFill patternType="solid">
          <fgColor indexed="64"/>
          <bgColor theme="0"/>
        </patternFill>
      </fill>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95" dataDxfId="194">
  <autoFilter ref="A6:C24"/>
  <tableColumns count="3">
    <tableColumn id="1" name="Dragon ID / Level" dataDxfId="193"/>
    <tableColumn id="2" name="Max level" dataDxfId="192"/>
    <tableColumn id="24" name="Expected AVG time (mn)" dataDxfId="191">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90" dataDxfId="189">
  <autoFilter ref="A3:U19"/>
  <tableColumns count="21">
    <tableColumn id="1" name="Dragon ID / Level" dataDxfId="188"/>
    <tableColumn id="2" name="1" dataDxfId="187"/>
    <tableColumn id="3" name="2" dataDxfId="186"/>
    <tableColumn id="4" name="3" dataDxfId="185"/>
    <tableColumn id="5" name="4" dataDxfId="184"/>
    <tableColumn id="6" name="5" dataDxfId="183"/>
    <tableColumn id="7" name="6" dataDxfId="182"/>
    <tableColumn id="8" name="7" dataDxfId="181"/>
    <tableColumn id="9" name="8" dataDxfId="180"/>
    <tableColumn id="10" name="9" dataDxfId="179"/>
    <tableColumn id="11" name="10" dataDxfId="178"/>
    <tableColumn id="12" name="11" dataDxfId="177"/>
    <tableColumn id="13" name="12" dataDxfId="176"/>
    <tableColumn id="14" name="13" dataDxfId="175"/>
    <tableColumn id="15" name="14" dataDxfId="174"/>
    <tableColumn id="16" name="15" dataDxfId="173"/>
    <tableColumn id="17" name="16" dataDxfId="172"/>
    <tableColumn id="18" name="17" dataDxfId="171"/>
    <tableColumn id="19" name="18" dataDxfId="170"/>
    <tableColumn id="20" name="19" dataDxfId="169"/>
    <tableColumn id="21" name="20" dataDxfId="168"/>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7" dataDxfId="166">
  <autoFilter ref="B8:E12"/>
  <tableColumns count="4">
    <tableColumn id="1" name="Equivalence (min)" dataDxfId="165"/>
    <tableColumn id="2" name="HC" dataDxfId="164">
      <calculatedColumnFormula>IF(ROUND(HCtoSkipTimers[[#This Row],[Equivalence (min)]]*$F$3+$G$3,0)=0,1,ROUND(HCtoSkipTimers[[#This Row],[Equivalence (min)]]*$F$3+$G$3,0))</calculatedColumnFormula>
    </tableColumn>
    <tableColumn id="3" name="$ min" dataDxfId="163" dataCellStyle="Currency">
      <calculatedColumnFormula>C9/'Offer Simulator'!$B$3</calculatedColumnFormula>
    </tableColumn>
    <tableColumn id="4" name="$ max" dataDxfId="162" dataCellStyle="Currency">
      <calculatedColumnFormula>C9/'Offer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61" dataDxfId="160">
  <autoFilter ref="A73:Y91"/>
  <tableColumns count="25">
    <tableColumn id="1" name="Dragon ID / Step XP per Level" dataDxfId="159"/>
    <tableColumn id="2" name="1" dataDxfId="158">
      <calculatedColumnFormula>IF(OFFSET(F35,$A74,0)="","",ROUND(SUM(OFFSET($F35:F35,$A74,0)),0))</calculatedColumnFormula>
    </tableColumn>
    <tableColumn id="3" name="2" dataDxfId="157">
      <calculatedColumnFormula>IF(OFFSET(G35,$A74,0)="","",ROUND(SUM(OFFSET($F35:G35,$A74,0)),0))</calculatedColumnFormula>
    </tableColumn>
    <tableColumn id="4" name="3" dataDxfId="156">
      <calculatedColumnFormula>IF(OFFSET(H35,$A74,0)="","",ROUND(SUM(OFFSET($F35:H35,$A74,0)),0))</calculatedColumnFormula>
    </tableColumn>
    <tableColumn id="5" name="4" dataDxfId="155">
      <calculatedColumnFormula>IF(OFFSET(I35,$A74,0)="","",ROUND(SUM(OFFSET($F35:I35,$A74,0)),0))</calculatedColumnFormula>
    </tableColumn>
    <tableColumn id="6" name="5" dataDxfId="154">
      <calculatedColumnFormula>IF(OFFSET(J35,$A74,0)="","",ROUND(SUM(OFFSET($F35:J35,$A74,0)),0))</calculatedColumnFormula>
    </tableColumn>
    <tableColumn id="7" name="6" dataDxfId="153">
      <calculatedColumnFormula>IF(OFFSET(K35,$A74,0)="","",ROUND(SUM(OFFSET($F35:K35,$A74,0)),0))</calculatedColumnFormula>
    </tableColumn>
    <tableColumn id="8" name="7" dataDxfId="152">
      <calculatedColumnFormula>IF(OFFSET(L35,$A74,0)="","",ROUND(SUM(OFFSET($F35:L35,$A74,0)),0))</calculatedColumnFormula>
    </tableColumn>
    <tableColumn id="9" name="8" dataDxfId="151">
      <calculatedColumnFormula>IF(OFFSET(M35,$A74,0)="","",ROUND(SUM(OFFSET($F35:M35,$A74,0)),0))</calculatedColumnFormula>
    </tableColumn>
    <tableColumn id="10" name="9" dataDxfId="150">
      <calculatedColumnFormula>IF(OFFSET(N35,$A74,0)="","",ROUND(SUM(OFFSET($F35:N35,$A74,0)),0))</calculatedColumnFormula>
    </tableColumn>
    <tableColumn id="11" name="10" dataDxfId="149">
      <calculatedColumnFormula>IF(OFFSET(O35,$A74,0)="","",ROUND(SUM(OFFSET($F35:O35,$A74,0)),0))</calculatedColumnFormula>
    </tableColumn>
    <tableColumn id="12" name="11" dataDxfId="148">
      <calculatedColumnFormula>IF(OFFSET(P35,$A74,0)="","",ROUND(SUM(OFFSET($F35:P35,$A74,0)),0))</calculatedColumnFormula>
    </tableColumn>
    <tableColumn id="13" name="12" dataDxfId="147">
      <calculatedColumnFormula>IF(OFFSET(Q35,$A74,0)="","",ROUND(SUM(OFFSET($F35:Q35,$A74,0)),0))</calculatedColumnFormula>
    </tableColumn>
    <tableColumn id="14" name="13" dataDxfId="146">
      <calculatedColumnFormula>IF(OFFSET(R35,$A74,0)="","",ROUND(SUM(OFFSET($F35:R35,$A74,0)),0))</calculatedColumnFormula>
    </tableColumn>
    <tableColumn id="15" name="14" dataDxfId="145">
      <calculatedColumnFormula>IF(OFFSET(S35,$A74,0)="","",ROUND(SUM(OFFSET($F35:S35,$A74,0)),0))</calculatedColumnFormula>
    </tableColumn>
    <tableColumn id="16" name="15" dataDxfId="144">
      <calculatedColumnFormula>IF(OFFSET(T35,$A74,0)="","",ROUND(SUM(OFFSET($F35:T35,$A74,0)),0))</calculatedColumnFormula>
    </tableColumn>
    <tableColumn id="17" name="16" dataDxfId="143">
      <calculatedColumnFormula>IF(OFFSET(U35,$A74,0)="","",ROUND(SUM(OFFSET($F35:U35,$A74,0)),0))</calculatedColumnFormula>
    </tableColumn>
    <tableColumn id="18" name="17" dataDxfId="142">
      <calculatedColumnFormula>IF(OFFSET(V35,$A74,0)="","",ROUND(SUM(OFFSET($F35:V35,$A74,0)),0))</calculatedColumnFormula>
    </tableColumn>
    <tableColumn id="19" name="18" dataDxfId="141">
      <calculatedColumnFormula>IF(OFFSET(W35,$A74,0)="","",ROUND(SUM(OFFSET($F35:W35,$A74,0)),0))</calculatedColumnFormula>
    </tableColumn>
    <tableColumn id="20" name="19" dataDxfId="140">
      <calculatedColumnFormula>IF(OFFSET(X35,$A74,0)="","",ROUND(SUM(OFFSET($F35:X35,$A74,0)),0))</calculatedColumnFormula>
    </tableColumn>
    <tableColumn id="21" name="20" dataDxfId="139"/>
    <tableColumn id="22" name="21" dataDxfId="138"/>
    <tableColumn id="23" name="22" dataDxfId="137"/>
    <tableColumn id="24" name="23" dataDxfId="136"/>
    <tableColumn id="25" name="24" dataDxfId="135"/>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34" dataDxfId="133">
  <autoFilter ref="A94:C112"/>
  <tableColumns count="3">
    <tableColumn id="1" name="Dragon ID" dataDxfId="132"/>
    <tableColumn id="2" name="AVG_XP/min" dataDxfId="131">
      <calculatedColumnFormula>ROUND(AVERAGE(D11:D11),0)</calculatedColumnFormula>
    </tableColumn>
    <tableColumn id="3" name="AVG_TIME_TO_MAX_LEVEL" dataDxfId="130">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9" dataDxfId="128" tableBorderDxfId="127">
  <autoFilter ref="A6:C13"/>
  <tableColumns count="3">
    <tableColumn id="1" name="Price" dataDxfId="126"/>
    <tableColumn id="2" name="HC earned" dataDxfId="125">
      <calculatedColumnFormula>ROUND(Table47[[#This Row],[Price]]*$B$3+Table47[[#This Row],[Price]]*$B$3*Table47[[#This Row],[Discount]],0)</calculatedColumnFormula>
    </tableColumn>
    <tableColumn id="3" name="Discount" dataDxfId="124"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23" dataDxfId="122" tableBorderDxfId="121">
  <autoFilter ref="A22:C28"/>
  <tableColumns count="3">
    <tableColumn id="1" name="Price HC" dataDxfId="120"/>
    <tableColumn id="2" name="SC earned" dataDxfId="119">
      <calculatedColumnFormula>ROUND((($B$19/$B$3)*Table479[[#This Row],[Price HC]])+((($B$19/$B$3)*Table479[[#This Row],[Price HC]])*Table479[[#This Row],[Discount]]),0)</calculatedColumnFormula>
    </tableColumn>
    <tableColumn id="3" name="Discount" dataDxfId="118"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7" tableBorderDxfId="116">
  <autoFilter ref="E18:Z40"/>
  <tableColumns count="22">
    <tableColumn id="1" name="Dragon" dataDxfId="115"/>
    <tableColumn id="2" name="pricing (HC)" dataDxfId="114"/>
    <tableColumn id="3" name="Equivalence Base" dataDxfId="113">
      <calculatedColumnFormula>F19/$B$3</calculatedColumnFormula>
    </tableColumn>
    <tableColumn id="4" name="Equivalence better" dataDxfId="112">
      <calculatedColumnFormula>ROUND(F19/$B$4,2)</calculatedColumnFormula>
    </tableColumn>
    <tableColumn id="5" name="Dis. 1 price (SC or HC)" dataDxfId="111"/>
    <tableColumn id="6" name="Dis. 1 Eq. Base" dataDxfId="110">
      <calculatedColumnFormula>(Table9[[#This Row],[Dis. 1 price (SC or HC)]]/($B$19/$B$3))/$B$3</calculatedColumnFormula>
    </tableColumn>
    <tableColumn id="7" name="Dis 1 Eq. better" dataDxfId="109">
      <calculatedColumnFormula>Table9[[#This Row],[Dis. 1 price (SC or HC)]]/$B$20</calculatedColumnFormula>
    </tableColumn>
    <tableColumn id="8" name="Dis. 2 price (SC or HC)" dataDxfId="108"/>
    <tableColumn id="9" name="Dis. 2 Eq. Base" dataDxfId="107"/>
    <tableColumn id="10" name="Dis 2 Eq. better" dataDxfId="106"/>
    <tableColumn id="11" name="Dis. 3 price (SC or HC)" dataDxfId="105"/>
    <tableColumn id="12" name="Dis. 3 Eq. Base" dataDxfId="104"/>
    <tableColumn id="13" name="Dis 3 Eq. better" dataDxfId="103"/>
    <tableColumn id="14" name="Dis. 4 price (SC or HC)" dataDxfId="102"/>
    <tableColumn id="15" name="Dis. 4 Eq. Base" dataDxfId="101"/>
    <tableColumn id="16" name="Dis 4 Eq. better" dataDxfId="100"/>
    <tableColumn id="17" name="Dis. 5 price (SC or HC)" dataDxfId="99"/>
    <tableColumn id="18" name="Dis. 5 Eq. Base" dataDxfId="98"/>
    <tableColumn id="19" name="Dis 5 Eq. better" dataDxfId="97"/>
    <tableColumn id="20" name="Dis. 6 price (SC or HC)" dataDxfId="96"/>
    <tableColumn id="21" name="Dis. 6 Eq. Base" dataDxfId="95"/>
    <tableColumn id="22" name="Dis 6 Eq. Better" dataDxfId="94"/>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93" tableBorderDxfId="92">
  <autoFilter ref="A37:B38"/>
  <tableColumns count="2">
    <tableColumn id="1" name="price HC" dataDxfId="91"/>
    <tableColumn id="2" name="Price $" dataDxfId="90">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9" headerRowBorderDxfId="88" tableBorderDxfId="87" totalsRowBorderDxfId="86">
  <autoFilter ref="B4:D59"/>
  <tableColumns count="3">
    <tableColumn id="1" name="CATEGORIES" dataDxfId="85"/>
    <tableColumn id="2" name="TIDs" dataDxfId="84"/>
    <tableColumn id="3" name="TEXTS" dataDxfId="83"/>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8" totalsRowShown="0" headerRowDxfId="82" dataDxfId="80" headerRowBorderDxfId="81" tableBorderDxfId="79" totalsRowBorderDxfId="78">
  <autoFilter ref="B3:D18"/>
  <tableColumns count="3">
    <tableColumn id="1" name="SKU" dataDxfId="77"/>
    <tableColumn id="2" name="IapSKU" dataDxfId="76"/>
    <tableColumn id="3" name="PRICE" dataDxfId="75"/>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33:P49" totalsRowShown="0" headerRowDxfId="74" dataDxfId="73">
  <autoFilter ref="N33:P49"/>
  <sortState ref="N34:P49">
    <sortCondition descending="1" ref="N30:N46"/>
  </sortState>
  <tableColumns count="3">
    <tableColumn id="1" name="CLUSTER" dataDxfId="72"/>
    <tableColumn id="2" name="TIER" dataDxfId="71"/>
    <tableColumn id="3" name="PRICE" dataDxfId="70"/>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52:O56" totalsRowShown="0" headerRowDxfId="69" dataDxfId="68" tableBorderDxfId="67">
  <autoFilter ref="N52:O56"/>
  <tableColumns count="2">
    <tableColumn id="1" name="CLUSTER" dataDxfId="66"/>
    <tableColumn id="2" name="PRICE" dataDxfId="65"/>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8:O63" totalsRowShown="0" headerRowDxfId="64" dataDxfId="63">
  <autoFilter ref="N58:O63"/>
  <tableColumns count="2">
    <tableColumn id="1" name="CLUSTERS" dataDxfId="62"/>
    <tableColumn id="2" name="ID" dataDxfId="0"/>
  </tableColumns>
  <tableStyleInfo name="TableStyleDark9" showFirstColumn="0" showLastColumn="0" showRowStripes="1" showColumnStripes="0"/>
</table>
</file>

<file path=xl/tables/table16.xml><?xml version="1.0" encoding="utf-8"?>
<table xmlns="http://schemas.openxmlformats.org/spreadsheetml/2006/main" id="29" name="Table430" displayName="Table430" ref="F3:H18" totalsRowShown="0" headerRowDxfId="61" dataDxfId="9" headerRowBorderDxfId="60" tableBorderDxfId="59" totalsRowBorderDxfId="58">
  <autoFilter ref="F3:H18"/>
  <tableColumns count="3">
    <tableColumn id="1" name="SKU" dataDxfId="12"/>
    <tableColumn id="2" name="IapSKU" dataDxfId="11"/>
    <tableColumn id="3" name="PRICE" dataDxfId="10"/>
  </tableColumns>
  <tableStyleInfo name="TableStyleDark9" showFirstColumn="0" showLastColumn="0" showRowStripes="1" showColumnStripes="0"/>
</table>
</file>

<file path=xl/tables/table17.xml><?xml version="1.0" encoding="utf-8"?>
<table xmlns="http://schemas.openxmlformats.org/spreadsheetml/2006/main" id="30" name="Table43031" displayName="Table43031" ref="J3:L8" totalsRowShown="0" headerRowDxfId="57" headerRowBorderDxfId="56" tableBorderDxfId="55" totalsRowBorderDxfId="54">
  <autoFilter ref="J3:L8"/>
  <tableColumns count="3">
    <tableColumn id="1" name="SKU" dataDxfId="53"/>
    <tableColumn id="2" name="IapSKU" dataDxfId="52"/>
    <tableColumn id="3" name="PRICE" dataDxfId="51"/>
  </tableColumns>
  <tableStyleInfo name="TableStyleDark9" showFirstColumn="0" showLastColumn="0" showRowStripes="1" showColumnStripes="0"/>
</table>
</file>

<file path=xl/tables/table18.xml><?xml version="1.0" encoding="utf-8"?>
<table xmlns="http://schemas.openxmlformats.org/spreadsheetml/2006/main" id="6" name="Table430317" displayName="Table430317" ref="N3:P23" totalsRowShown="0" headerRowDxfId="50" headerRowBorderDxfId="49" tableBorderDxfId="48" totalsRowBorderDxfId="47">
  <autoFilter ref="N3:P23"/>
  <tableColumns count="3">
    <tableColumn id="1" name="SKU" dataDxfId="46"/>
    <tableColumn id="2" name="IapSKU" dataDxfId="45"/>
    <tableColumn id="3" name="PRICE" dataDxfId="44"/>
  </tableColumns>
  <tableStyleInfo name="TableStyleDark9" showFirstColumn="0" showLastColumn="0" showRowStripes="1" showColumnStripes="0"/>
</table>
</file>

<file path=xl/tables/table19.xml><?xml version="1.0" encoding="utf-8"?>
<table xmlns="http://schemas.openxmlformats.org/spreadsheetml/2006/main" id="1" name="Table1" displayName="Table1" ref="N26:P28" totalsRowShown="0" headerRowDxfId="1" tableBorderDxfId="5">
  <autoFilter ref="N26:P28"/>
  <tableColumns count="3">
    <tableColumn id="1" name="CLUSTER" dataDxfId="4"/>
    <tableColumn id="2" name="DRAGON/TIER" dataDxfId="3"/>
    <tableColumn id="3" name="PRICE" dataDxfId="2"/>
  </tableColumns>
  <tableStyleInfo name="TableStyleDark9" showFirstColumn="0" showLastColumn="0" showRowStripes="1" showColumnStripes="0"/>
</table>
</file>

<file path=xl/tables/table20.xml><?xml version="1.0" encoding="utf-8"?>
<table xmlns="http://schemas.openxmlformats.org/spreadsheetml/2006/main" id="14" name="Table1415" displayName="Table1415" ref="K2:O18" totalsRowShown="0" headerRowDxfId="43" dataDxfId="42">
  <autoFilter ref="K2:O18"/>
  <sortState ref="K23:M38">
    <sortCondition descending="1" ref="K30:K46"/>
  </sortState>
  <tableColumns count="5">
    <tableColumn id="1" name="CLUSTER" dataDxfId="41"/>
    <tableColumn id="2" name="TIER" dataDxfId="40"/>
    <tableColumn id="3" name="NORMAL PRICE" dataDxfId="39"/>
    <tableColumn id="4" name="DSC PRICE" dataDxfId="38"/>
    <tableColumn id="5" name="DSC" dataDxfId="37">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1.xml><?xml version="1.0" encoding="utf-8"?>
<table xmlns="http://schemas.openxmlformats.org/spreadsheetml/2006/main" id="31" name="Table1632" displayName="Table1632" ref="K20:K25" totalsRowShown="0" headerRowDxfId="36" dataDxfId="35">
  <autoFilter ref="K20:K25"/>
  <tableColumns count="1">
    <tableColumn id="1" name="CLUSTERS ID" dataDxfId="34"/>
  </tableColumns>
  <tableStyleInfo name="TableStyleDark9" showFirstColumn="0" showLastColumn="0" showRowStripes="1" showColumnStripes="0"/>
</table>
</file>

<file path=xl/tables/table22.xml><?xml version="1.0" encoding="utf-8"?>
<table xmlns="http://schemas.openxmlformats.org/spreadsheetml/2006/main" id="13" name="Table4714" displayName="Table4714" ref="K30:M37" totalsRowShown="0" headerRowDxfId="33" dataDxfId="32" tableBorderDxfId="31">
  <autoFilter ref="K30:M37"/>
  <tableColumns count="3">
    <tableColumn id="1" name="Price" dataDxfId="30"/>
    <tableColumn id="2" name="HC earned" dataDxfId="29"/>
    <tableColumn id="3" name="Discount" dataDxfId="28" dataCellStyle="Percent"/>
  </tableColumns>
  <tableStyleInfo name="TableStyleDark9" showFirstColumn="0" showLastColumn="0" showRowStripes="1" showColumnStripes="0"/>
</table>
</file>

<file path=xl/tables/table23.xml><?xml version="1.0" encoding="utf-8"?>
<table xmlns="http://schemas.openxmlformats.org/spreadsheetml/2006/main" id="11" name="Table17" displayName="Table17" ref="D6:M136" totalsRowShown="0" headerRowDxfId="27" dataDxfId="25" headerRowBorderDxfId="26" tableBorderDxfId="24" totalsRowBorderDxfId="23">
  <autoFilter ref="D6:M136"/>
  <sortState ref="D7:M132">
    <sortCondition ref="H6:H132"/>
  </sortState>
  <tableColumns count="10">
    <tableColumn id="1" name="Id" dataDxfId="22"/>
    <tableColumn id="2" name="Product" dataDxfId="21"/>
    <tableColumn id="3" name="Portal" dataDxfId="20"/>
    <tableColumn id="4" name="Description" dataDxfId="19"/>
    <tableColumn id="5" name="Pack Name" dataDxfId="18"/>
    <tableColumn id="6" name="Price" dataDxfId="17"/>
    <tableColumn id="7" name="Google Pricing Template" dataDxfId="16"/>
    <tableColumn id="8" name="Status" dataDxfId="15"/>
    <tableColumn id="9" name="Clean For Sale" dataDxfId="14"/>
    <tableColumn id="10" name="Pack Type" dataDxfId="13"/>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11" Type="http://schemas.openxmlformats.org/officeDocument/2006/relationships/comments" Target="../comments2.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printerSettings" Target="../printerSettings/printerSettings9.bin"/><Relationship Id="rId4"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s>
  <sheetData>
    <row r="1" spans="1:19" ht="18.7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939</v>
      </c>
      <c r="S5" t="s">
        <v>992</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 Simulator'!$B$3</f>
        <v>0</v>
      </c>
      <c r="C11">
        <f>C10/'Offer Simulator'!$B$3</f>
        <v>1</v>
      </c>
      <c r="D11">
        <f>D10/'Offer Simulator'!$B$3</f>
        <v>3.5</v>
      </c>
      <c r="E11">
        <f>E10/'Offer Simulator'!$B$3</f>
        <v>4</v>
      </c>
      <c r="F11">
        <f>F10/'Offer Simulator'!$B$3</f>
        <v>5</v>
      </c>
      <c r="G11">
        <f>G10/'Offer Simulator'!$B$3</f>
        <v>8</v>
      </c>
      <c r="H11">
        <f>H10/'Offer Simulator'!$B$3</f>
        <v>10</v>
      </c>
      <c r="I11">
        <f>I10/'Offer Simulator'!$B$3</f>
        <v>10</v>
      </c>
      <c r="J11">
        <f>J10/'Offer Simulator'!$B$3</f>
        <v>10</v>
      </c>
      <c r="K11">
        <f>K10/'Offer Simulator'!$B$3</f>
        <v>25</v>
      </c>
      <c r="L11">
        <f>L10/'Offer Simulator'!$B$3</f>
        <v>25</v>
      </c>
      <c r="M11">
        <f>M10/'Offer Simulator'!$B$3</f>
        <v>25</v>
      </c>
      <c r="N11">
        <f>N10/'Offer Simulator'!$B$3</f>
        <v>55</v>
      </c>
      <c r="O11">
        <f>O10/'Offer Simulator'!$B$3</f>
        <v>55</v>
      </c>
      <c r="P11">
        <f>P10/'Offer Simulator'!$B$3</f>
        <v>55</v>
      </c>
      <c r="Q11">
        <f>Q10/'Offer Simulator'!$B$3</f>
        <v>55</v>
      </c>
      <c r="R11">
        <f>R10/'Offer Simulator'!$B$3</f>
        <v>55</v>
      </c>
      <c r="S11">
        <f>S10/'Offer Simulator'!$B$3</f>
        <v>55</v>
      </c>
    </row>
    <row r="12" spans="1:19">
      <c r="A12" t="s">
        <v>51</v>
      </c>
      <c r="B12">
        <f>B10/'Offer Simulator'!$B$4</f>
        <v>0</v>
      </c>
      <c r="C12" s="99">
        <f>C10/'Offer Simulator'!$B$4</f>
        <v>0.66666666666666663</v>
      </c>
      <c r="D12" s="99">
        <f>D10/'Offer Simulator'!$B$4</f>
        <v>2.3333333333333335</v>
      </c>
      <c r="E12" s="99">
        <f>E10/'Offer Simulator'!$B$4</f>
        <v>2.6666666666666665</v>
      </c>
      <c r="F12" s="99">
        <f>F10/'Offer Simulator'!$B$4</f>
        <v>3.3333333333333335</v>
      </c>
      <c r="G12" s="99">
        <f>G10/'Offer Simulator'!$B$4</f>
        <v>5.333333333333333</v>
      </c>
      <c r="H12" s="99">
        <f>H10/'Offer Simulator'!$B$4</f>
        <v>6.666666666666667</v>
      </c>
      <c r="I12" s="99">
        <f>I10/'Offer Simulator'!$B$4</f>
        <v>6.666666666666667</v>
      </c>
      <c r="J12" s="99">
        <f>J10/'Offer Simulator'!$B$4</f>
        <v>6.666666666666667</v>
      </c>
      <c r="K12" s="99">
        <f>K10/'Offer Simulator'!$B$4</f>
        <v>16.666666666666668</v>
      </c>
      <c r="L12" s="99">
        <f>L10/'Offer Simulator'!$B$4</f>
        <v>16.666666666666668</v>
      </c>
      <c r="M12" s="99">
        <f>M10/'Offer Simulator'!$B$4</f>
        <v>16.666666666666668</v>
      </c>
      <c r="N12" s="99">
        <f>N10/'Offer Simulator'!$B$4</f>
        <v>36.666666666666664</v>
      </c>
      <c r="O12" s="99">
        <f>O10/'Offer Simulator'!$B$4</f>
        <v>36.666666666666664</v>
      </c>
      <c r="P12" s="99">
        <f>P10/'Offer Simulator'!$B$4</f>
        <v>36.666666666666664</v>
      </c>
      <c r="Q12" s="99">
        <f>Q10/'Offer Simulator'!$B$4</f>
        <v>36.666666666666664</v>
      </c>
      <c r="R12" s="99">
        <f>R10/'Offer Simulator'!$B$4</f>
        <v>36.666666666666664</v>
      </c>
      <c r="S12" s="99">
        <f>S10/'Offer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topLeftCell="A82" workbookViewId="0">
      <selection activeCell="D111" sqref="D111"/>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row>
    <row r="35" spans="2:4">
      <c r="B35" t="s">
        <v>254</v>
      </c>
    </row>
    <row r="36" spans="2:4">
      <c r="B36" t="s">
        <v>255</v>
      </c>
    </row>
    <row r="37" spans="2:4">
      <c r="B37" t="s">
        <v>256</v>
      </c>
    </row>
    <row r="38" spans="2:4">
      <c r="B38" t="s">
        <v>257</v>
      </c>
    </row>
    <row r="39" spans="2:4">
      <c r="B39" t="s">
        <v>258</v>
      </c>
    </row>
    <row r="40" spans="2:4">
      <c r="B40" t="s">
        <v>259</v>
      </c>
    </row>
    <row r="41" spans="2:4">
      <c r="B41" t="s">
        <v>260</v>
      </c>
    </row>
    <row r="42" spans="2:4">
      <c r="B42" t="s">
        <v>261</v>
      </c>
    </row>
    <row r="43" spans="2:4">
      <c r="B43" t="s">
        <v>262</v>
      </c>
    </row>
    <row r="44" spans="2:4">
      <c r="B44" t="s">
        <v>263</v>
      </c>
    </row>
    <row r="45" spans="2:4">
      <c r="B45" t="s">
        <v>264</v>
      </c>
    </row>
    <row r="46" spans="2:4">
      <c r="B46" t="s">
        <v>265</v>
      </c>
    </row>
    <row r="47" spans="2:4">
      <c r="B47" t="s">
        <v>266</v>
      </c>
    </row>
    <row r="48" spans="2:4">
      <c r="B48" t="s">
        <v>267</v>
      </c>
    </row>
    <row r="49" spans="2:2">
      <c r="B49" t="s">
        <v>268</v>
      </c>
    </row>
    <row r="50" spans="2:2">
      <c r="B50" t="s">
        <v>269</v>
      </c>
    </row>
    <row r="51" spans="2:2">
      <c r="B51" t="s">
        <v>270</v>
      </c>
    </row>
    <row r="52" spans="2:2">
      <c r="B52" t="s">
        <v>271</v>
      </c>
    </row>
    <row r="53" spans="2:2">
      <c r="B53" t="s">
        <v>272</v>
      </c>
    </row>
    <row r="54" spans="2:2">
      <c r="B54" t="s">
        <v>273</v>
      </c>
    </row>
    <row r="55" spans="2:2">
      <c r="B55" t="s">
        <v>274</v>
      </c>
    </row>
    <row r="56" spans="2:2">
      <c r="B56" t="s">
        <v>275</v>
      </c>
    </row>
    <row r="57" spans="2:2">
      <c r="B57" t="s">
        <v>276</v>
      </c>
    </row>
    <row r="58" spans="2:2">
      <c r="B58" t="s">
        <v>277</v>
      </c>
    </row>
    <row r="59" spans="2:2">
      <c r="B59" t="s">
        <v>278</v>
      </c>
    </row>
    <row r="60" spans="2:2">
      <c r="B60" t="s">
        <v>279</v>
      </c>
    </row>
    <row r="61" spans="2:2">
      <c r="B61" t="s">
        <v>280</v>
      </c>
    </row>
    <row r="62" spans="2:2">
      <c r="B62" t="s">
        <v>281</v>
      </c>
    </row>
    <row r="63" spans="2:2">
      <c r="B63" t="s">
        <v>282</v>
      </c>
    </row>
    <row r="64" spans="2:2">
      <c r="B64" t="s">
        <v>283</v>
      </c>
    </row>
    <row r="65" spans="2:2">
      <c r="B65" t="s">
        <v>284</v>
      </c>
    </row>
    <row r="66" spans="2:2">
      <c r="B66" t="s">
        <v>285</v>
      </c>
    </row>
    <row r="67" spans="2:2">
      <c r="B67" t="s">
        <v>286</v>
      </c>
    </row>
    <row r="68" spans="2:2">
      <c r="B68" t="s">
        <v>287</v>
      </c>
    </row>
    <row r="69" spans="2:2">
      <c r="B69" t="s">
        <v>288</v>
      </c>
    </row>
    <row r="70" spans="2:2">
      <c r="B70" t="s">
        <v>289</v>
      </c>
    </row>
    <row r="71" spans="2:2">
      <c r="B71" t="s">
        <v>290</v>
      </c>
    </row>
    <row r="72" spans="2:2">
      <c r="B72" t="s">
        <v>291</v>
      </c>
    </row>
    <row r="73" spans="2:2">
      <c r="B73" t="s">
        <v>292</v>
      </c>
    </row>
    <row r="74" spans="2:2">
      <c r="B74" t="s">
        <v>293</v>
      </c>
    </row>
    <row r="75" spans="2:2">
      <c r="B75" t="s">
        <v>294</v>
      </c>
    </row>
    <row r="76" spans="2:2">
      <c r="B76" t="s">
        <v>295</v>
      </c>
    </row>
    <row r="77" spans="2:2">
      <c r="B77" t="s">
        <v>296</v>
      </c>
    </row>
    <row r="78" spans="2:2">
      <c r="B78" t="s">
        <v>297</v>
      </c>
    </row>
    <row r="79" spans="2:2">
      <c r="B79" t="s">
        <v>298</v>
      </c>
    </row>
    <row r="80" spans="2:2">
      <c r="B80" t="s">
        <v>299</v>
      </c>
    </row>
    <row r="81" spans="2:2">
      <c r="B81" t="s">
        <v>300</v>
      </c>
    </row>
    <row r="82" spans="2:2">
      <c r="B82" t="s">
        <v>301</v>
      </c>
    </row>
    <row r="83" spans="2:2">
      <c r="B83" t="s">
        <v>302</v>
      </c>
    </row>
    <row r="84" spans="2:2">
      <c r="B84" t="s">
        <v>303</v>
      </c>
    </row>
    <row r="85" spans="2:2">
      <c r="B85" t="s">
        <v>304</v>
      </c>
    </row>
    <row r="86" spans="2:2">
      <c r="B86" t="s">
        <v>305</v>
      </c>
    </row>
    <row r="87" spans="2:2">
      <c r="B87" t="s">
        <v>306</v>
      </c>
    </row>
    <row r="88" spans="2:2">
      <c r="B88" t="s">
        <v>307</v>
      </c>
    </row>
    <row r="89" spans="2:2">
      <c r="B89" t="s">
        <v>308</v>
      </c>
    </row>
    <row r="90" spans="2:2">
      <c r="B90" t="s">
        <v>309</v>
      </c>
    </row>
    <row r="91" spans="2:2">
      <c r="B91" t="s">
        <v>310</v>
      </c>
    </row>
    <row r="92" spans="2:2">
      <c r="B92" t="s">
        <v>311</v>
      </c>
    </row>
    <row r="93" spans="2:2">
      <c r="B93" t="s">
        <v>312</v>
      </c>
    </row>
    <row r="94" spans="2:2">
      <c r="B94" t="s">
        <v>313</v>
      </c>
    </row>
    <row r="95" spans="2:2">
      <c r="B95" t="s">
        <v>314</v>
      </c>
    </row>
    <row r="96" spans="2:2">
      <c r="B96" t="s">
        <v>315</v>
      </c>
    </row>
    <row r="97" spans="2:2">
      <c r="B97" t="s">
        <v>316</v>
      </c>
    </row>
    <row r="98" spans="2:2">
      <c r="B98" t="s">
        <v>348</v>
      </c>
    </row>
    <row r="99" spans="2:2">
      <c r="B99" t="s">
        <v>618</v>
      </c>
    </row>
    <row r="100" spans="2:2">
      <c r="B100" t="s">
        <v>619</v>
      </c>
    </row>
    <row r="101" spans="2:2">
      <c r="B101" t="s">
        <v>940</v>
      </c>
    </row>
    <row r="102" spans="2:2">
      <c r="B102" t="s">
        <v>941</v>
      </c>
    </row>
    <row r="103" spans="2:2">
      <c r="B103" t="s">
        <v>942</v>
      </c>
    </row>
    <row r="104" spans="2:2">
      <c r="B104" t="s">
        <v>943</v>
      </c>
    </row>
    <row r="105" spans="2:2">
      <c r="B105" t="s">
        <v>944</v>
      </c>
    </row>
    <row r="106" spans="2:2">
      <c r="B106" t="s">
        <v>945</v>
      </c>
    </row>
    <row r="107" spans="2:2">
      <c r="B107" t="s">
        <v>946</v>
      </c>
    </row>
    <row r="108" spans="2:2">
      <c r="B108" t="s">
        <v>947</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 Simulator'!$B$3</f>
        <v>0.4</v>
      </c>
      <c r="E9" s="35">
        <f>C9/'Offer Simulator'!$B$4</f>
        <v>0.26666666666666666</v>
      </c>
    </row>
    <row r="10" spans="1:7">
      <c r="B10" s="1">
        <v>60</v>
      </c>
      <c r="C10" s="1">
        <f>IF(ROUND(HCtoSkipTimers[[#This Row],[Equivalence (min)]]*$F$3+$G$3,0)=0,1,ROUND(HCtoSkipTimers[[#This Row],[Equivalence (min)]]*$F$3+$G$3,0))</f>
        <v>6</v>
      </c>
      <c r="D10" s="35">
        <f>C10/'Offer Simulator'!$B$3</f>
        <v>0.6</v>
      </c>
      <c r="E10" s="35">
        <f>C10/'Offer Simulator'!$B$4</f>
        <v>0.4</v>
      </c>
    </row>
    <row r="11" spans="1:7">
      <c r="B11" s="1">
        <f>4*60</f>
        <v>240</v>
      </c>
      <c r="C11" s="1">
        <f>IF(ROUND(HCtoSkipTimers[[#This Row],[Equivalence (min)]]*$F$3+$G$3,0)=0,1,ROUND(HCtoSkipTimers[[#This Row],[Equivalence (min)]]*$F$3+$G$3,0))</f>
        <v>12</v>
      </c>
      <c r="D11" s="35">
        <f>C11/'Offer Simulator'!$B$3</f>
        <v>1.2</v>
      </c>
      <c r="E11" s="35">
        <f>C11/'Offer Simulator'!$B$4</f>
        <v>0.8</v>
      </c>
    </row>
    <row r="12" spans="1:7">
      <c r="B12" s="1">
        <v>480</v>
      </c>
      <c r="C12" s="6">
        <f>IF(ROUND(HCtoSkipTimers[[#This Row],[Equivalence (min)]]*$F$3+$G$3,0)=0,1,ROUND(HCtoSkipTimers[[#This Row],[Equivalence (min)]]*$F$3+$G$3,0))</f>
        <v>20</v>
      </c>
      <c r="D12" s="35">
        <f>C12/'Offer Simulator'!$B$3</f>
        <v>2</v>
      </c>
      <c r="E12" s="35">
        <f>C12/'Offer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topLeftCell="A79" zoomScaleNormal="100" workbookViewId="0">
      <selection activeCell="E114" sqref="E114"/>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497" t="s">
        <v>141</v>
      </c>
      <c r="I9" s="497"/>
      <c r="J9" s="497"/>
      <c r="L9" s="497" t="s">
        <v>144</v>
      </c>
      <c r="M9" s="497"/>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7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7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948</v>
      </c>
      <c r="W73" s="1" t="s">
        <v>949</v>
      </c>
      <c r="X73" s="1" t="s">
        <v>950</v>
      </c>
      <c r="Y73" s="1" t="s">
        <v>951</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7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43" workbookViewId="0">
      <selection activeCell="B76" sqref="B76"/>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501" t="s">
        <v>123</v>
      </c>
      <c r="G17" s="502"/>
      <c r="H17" s="503"/>
      <c r="I17" s="501" t="s">
        <v>183</v>
      </c>
      <c r="J17" s="502"/>
      <c r="K17" s="503"/>
      <c r="L17" s="501" t="s">
        <v>194</v>
      </c>
      <c r="M17" s="502"/>
      <c r="N17" s="503"/>
      <c r="O17" s="501" t="s">
        <v>195</v>
      </c>
      <c r="P17" s="502"/>
      <c r="Q17" s="503"/>
      <c r="R17" s="501" t="s">
        <v>196</v>
      </c>
      <c r="S17" s="502"/>
      <c r="T17" s="503"/>
      <c r="U17" s="501" t="s">
        <v>331</v>
      </c>
      <c r="V17" s="502"/>
      <c r="W17" s="503"/>
      <c r="X17" s="501" t="s">
        <v>342</v>
      </c>
      <c r="Y17" s="502"/>
      <c r="Z17" s="503"/>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952</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993</v>
      </c>
      <c r="F35" s="489">
        <v>550</v>
      </c>
      <c r="G35" s="490">
        <f>F35/$B$3</f>
        <v>55</v>
      </c>
      <c r="H35" s="491">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504" t="s">
        <v>180</v>
      </c>
      <c r="B66" s="504"/>
      <c r="C66" s="504"/>
      <c r="D66" s="504"/>
      <c r="E66" s="504"/>
      <c r="F66" s="504"/>
      <c r="G66" s="504"/>
      <c r="H66" s="504"/>
      <c r="I66" s="504"/>
      <c r="J66" s="504"/>
      <c r="K66" s="504"/>
      <c r="L66" s="504"/>
      <c r="M66" s="504"/>
      <c r="N66" s="504"/>
      <c r="O66" s="504"/>
    </row>
    <row r="67" spans="1:15" ht="15" customHeight="1">
      <c r="A67" s="504"/>
      <c r="B67" s="504"/>
      <c r="C67" s="504"/>
      <c r="D67" s="504"/>
      <c r="E67" s="504"/>
      <c r="F67" s="504"/>
      <c r="G67" s="504"/>
      <c r="H67" s="504"/>
      <c r="I67" s="504"/>
      <c r="J67" s="504"/>
      <c r="K67" s="504"/>
      <c r="L67" s="504"/>
      <c r="M67" s="504"/>
      <c r="N67" s="504"/>
      <c r="O67" s="504"/>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0</v>
      </c>
      <c r="C75" s="132">
        <f>B75/F47</f>
        <v>0</v>
      </c>
      <c r="D75" s="133">
        <f>B75/F48</f>
        <v>0</v>
      </c>
      <c r="F75" s="199">
        <v>1</v>
      </c>
      <c r="G75" s="121" t="s">
        <v>152</v>
      </c>
      <c r="H75" s="115">
        <f>ROUND((B3/F4)*F75,1)</f>
        <v>0.5</v>
      </c>
      <c r="I75" s="122">
        <f>(B4/F4)*F75</f>
        <v>0.75</v>
      </c>
      <c r="K75" s="198">
        <v>1</v>
      </c>
      <c r="L75" s="121" t="s">
        <v>152</v>
      </c>
      <c r="M75" s="182">
        <f>G4*K75</f>
        <v>2</v>
      </c>
      <c r="N75" s="185">
        <f>H4*K75</f>
        <v>1.33</v>
      </c>
    </row>
    <row r="76" spans="1:15">
      <c r="A76" s="324" t="s">
        <v>497</v>
      </c>
      <c r="B76" s="128">
        <v>2</v>
      </c>
      <c r="C76" s="129">
        <f>B76/J47</f>
        <v>6</v>
      </c>
      <c r="D76" s="130">
        <f>B76/J48</f>
        <v>4</v>
      </c>
      <c r="F76" s="199">
        <v>1</v>
      </c>
      <c r="G76" s="119" t="s">
        <v>627</v>
      </c>
      <c r="H76" s="114">
        <f>ROUND((B3/F13)*F76,2)</f>
        <v>0.33</v>
      </c>
      <c r="I76" s="120">
        <f>(B4/F13)*F76</f>
        <v>0.5</v>
      </c>
      <c r="K76" s="198">
        <v>1</v>
      </c>
      <c r="L76" s="119" t="s">
        <v>627</v>
      </c>
      <c r="M76" s="183">
        <f>G13*K76</f>
        <v>3</v>
      </c>
      <c r="N76" s="184">
        <f>H13*K76</f>
        <v>2</v>
      </c>
    </row>
    <row r="77" spans="1:15">
      <c r="A77" s="326" t="s">
        <v>498</v>
      </c>
      <c r="B77" s="131">
        <v>4</v>
      </c>
      <c r="C77" s="132">
        <f>B77/N47</f>
        <v>20</v>
      </c>
      <c r="D77" s="133">
        <f>B77/N48</f>
        <v>13.333333333333334</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4</v>
      </c>
      <c r="C78" s="129">
        <f>B78/R47</f>
        <v>28</v>
      </c>
      <c r="D78" s="130">
        <f>B78/R48</f>
        <v>18.666666666666668</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0</v>
      </c>
      <c r="C94" s="258">
        <f t="shared" si="4"/>
        <v>0</v>
      </c>
      <c r="D94" s="259">
        <f t="shared" si="5"/>
        <v>0</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987</v>
      </c>
      <c r="B98" s="128">
        <v>0</v>
      </c>
      <c r="C98" s="258">
        <f t="shared" si="4"/>
        <v>0</v>
      </c>
      <c r="D98" s="259">
        <f t="shared" si="5"/>
        <v>0</v>
      </c>
      <c r="F98" s="199">
        <v>1</v>
      </c>
      <c r="G98" s="257" t="s">
        <v>953</v>
      </c>
      <c r="H98" s="260">
        <f t="shared" si="6"/>
        <v>1.7999999999999999E-2</v>
      </c>
      <c r="I98" s="261">
        <f t="shared" si="7"/>
        <v>2.7E-2</v>
      </c>
      <c r="K98" s="198">
        <v>1</v>
      </c>
      <c r="L98" s="121" t="s">
        <v>953</v>
      </c>
      <c r="M98" s="182">
        <f t="shared" si="8"/>
        <v>55</v>
      </c>
      <c r="N98" s="185">
        <f t="shared" si="9"/>
        <v>36.67</v>
      </c>
    </row>
    <row r="99" spans="1:14">
      <c r="A99" s="330" t="s">
        <v>994</v>
      </c>
      <c r="B99" s="128">
        <v>0</v>
      </c>
      <c r="C99" s="258">
        <f t="shared" si="4"/>
        <v>0</v>
      </c>
      <c r="D99" s="259">
        <f t="shared" si="5"/>
        <v>0</v>
      </c>
      <c r="F99" s="199">
        <v>1</v>
      </c>
      <c r="G99" s="257" t="s">
        <v>1000</v>
      </c>
      <c r="H99" s="260">
        <f t="shared" si="6"/>
        <v>1.7999999999999999E-2</v>
      </c>
      <c r="I99" s="261">
        <f t="shared" si="7"/>
        <v>2.7E-2</v>
      </c>
      <c r="K99" s="198">
        <v>1</v>
      </c>
      <c r="L99" s="121" t="s">
        <v>1000</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988</v>
      </c>
      <c r="B163" s="101">
        <v>0</v>
      </c>
      <c r="C163" s="267">
        <f>B163*J34</f>
        <v>0</v>
      </c>
      <c r="D163" s="268">
        <f>B163*K34</f>
        <v>0</v>
      </c>
      <c r="F163" s="199">
        <v>1</v>
      </c>
      <c r="G163" s="256" t="s">
        <v>954</v>
      </c>
      <c r="H163" s="114">
        <f>ROUND(F163/J34,4)</f>
        <v>5.0000000000000001E-3</v>
      </c>
      <c r="I163" s="120">
        <f>ROUND(F163/K34,4)</f>
        <v>1.2800000000000001E-2</v>
      </c>
      <c r="K163" s="198">
        <v>1</v>
      </c>
      <c r="L163" s="256" t="s">
        <v>954</v>
      </c>
      <c r="M163" s="183">
        <f>K163*J34</f>
        <v>200</v>
      </c>
      <c r="N163" s="184">
        <f>K163*K34</f>
        <v>78.431372549019613</v>
      </c>
    </row>
    <row r="164" spans="1:14">
      <c r="A164" s="324" t="s">
        <v>989</v>
      </c>
      <c r="B164" s="101">
        <v>0</v>
      </c>
      <c r="C164" s="129">
        <f>B164*M34</f>
        <v>0</v>
      </c>
      <c r="D164" s="130">
        <f>B164*N34</f>
        <v>0</v>
      </c>
      <c r="F164" s="199">
        <v>1</v>
      </c>
      <c r="G164" s="119" t="s">
        <v>955</v>
      </c>
      <c r="H164" s="269">
        <f>ROUND(F164/M34,4)</f>
        <v>0.1429</v>
      </c>
      <c r="I164" s="270">
        <f>ROUND(F164/N34,4)</f>
        <v>0.21429999999999999</v>
      </c>
      <c r="K164" s="198">
        <v>1</v>
      </c>
      <c r="L164" s="119" t="s">
        <v>955</v>
      </c>
      <c r="M164" s="292">
        <f>K164*M34</f>
        <v>7</v>
      </c>
      <c r="N164" s="293">
        <f>K164*N34</f>
        <v>4.666666666666667</v>
      </c>
    </row>
    <row r="165" spans="1:14">
      <c r="A165" s="328" t="s">
        <v>990</v>
      </c>
      <c r="B165" s="101">
        <v>0</v>
      </c>
      <c r="C165" s="267">
        <f>B165*P34</f>
        <v>0</v>
      </c>
      <c r="D165" s="268">
        <f>B166*Q34</f>
        <v>0</v>
      </c>
      <c r="F165" s="199">
        <v>1</v>
      </c>
      <c r="G165" s="256" t="s">
        <v>956</v>
      </c>
      <c r="H165" s="114">
        <f>ROUND(F165/P34,4)</f>
        <v>0.1333</v>
      </c>
      <c r="I165" s="120">
        <f>ROUND(F165/Q34,4)</f>
        <v>0.2</v>
      </c>
      <c r="K165" s="198">
        <v>1</v>
      </c>
      <c r="L165" s="256" t="s">
        <v>956</v>
      </c>
      <c r="M165" s="183">
        <f>K165*P34</f>
        <v>7.5</v>
      </c>
      <c r="N165" s="184">
        <f>K165*Q34</f>
        <v>5</v>
      </c>
    </row>
    <row r="166" spans="1:14">
      <c r="A166" s="329" t="s">
        <v>991</v>
      </c>
      <c r="B166" s="209">
        <v>0</v>
      </c>
      <c r="C166" s="263">
        <f>B166*S34</f>
        <v>0</v>
      </c>
      <c r="D166" s="264">
        <f>B166*T34</f>
        <v>0</v>
      </c>
      <c r="F166" s="215">
        <v>1</v>
      </c>
      <c r="G166" s="262" t="s">
        <v>957</v>
      </c>
      <c r="H166" s="287">
        <f>ROUND(F166/S34,4)</f>
        <v>0.125</v>
      </c>
      <c r="I166" s="288">
        <f>ROUND(F166/T34,4)</f>
        <v>0.1875</v>
      </c>
      <c r="K166" s="223">
        <v>1</v>
      </c>
      <c r="L166" s="262" t="s">
        <v>957</v>
      </c>
      <c r="M166" s="265">
        <f>K166*S34</f>
        <v>8</v>
      </c>
      <c r="N166" s="266">
        <f>K166*T34</f>
        <v>5.333333333333333</v>
      </c>
    </row>
    <row r="167" spans="1:14">
      <c r="A167" s="326" t="s">
        <v>995</v>
      </c>
      <c r="B167" s="101">
        <v>0</v>
      </c>
      <c r="C167" s="132">
        <f>B167*J35</f>
        <v>0</v>
      </c>
      <c r="D167" s="133">
        <f>B167*K35</f>
        <v>0</v>
      </c>
      <c r="F167" s="199">
        <v>1</v>
      </c>
      <c r="G167" s="257" t="s">
        <v>1001</v>
      </c>
      <c r="H167" s="260">
        <f>ROUND(F167/J35,4)</f>
        <v>4.0000000000000001E-3</v>
      </c>
      <c r="I167" s="261">
        <f>ROUND(F167/K35,4)</f>
        <v>1.0200000000000001E-2</v>
      </c>
      <c r="K167" s="198">
        <v>1</v>
      </c>
      <c r="L167" s="257" t="s">
        <v>1001</v>
      </c>
      <c r="M167" s="298">
        <f>K167*J35</f>
        <v>250</v>
      </c>
      <c r="N167" s="299">
        <f>K167*K35</f>
        <v>98.039215686274517</v>
      </c>
    </row>
    <row r="168" spans="1:14">
      <c r="A168" s="330" t="s">
        <v>996</v>
      </c>
      <c r="B168" s="101">
        <v>0</v>
      </c>
      <c r="C168" s="258">
        <f>B168*M35</f>
        <v>0</v>
      </c>
      <c r="D168" s="259">
        <f>B168*N35</f>
        <v>0</v>
      </c>
      <c r="F168" s="199">
        <v>1</v>
      </c>
      <c r="G168" s="121" t="s">
        <v>1004</v>
      </c>
      <c r="H168" s="115">
        <f>ROUND(F168/M35,4)</f>
        <v>0.1333</v>
      </c>
      <c r="I168" s="122">
        <f>ROUND(F168/N35,4)</f>
        <v>0.2</v>
      </c>
      <c r="K168" s="198">
        <v>1</v>
      </c>
      <c r="L168" s="121" t="s">
        <v>1004</v>
      </c>
      <c r="M168" s="182">
        <f>K168*M35</f>
        <v>7.5</v>
      </c>
      <c r="N168" s="185">
        <f>K168*N35</f>
        <v>5</v>
      </c>
    </row>
    <row r="169" spans="1:14">
      <c r="A169" s="326" t="s">
        <v>997</v>
      </c>
      <c r="B169" s="101">
        <v>0</v>
      </c>
      <c r="C169" s="132">
        <f>B169*P35</f>
        <v>0</v>
      </c>
      <c r="D169" s="133">
        <f>B169*Q35</f>
        <v>0</v>
      </c>
      <c r="F169" s="199">
        <v>1</v>
      </c>
      <c r="G169" s="257" t="s">
        <v>1003</v>
      </c>
      <c r="H169" s="260">
        <f>ROUND(F169/P35,4)</f>
        <v>0.125</v>
      </c>
      <c r="I169" s="261">
        <f>ROUND(F169/Q35,4)</f>
        <v>0.1875</v>
      </c>
      <c r="K169" s="198">
        <v>1</v>
      </c>
      <c r="L169" s="257" t="s">
        <v>1003</v>
      </c>
      <c r="M169" s="298">
        <f>K169*P35</f>
        <v>8</v>
      </c>
      <c r="N169" s="299">
        <f>K169*Q35</f>
        <v>5.333333333333333</v>
      </c>
    </row>
    <row r="170" spans="1:14">
      <c r="A170" s="334" t="s">
        <v>998</v>
      </c>
      <c r="B170" s="209">
        <v>0</v>
      </c>
      <c r="C170" s="135">
        <f>B170*S35</f>
        <v>0</v>
      </c>
      <c r="D170" s="136">
        <f>B170*T35</f>
        <v>0</v>
      </c>
      <c r="F170" s="215">
        <v>1</v>
      </c>
      <c r="G170" s="123" t="s">
        <v>1002</v>
      </c>
      <c r="H170" s="124">
        <f>ROUND(F170/S35,4)</f>
        <v>0.1176</v>
      </c>
      <c r="I170" s="125">
        <f>ROUND(F170/T35,4)</f>
        <v>0.17649999999999999</v>
      </c>
      <c r="K170" s="223">
        <v>1</v>
      </c>
      <c r="L170" s="123" t="s">
        <v>1002</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54</v>
      </c>
      <c r="D173" s="228">
        <f>ROUND(SUM(D72:D170),1)</f>
        <v>36</v>
      </c>
      <c r="F173" s="226" t="s">
        <v>297</v>
      </c>
      <c r="G173" s="234"/>
      <c r="H173" s="227" t="s">
        <v>999</v>
      </c>
    </row>
    <row r="174" spans="1:14" ht="15.75" thickTop="1">
      <c r="A174" s="229" t="s">
        <v>93</v>
      </c>
      <c r="B174" s="107">
        <v>5</v>
      </c>
      <c r="C174" s="242"/>
      <c r="D174" s="243"/>
      <c r="F174" s="233"/>
      <c r="G174" s="234"/>
      <c r="H174" s="235"/>
    </row>
    <row r="175" spans="1:14">
      <c r="A175" s="230" t="s">
        <v>42</v>
      </c>
      <c r="B175" s="231">
        <f>IFERROR(1-(B174/C173),0)</f>
        <v>0.90740740740740744</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498" t="s">
        <v>481</v>
      </c>
      <c r="B182" s="499"/>
      <c r="C182" s="500"/>
    </row>
    <row r="183" spans="1:8" ht="15.75" thickBot="1">
      <c r="A183" s="116" t="s">
        <v>326</v>
      </c>
      <c r="B183" s="126" t="s">
        <v>844</v>
      </c>
      <c r="C183" s="321" t="s">
        <v>843</v>
      </c>
    </row>
    <row r="184" spans="1:8" ht="16.5" thickTop="1" thickBot="1">
      <c r="A184" s="226" t="s">
        <v>952</v>
      </c>
      <c r="B184" s="360">
        <v>550</v>
      </c>
      <c r="C184" s="322">
        <v>165</v>
      </c>
    </row>
    <row r="185" spans="1:8" ht="15.75" thickTop="1">
      <c r="A185" s="323"/>
      <c r="B185" s="361" t="s">
        <v>42</v>
      </c>
      <c r="C185" s="335">
        <f>1- (C184/B184)</f>
        <v>0.7</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02" r:id="rId4" name="CommandButton2">
          <controlPr defaultSize="0" autoLine="0" r:id="rId5">
            <anchor moveWithCells="1">
              <from>
                <xdr:col>6</xdr:col>
                <xdr:colOff>19050</xdr:colOff>
                <xdr:row>174</xdr:row>
                <xdr:rowOff>76200</xdr:rowOff>
              </from>
              <to>
                <xdr:col>6</xdr:col>
                <xdr:colOff>1390650</xdr:colOff>
                <xdr:row>176</xdr:row>
                <xdr:rowOff>85725</xdr:rowOff>
              </to>
            </anchor>
          </controlPr>
        </control>
      </mc:Choice>
      <mc:Fallback>
        <control shapeId="25602" r:id="rId4" name="CommandButton2"/>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12" r:id="rId8" name="CommandButton3">
          <controlPr defaultSize="0" autoLine="0" r:id="rId9">
            <anchor moveWithCells="1">
              <from>
                <xdr:col>0</xdr:col>
                <xdr:colOff>581025</xdr:colOff>
                <xdr:row>185</xdr:row>
                <xdr:rowOff>76200</xdr:rowOff>
              </from>
              <to>
                <xdr:col>0</xdr:col>
                <xdr:colOff>1800225</xdr:colOff>
                <xdr:row>187</xdr:row>
                <xdr:rowOff>161925</xdr:rowOff>
              </to>
            </anchor>
          </controlPr>
        </control>
      </mc:Choice>
      <mc:Fallback>
        <control shapeId="25612" r:id="rId8" name="CommandButton3"/>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19" workbookViewId="0">
      <selection activeCell="G40" sqref="G40"/>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958</v>
      </c>
      <c r="D18" s="310" t="s">
        <v>986</v>
      </c>
    </row>
    <row r="19" spans="2:4" ht="15.75" thickBot="1">
      <c r="B19" s="315" t="s">
        <v>381</v>
      </c>
      <c r="C19" s="314" t="s">
        <v>1005</v>
      </c>
      <c r="D19" s="349" t="s">
        <v>1006</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1007</v>
      </c>
      <c r="C40" s="348" t="s">
        <v>1009</v>
      </c>
      <c r="D40" s="349" t="s">
        <v>1011</v>
      </c>
    </row>
    <row r="41" spans="2:4" ht="15.75" thickBot="1">
      <c r="B41" s="317" t="s">
        <v>1008</v>
      </c>
      <c r="C41" s="348" t="s">
        <v>1010</v>
      </c>
      <c r="D41" s="349" t="s">
        <v>1012</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7"/>
  <sheetViews>
    <sheetView tabSelected="1" zoomScaleNormal="100" workbookViewId="0">
      <selection activeCell="M41" sqref="M41"/>
    </sheetView>
  </sheetViews>
  <sheetFormatPr defaultRowHeight="15"/>
  <cols>
    <col min="2" max="2" width="28.42578125" customWidth="1"/>
    <col min="3" max="3" width="22.5703125" customWidth="1"/>
    <col min="4" max="4" width="12.42578125" customWidth="1"/>
    <col min="5" max="5" width="15.7109375" customWidth="1"/>
    <col min="6" max="6" width="24.140625" customWidth="1"/>
    <col min="7" max="7" width="25.140625" customWidth="1"/>
    <col min="8" max="8" width="12.42578125" customWidth="1"/>
    <col min="9" max="9" width="21.140625" customWidth="1"/>
    <col min="10" max="10" width="30" customWidth="1"/>
    <col min="11" max="11" width="18.28515625" customWidth="1"/>
    <col min="12" max="12" width="15.7109375" customWidth="1"/>
    <col min="13" max="13" width="10.7109375" customWidth="1"/>
    <col min="14" max="14" width="21.85546875" customWidth="1"/>
    <col min="15" max="15" width="18.140625" customWidth="1"/>
    <col min="16" max="16" width="23.28515625" customWidth="1"/>
    <col min="17" max="17" width="10" customWidth="1"/>
  </cols>
  <sheetData>
    <row r="2" spans="1:22">
      <c r="B2" s="100" t="s">
        <v>961</v>
      </c>
      <c r="F2" s="100" t="s">
        <v>962</v>
      </c>
      <c r="J2" s="100" t="s">
        <v>963</v>
      </c>
      <c r="N2" s="100" t="s">
        <v>977</v>
      </c>
    </row>
    <row r="3" spans="1:22" ht="15.75" thickBot="1">
      <c r="B3" s="311" t="s">
        <v>863</v>
      </c>
      <c r="C3" s="362" t="s">
        <v>864</v>
      </c>
      <c r="D3" s="362" t="s">
        <v>360</v>
      </c>
      <c r="F3" s="311" t="s">
        <v>863</v>
      </c>
      <c r="G3" s="362" t="s">
        <v>864</v>
      </c>
      <c r="H3" s="362" t="s">
        <v>360</v>
      </c>
      <c r="J3" s="311" t="s">
        <v>863</v>
      </c>
      <c r="K3" s="362" t="s">
        <v>864</v>
      </c>
      <c r="L3" s="362" t="s">
        <v>360</v>
      </c>
      <c r="N3" s="311" t="s">
        <v>863</v>
      </c>
      <c r="O3" s="362" t="s">
        <v>864</v>
      </c>
      <c r="P3" s="362" t="s">
        <v>360</v>
      </c>
    </row>
    <row r="4" spans="1:22" ht="15.75" thickBot="1">
      <c r="A4" s="363"/>
      <c r="B4" s="431" t="s">
        <v>517</v>
      </c>
      <c r="C4" s="432" t="s">
        <v>517</v>
      </c>
      <c r="D4" s="432" t="s">
        <v>361</v>
      </c>
      <c r="F4" s="532" t="s">
        <v>871</v>
      </c>
      <c r="G4" s="533" t="s">
        <v>517</v>
      </c>
      <c r="H4" s="533" t="s">
        <v>361</v>
      </c>
      <c r="J4" s="436" t="s">
        <v>959</v>
      </c>
      <c r="K4" s="437" t="s">
        <v>372</v>
      </c>
      <c r="L4" s="437" t="s">
        <v>362</v>
      </c>
      <c r="N4" s="487" t="s">
        <v>509</v>
      </c>
      <c r="O4" s="483" t="s">
        <v>509</v>
      </c>
      <c r="P4" s="483" t="s">
        <v>366</v>
      </c>
      <c r="S4" s="336"/>
      <c r="V4" s="336"/>
    </row>
    <row r="5" spans="1:22" ht="15.75" thickBot="1">
      <c r="A5" s="363"/>
      <c r="B5" s="431" t="s">
        <v>518</v>
      </c>
      <c r="C5" s="432" t="s">
        <v>518</v>
      </c>
      <c r="D5" s="432" t="s">
        <v>362</v>
      </c>
      <c r="F5" s="532" t="s">
        <v>872</v>
      </c>
      <c r="G5" s="533" t="s">
        <v>518</v>
      </c>
      <c r="H5" s="533" t="s">
        <v>362</v>
      </c>
      <c r="J5" s="436" t="s">
        <v>975</v>
      </c>
      <c r="K5" s="437" t="s">
        <v>506</v>
      </c>
      <c r="L5" s="437" t="s">
        <v>364</v>
      </c>
      <c r="N5" s="487" t="s">
        <v>510</v>
      </c>
      <c r="O5" s="483" t="s">
        <v>510</v>
      </c>
      <c r="P5" s="483" t="s">
        <v>366</v>
      </c>
      <c r="S5" s="364"/>
      <c r="V5" s="336"/>
    </row>
    <row r="6" spans="1:22" ht="15.75" thickBot="1">
      <c r="A6" s="363"/>
      <c r="B6" s="431" t="s">
        <v>519</v>
      </c>
      <c r="C6" s="432" t="s">
        <v>519</v>
      </c>
      <c r="D6" s="432" t="s">
        <v>363</v>
      </c>
      <c r="F6" s="532" t="s">
        <v>873</v>
      </c>
      <c r="G6" s="533" t="s">
        <v>519</v>
      </c>
      <c r="H6" s="533" t="s">
        <v>363</v>
      </c>
      <c r="J6" s="438" t="s">
        <v>976</v>
      </c>
      <c r="K6" s="437" t="s">
        <v>499</v>
      </c>
      <c r="L6" s="437" t="s">
        <v>361</v>
      </c>
      <c r="N6" s="482" t="s">
        <v>511</v>
      </c>
      <c r="O6" s="483" t="s">
        <v>511</v>
      </c>
      <c r="P6" s="488" t="s">
        <v>367</v>
      </c>
      <c r="S6" s="336"/>
      <c r="V6" s="336"/>
    </row>
    <row r="7" spans="1:22" ht="15.75" thickBot="1">
      <c r="A7" s="363"/>
      <c r="B7" s="431" t="s">
        <v>499</v>
      </c>
      <c r="C7" s="432" t="s">
        <v>499</v>
      </c>
      <c r="D7" s="432" t="s">
        <v>361</v>
      </c>
      <c r="F7" s="532" t="s">
        <v>865</v>
      </c>
      <c r="G7" s="533" t="s">
        <v>499</v>
      </c>
      <c r="H7" s="533" t="s">
        <v>361</v>
      </c>
      <c r="J7" s="438" t="s">
        <v>964</v>
      </c>
      <c r="K7" s="437" t="s">
        <v>518</v>
      </c>
      <c r="L7" s="437" t="s">
        <v>362</v>
      </c>
      <c r="N7" s="482" t="s">
        <v>512</v>
      </c>
      <c r="O7" s="483" t="s">
        <v>512</v>
      </c>
      <c r="P7" s="488" t="s">
        <v>367</v>
      </c>
      <c r="S7" s="336"/>
      <c r="V7" s="336"/>
    </row>
    <row r="8" spans="1:22" ht="15.75" thickBot="1">
      <c r="A8" s="363"/>
      <c r="B8" s="431" t="s">
        <v>500</v>
      </c>
      <c r="C8" s="432" t="s">
        <v>500</v>
      </c>
      <c r="D8" s="432" t="s">
        <v>361</v>
      </c>
      <c r="F8" s="532" t="s">
        <v>866</v>
      </c>
      <c r="G8" s="533" t="s">
        <v>500</v>
      </c>
      <c r="H8" s="533" t="s">
        <v>361</v>
      </c>
      <c r="J8" s="438" t="s">
        <v>973</v>
      </c>
      <c r="K8" s="437" t="s">
        <v>917</v>
      </c>
      <c r="L8" s="437" t="s">
        <v>362</v>
      </c>
      <c r="N8" s="482" t="s">
        <v>513</v>
      </c>
      <c r="O8" s="483" t="s">
        <v>513</v>
      </c>
      <c r="P8" s="488" t="s">
        <v>368</v>
      </c>
      <c r="S8" s="336"/>
      <c r="V8" s="336"/>
    </row>
    <row r="9" spans="1:22" ht="15.75" thickBot="1">
      <c r="A9" s="363"/>
      <c r="B9" s="506" t="s">
        <v>504</v>
      </c>
      <c r="C9" s="507" t="s">
        <v>504</v>
      </c>
      <c r="D9" s="507" t="s">
        <v>363</v>
      </c>
      <c r="F9" s="532" t="s">
        <v>867</v>
      </c>
      <c r="G9" s="533" t="s">
        <v>502</v>
      </c>
      <c r="H9" s="533" t="s">
        <v>362</v>
      </c>
      <c r="J9" s="336"/>
      <c r="K9" s="336"/>
      <c r="L9" s="336"/>
      <c r="N9" s="482" t="s">
        <v>514</v>
      </c>
      <c r="O9" s="483" t="s">
        <v>514</v>
      </c>
      <c r="P9" s="488" t="s">
        <v>368</v>
      </c>
      <c r="S9" s="336"/>
      <c r="V9" s="336"/>
    </row>
    <row r="10" spans="1:22" ht="15.75" thickBot="1">
      <c r="A10" s="363"/>
      <c r="B10" s="431" t="s">
        <v>503</v>
      </c>
      <c r="C10" s="432" t="s">
        <v>503</v>
      </c>
      <c r="D10" s="432" t="s">
        <v>363</v>
      </c>
      <c r="F10" s="532" t="s">
        <v>868</v>
      </c>
      <c r="G10" s="533" t="s">
        <v>503</v>
      </c>
      <c r="H10" s="533" t="s">
        <v>363</v>
      </c>
      <c r="J10" s="336"/>
      <c r="K10" s="336"/>
      <c r="L10" s="336"/>
      <c r="N10" s="482" t="s">
        <v>515</v>
      </c>
      <c r="O10" s="483" t="s">
        <v>515</v>
      </c>
      <c r="P10" s="488" t="s">
        <v>369</v>
      </c>
      <c r="S10" s="336"/>
      <c r="V10" s="336"/>
    </row>
    <row r="11" spans="1:22" ht="15.75" thickBot="1">
      <c r="A11" s="363"/>
      <c r="B11" s="431" t="s">
        <v>505</v>
      </c>
      <c r="C11" s="432" t="s">
        <v>505</v>
      </c>
      <c r="D11" s="432" t="s">
        <v>364</v>
      </c>
      <c r="F11" s="532" t="s">
        <v>876</v>
      </c>
      <c r="G11" s="533" t="s">
        <v>505</v>
      </c>
      <c r="H11" s="533" t="s">
        <v>364</v>
      </c>
      <c r="N11" s="482" t="s">
        <v>516</v>
      </c>
      <c r="O11" s="483" t="s">
        <v>516</v>
      </c>
      <c r="P11" s="488" t="s">
        <v>369</v>
      </c>
      <c r="S11" s="336"/>
      <c r="V11" s="336"/>
    </row>
    <row r="12" spans="1:22" ht="15.75" thickBot="1">
      <c r="A12" s="363"/>
      <c r="B12" s="506" t="s">
        <v>507</v>
      </c>
      <c r="C12" s="507" t="s">
        <v>507</v>
      </c>
      <c r="D12" s="507" t="s">
        <v>365</v>
      </c>
      <c r="F12" s="532" t="s">
        <v>877</v>
      </c>
      <c r="G12" s="533" t="s">
        <v>506</v>
      </c>
      <c r="H12" s="533" t="s">
        <v>364</v>
      </c>
      <c r="J12" s="364" t="s">
        <v>968</v>
      </c>
      <c r="K12" s="336"/>
      <c r="L12" s="336"/>
      <c r="N12" s="482" t="s">
        <v>375</v>
      </c>
      <c r="O12" s="483" t="s">
        <v>375</v>
      </c>
      <c r="P12" s="488" t="s">
        <v>365</v>
      </c>
      <c r="S12" s="336"/>
      <c r="V12" s="336"/>
    </row>
    <row r="13" spans="1:22" ht="15.75" thickBot="1">
      <c r="A13" s="363"/>
      <c r="B13" s="431" t="s">
        <v>370</v>
      </c>
      <c r="C13" s="432" t="s">
        <v>370</v>
      </c>
      <c r="D13" s="432" t="s">
        <v>371</v>
      </c>
      <c r="F13" s="532" t="s">
        <v>869</v>
      </c>
      <c r="G13" s="533" t="s">
        <v>370</v>
      </c>
      <c r="H13" s="533" t="s">
        <v>371</v>
      </c>
      <c r="J13" s="478" t="s">
        <v>863</v>
      </c>
      <c r="K13" s="479" t="s">
        <v>864</v>
      </c>
      <c r="L13" s="479" t="s">
        <v>360</v>
      </c>
      <c r="N13" s="482" t="s">
        <v>376</v>
      </c>
      <c r="O13" s="483" t="s">
        <v>376</v>
      </c>
      <c r="P13" s="484" t="s">
        <v>368</v>
      </c>
      <c r="S13" s="336"/>
      <c r="V13" s="336"/>
    </row>
    <row r="14" spans="1:22" ht="15.75" thickBot="1">
      <c r="A14" s="363"/>
      <c r="B14" s="431" t="s">
        <v>372</v>
      </c>
      <c r="C14" s="432" t="s">
        <v>372</v>
      </c>
      <c r="D14" s="432" t="s">
        <v>362</v>
      </c>
      <c r="F14" s="532" t="s">
        <v>870</v>
      </c>
      <c r="G14" s="533" t="s">
        <v>372</v>
      </c>
      <c r="H14" s="533" t="s">
        <v>362</v>
      </c>
      <c r="J14" s="481" t="s">
        <v>1038</v>
      </c>
      <c r="K14" s="437" t="s">
        <v>970</v>
      </c>
      <c r="L14" s="480" t="s">
        <v>361</v>
      </c>
      <c r="N14" s="482" t="s">
        <v>892</v>
      </c>
      <c r="O14" s="483" t="s">
        <v>893</v>
      </c>
      <c r="P14" s="484" t="s">
        <v>364</v>
      </c>
      <c r="S14" s="336"/>
      <c r="V14" s="336"/>
    </row>
    <row r="15" spans="1:22" ht="15.75" thickBot="1">
      <c r="A15" s="363"/>
      <c r="B15" s="431" t="s">
        <v>508</v>
      </c>
      <c r="C15" s="432" t="s">
        <v>508</v>
      </c>
      <c r="D15" s="432" t="s">
        <v>365</v>
      </c>
      <c r="F15" s="532" t="s">
        <v>885</v>
      </c>
      <c r="G15" s="533" t="s">
        <v>508</v>
      </c>
      <c r="H15" s="533" t="s">
        <v>365</v>
      </c>
      <c r="J15" s="481" t="s">
        <v>1039</v>
      </c>
      <c r="K15" s="437" t="s">
        <v>971</v>
      </c>
      <c r="L15" s="480" t="s">
        <v>362</v>
      </c>
      <c r="N15" s="510" t="s">
        <v>506</v>
      </c>
      <c r="O15" s="511" t="s">
        <v>506</v>
      </c>
      <c r="P15" s="511" t="s">
        <v>364</v>
      </c>
      <c r="S15" s="336"/>
      <c r="V15" s="336"/>
    </row>
    <row r="16" spans="1:22" ht="15.75" thickBot="1">
      <c r="A16" s="363"/>
      <c r="B16" s="431" t="s">
        <v>936</v>
      </c>
      <c r="C16" s="432" t="s">
        <v>915</v>
      </c>
      <c r="D16" s="432" t="s">
        <v>361</v>
      </c>
      <c r="E16" s="336"/>
      <c r="F16" s="532" t="s">
        <v>937</v>
      </c>
      <c r="G16" s="533" t="s">
        <v>915</v>
      </c>
      <c r="H16" s="533" t="s">
        <v>361</v>
      </c>
      <c r="I16" s="336"/>
      <c r="J16" s="537" t="s">
        <v>969</v>
      </c>
      <c r="K16" s="535" t="s">
        <v>972</v>
      </c>
      <c r="L16" s="537" t="s">
        <v>363</v>
      </c>
      <c r="N16" s="485" t="s">
        <v>373</v>
      </c>
      <c r="O16" s="486" t="s">
        <v>373</v>
      </c>
      <c r="P16" s="486" t="s">
        <v>362</v>
      </c>
      <c r="S16" s="336"/>
      <c r="T16" s="336"/>
      <c r="U16" s="336"/>
      <c r="V16" s="336"/>
    </row>
    <row r="17" spans="1:16" s="336" customFormat="1" ht="15.75" thickBot="1">
      <c r="A17" s="363"/>
      <c r="B17" s="506" t="s">
        <v>501</v>
      </c>
      <c r="C17" s="507" t="s">
        <v>501</v>
      </c>
      <c r="D17" s="507" t="s">
        <v>362</v>
      </c>
      <c r="F17" s="534" t="s">
        <v>967</v>
      </c>
      <c r="G17" s="535" t="s">
        <v>916</v>
      </c>
      <c r="H17" s="535" t="s">
        <v>363</v>
      </c>
      <c r="N17" s="508" t="s">
        <v>966</v>
      </c>
      <c r="O17" s="509" t="s">
        <v>966</v>
      </c>
      <c r="P17" s="511" t="s">
        <v>363</v>
      </c>
    </row>
    <row r="18" spans="1:16" s="336" customFormat="1" ht="15.75" thickBot="1">
      <c r="A18" s="363"/>
      <c r="B18" s="431" t="s">
        <v>914</v>
      </c>
      <c r="C18" s="432" t="s">
        <v>917</v>
      </c>
      <c r="D18" s="432" t="s">
        <v>362</v>
      </c>
      <c r="F18" s="532" t="s">
        <v>918</v>
      </c>
      <c r="G18" s="533" t="s">
        <v>917</v>
      </c>
      <c r="H18" s="533" t="s">
        <v>362</v>
      </c>
      <c r="N18" s="482" t="s">
        <v>374</v>
      </c>
      <c r="O18" s="483" t="s">
        <v>374</v>
      </c>
      <c r="P18" s="486" t="s">
        <v>363</v>
      </c>
    </row>
    <row r="19" spans="1:16" s="336" customFormat="1" ht="15.75" thickBot="1">
      <c r="N19" s="508" t="s">
        <v>502</v>
      </c>
      <c r="O19" s="509" t="s">
        <v>502</v>
      </c>
      <c r="P19" s="511" t="s">
        <v>362</v>
      </c>
    </row>
    <row r="20" spans="1:16" s="336" customFormat="1" ht="15.75" thickBot="1">
      <c r="N20" s="485" t="s">
        <v>978</v>
      </c>
      <c r="O20" s="486" t="s">
        <v>980</v>
      </c>
      <c r="P20" s="486" t="s">
        <v>361</v>
      </c>
    </row>
    <row r="21" spans="1:16" s="336" customFormat="1" ht="15.75" thickBot="1">
      <c r="B21" s="364" t="s">
        <v>899</v>
      </c>
      <c r="E21" s="364" t="s">
        <v>881</v>
      </c>
      <c r="N21" s="482" t="s">
        <v>979</v>
      </c>
      <c r="O21" s="483" t="s">
        <v>981</v>
      </c>
      <c r="P21" s="486" t="s">
        <v>361</v>
      </c>
    </row>
    <row r="22" spans="1:16" s="336" customFormat="1" ht="15.75" thickBot="1">
      <c r="B22" s="336" t="s">
        <v>905</v>
      </c>
      <c r="E22" s="378" t="s">
        <v>903</v>
      </c>
      <c r="F22" s="379"/>
      <c r="G22" s="379"/>
      <c r="H22" s="379"/>
      <c r="I22" s="379"/>
      <c r="J22" s="379"/>
      <c r="K22" s="379"/>
      <c r="L22" s="380"/>
      <c r="N22" s="485" t="s">
        <v>982</v>
      </c>
      <c r="O22" s="486" t="s">
        <v>984</v>
      </c>
      <c r="P22" s="486" t="s">
        <v>364</v>
      </c>
    </row>
    <row r="23" spans="1:16" s="336" customFormat="1" ht="15.75" thickBot="1">
      <c r="C23" s="336" t="s">
        <v>904</v>
      </c>
      <c r="E23" s="381" t="s">
        <v>879</v>
      </c>
      <c r="F23" s="382" t="s">
        <v>41</v>
      </c>
      <c r="G23" s="382" t="s">
        <v>874</v>
      </c>
      <c r="H23" s="382" t="s">
        <v>960</v>
      </c>
      <c r="I23" s="382"/>
      <c r="J23" s="382" t="s">
        <v>889</v>
      </c>
      <c r="K23" s="382"/>
      <c r="L23" s="383"/>
      <c r="N23" s="482" t="s">
        <v>983</v>
      </c>
      <c r="O23" s="483" t="s">
        <v>985</v>
      </c>
      <c r="P23" s="486" t="s">
        <v>364</v>
      </c>
    </row>
    <row r="24" spans="1:16" s="336" customFormat="1">
      <c r="C24" s="336" t="s">
        <v>922</v>
      </c>
      <c r="E24" s="381"/>
      <c r="F24" s="384" t="s">
        <v>878</v>
      </c>
      <c r="G24" s="384" t="s">
        <v>370</v>
      </c>
      <c r="H24" s="385" t="s">
        <v>370</v>
      </c>
      <c r="I24" s="385"/>
      <c r="J24" s="385" t="s">
        <v>891</v>
      </c>
      <c r="K24" s="385"/>
      <c r="L24" s="383"/>
    </row>
    <row r="25" spans="1:16" s="336" customFormat="1">
      <c r="C25" s="336" t="s">
        <v>900</v>
      </c>
      <c r="E25" s="381"/>
      <c r="F25" s="384" t="s">
        <v>855</v>
      </c>
      <c r="G25" s="384" t="s">
        <v>500</v>
      </c>
      <c r="H25" s="385" t="s">
        <v>500</v>
      </c>
      <c r="I25" s="385"/>
      <c r="J25" s="385" t="s">
        <v>895</v>
      </c>
      <c r="K25" s="385"/>
      <c r="L25" s="383"/>
      <c r="N25" s="364" t="s">
        <v>1040</v>
      </c>
    </row>
    <row r="26" spans="1:16" s="336" customFormat="1" ht="15.75" thickBot="1">
      <c r="B26" s="364"/>
      <c r="C26" s="336" t="s">
        <v>901</v>
      </c>
      <c r="E26" s="381"/>
      <c r="F26" s="384" t="s">
        <v>856</v>
      </c>
      <c r="G26" s="384" t="s">
        <v>372</v>
      </c>
      <c r="H26" s="385" t="s">
        <v>372</v>
      </c>
      <c r="I26" s="385"/>
      <c r="J26" s="385" t="s">
        <v>890</v>
      </c>
      <c r="K26" s="385"/>
      <c r="L26" s="383"/>
      <c r="N26" s="505" t="s">
        <v>847</v>
      </c>
      <c r="O26" s="505" t="s">
        <v>1043</v>
      </c>
      <c r="P26" s="505" t="s">
        <v>360</v>
      </c>
    </row>
    <row r="27" spans="1:16" s="336" customFormat="1" ht="15.75" thickBot="1">
      <c r="C27" s="336" t="s">
        <v>921</v>
      </c>
      <c r="E27" s="386"/>
      <c r="F27" s="384"/>
      <c r="G27" s="384"/>
      <c r="H27" s="384"/>
      <c r="I27" s="384"/>
      <c r="J27" s="384"/>
      <c r="K27" s="384"/>
      <c r="L27" s="383"/>
      <c r="N27" s="366" t="s">
        <v>1041</v>
      </c>
      <c r="O27" s="367" t="s">
        <v>1044</v>
      </c>
      <c r="P27" s="368" t="s">
        <v>855</v>
      </c>
    </row>
    <row r="28" spans="1:16" s="336" customFormat="1" ht="15.75" thickBot="1">
      <c r="E28" s="381" t="s">
        <v>880</v>
      </c>
      <c r="F28" s="512" t="s">
        <v>41</v>
      </c>
      <c r="G28" s="512" t="s">
        <v>874</v>
      </c>
      <c r="H28" s="512"/>
      <c r="I28" s="512"/>
      <c r="J28" s="512" t="s">
        <v>886</v>
      </c>
      <c r="K28" s="512"/>
      <c r="L28" s="513"/>
      <c r="N28" s="538" t="s">
        <v>1042</v>
      </c>
      <c r="O28" s="539" t="s">
        <v>1044</v>
      </c>
      <c r="P28" s="540" t="s">
        <v>856</v>
      </c>
    </row>
    <row r="29" spans="1:16" s="336" customFormat="1">
      <c r="B29" s="493" t="s">
        <v>1028</v>
      </c>
      <c r="E29" s="381"/>
      <c r="F29" s="514" t="s">
        <v>878</v>
      </c>
      <c r="G29" s="514" t="s">
        <v>869</v>
      </c>
      <c r="H29" s="515" t="s">
        <v>370</v>
      </c>
      <c r="I29" s="515"/>
      <c r="J29" s="515" t="s">
        <v>887</v>
      </c>
      <c r="K29" s="515"/>
      <c r="L29" s="513"/>
    </row>
    <row r="30" spans="1:16" s="336" customFormat="1">
      <c r="B30" s="496" t="s">
        <v>1029</v>
      </c>
      <c r="E30" s="381"/>
      <c r="F30" s="514" t="s">
        <v>855</v>
      </c>
      <c r="G30" s="514" t="s">
        <v>866</v>
      </c>
      <c r="H30" s="515" t="s">
        <v>500</v>
      </c>
      <c r="I30" s="515"/>
      <c r="J30" s="515" t="s">
        <v>894</v>
      </c>
      <c r="K30" s="515"/>
      <c r="L30" s="513"/>
    </row>
    <row r="31" spans="1:16" s="336" customFormat="1">
      <c r="B31" s="494" t="s">
        <v>1026</v>
      </c>
      <c r="E31" s="381"/>
      <c r="F31" s="514" t="s">
        <v>856</v>
      </c>
      <c r="G31" s="514" t="s">
        <v>870</v>
      </c>
      <c r="H31" s="515" t="s">
        <v>372</v>
      </c>
      <c r="I31" s="515"/>
      <c r="J31" s="515" t="s">
        <v>888</v>
      </c>
      <c r="K31" s="515"/>
      <c r="L31" s="513"/>
    </row>
    <row r="32" spans="1:16" s="336" customFormat="1" ht="15.75" thickBot="1">
      <c r="B32" s="495" t="s">
        <v>1027</v>
      </c>
      <c r="E32" s="381"/>
      <c r="F32" s="384"/>
      <c r="G32" s="384"/>
      <c r="H32" s="385"/>
      <c r="I32" s="385"/>
      <c r="J32" s="385"/>
      <c r="K32" s="382"/>
      <c r="L32" s="383"/>
      <c r="N32" s="364" t="s">
        <v>858</v>
      </c>
    </row>
    <row r="33" spans="1:16" s="336" customFormat="1" ht="15.75" thickBot="1">
      <c r="E33" s="381" t="s">
        <v>896</v>
      </c>
      <c r="F33" s="382" t="s">
        <v>41</v>
      </c>
      <c r="G33" s="382" t="s">
        <v>874</v>
      </c>
      <c r="H33" s="430"/>
      <c r="I33" s="430"/>
      <c r="J33" s="430" t="s">
        <v>897</v>
      </c>
      <c r="K33" s="385"/>
      <c r="L33" s="383"/>
      <c r="N33" s="364" t="s">
        <v>847</v>
      </c>
      <c r="O33" s="364" t="s">
        <v>848</v>
      </c>
      <c r="P33" s="364" t="s">
        <v>360</v>
      </c>
    </row>
    <row r="34" spans="1:16" s="336" customFormat="1" ht="15.75" thickBot="1">
      <c r="B34" s="493" t="s">
        <v>1013</v>
      </c>
      <c r="E34" s="387"/>
      <c r="F34" s="429" t="s">
        <v>856</v>
      </c>
      <c r="G34" s="429" t="s">
        <v>959</v>
      </c>
      <c r="H34" s="429" t="s">
        <v>372</v>
      </c>
      <c r="I34" s="429"/>
      <c r="J34" s="429" t="s">
        <v>965</v>
      </c>
      <c r="K34" s="388"/>
      <c r="L34" s="389"/>
      <c r="N34" s="366" t="s">
        <v>1045</v>
      </c>
      <c r="O34" s="367" t="s">
        <v>849</v>
      </c>
      <c r="P34" s="368" t="s">
        <v>878</v>
      </c>
    </row>
    <row r="35" spans="1:16" s="336" customFormat="1" ht="15.75" thickBot="1">
      <c r="B35" s="496" t="s">
        <v>1014</v>
      </c>
      <c r="N35" s="366" t="s">
        <v>1045</v>
      </c>
      <c r="O35" s="367" t="s">
        <v>852</v>
      </c>
      <c r="P35" s="368" t="s">
        <v>855</v>
      </c>
    </row>
    <row r="36" spans="1:16" s="336" customFormat="1" ht="15.75" thickBot="1">
      <c r="B36" s="494" t="s">
        <v>1015</v>
      </c>
      <c r="E36" s="390" t="s">
        <v>920</v>
      </c>
      <c r="F36" s="391"/>
      <c r="G36" s="391"/>
      <c r="H36" s="391"/>
      <c r="I36" s="391"/>
      <c r="J36" s="391"/>
      <c r="K36" s="391"/>
      <c r="L36" s="392"/>
      <c r="N36" s="366" t="s">
        <v>1045</v>
      </c>
      <c r="O36" s="367" t="s">
        <v>850</v>
      </c>
      <c r="P36" s="368" t="s">
        <v>855</v>
      </c>
    </row>
    <row r="37" spans="1:16" s="336" customFormat="1" ht="15.75" thickBot="1">
      <c r="B37" s="494" t="s">
        <v>1017</v>
      </c>
      <c r="E37" s="393" t="s">
        <v>879</v>
      </c>
      <c r="F37" s="394" t="s">
        <v>41</v>
      </c>
      <c r="G37" s="394" t="s">
        <v>874</v>
      </c>
      <c r="H37" s="394" t="s">
        <v>960</v>
      </c>
      <c r="I37" s="394"/>
      <c r="J37" s="394" t="s">
        <v>889</v>
      </c>
      <c r="K37" s="394"/>
      <c r="L37" s="395"/>
      <c r="N37" s="366" t="s">
        <v>1045</v>
      </c>
      <c r="O37" s="367" t="s">
        <v>851</v>
      </c>
      <c r="P37" s="368" t="s">
        <v>857</v>
      </c>
    </row>
    <row r="38" spans="1:16" s="336" customFormat="1" ht="15.75" thickBot="1">
      <c r="B38" s="494" t="s">
        <v>1024</v>
      </c>
      <c r="E38" s="393"/>
      <c r="F38" s="396" t="s">
        <v>855</v>
      </c>
      <c r="G38" s="396" t="s">
        <v>517</v>
      </c>
      <c r="H38" s="397" t="s">
        <v>517</v>
      </c>
      <c r="I38" s="397"/>
      <c r="J38" s="397" t="s">
        <v>891</v>
      </c>
      <c r="K38" s="397"/>
      <c r="L38" s="395"/>
      <c r="N38" s="439" t="s">
        <v>1046</v>
      </c>
      <c r="O38" s="440" t="s">
        <v>849</v>
      </c>
      <c r="P38" s="441" t="s">
        <v>856</v>
      </c>
    </row>
    <row r="39" spans="1:16" s="336" customFormat="1" ht="15.75" thickBot="1">
      <c r="A39"/>
      <c r="B39" s="494" t="s">
        <v>1023</v>
      </c>
      <c r="E39" s="393"/>
      <c r="F39" s="396" t="s">
        <v>856</v>
      </c>
      <c r="G39" s="396" t="s">
        <v>518</v>
      </c>
      <c r="H39" s="397" t="s">
        <v>518</v>
      </c>
      <c r="I39" s="397"/>
      <c r="J39" s="397" t="s">
        <v>895</v>
      </c>
      <c r="K39" s="397"/>
      <c r="L39" s="395"/>
      <c r="N39" s="439" t="s">
        <v>1046</v>
      </c>
      <c r="O39" s="440" t="s">
        <v>852</v>
      </c>
      <c r="P39" s="441" t="s">
        <v>856</v>
      </c>
    </row>
    <row r="40" spans="1:16" s="336" customFormat="1" ht="15.75" thickBot="1">
      <c r="A40"/>
      <c r="B40" s="494"/>
      <c r="E40" s="393"/>
      <c r="F40" s="396" t="s">
        <v>857</v>
      </c>
      <c r="G40" s="396" t="s">
        <v>519</v>
      </c>
      <c r="H40" s="397" t="s">
        <v>519</v>
      </c>
      <c r="I40" s="397"/>
      <c r="J40" s="397" t="s">
        <v>890</v>
      </c>
      <c r="K40" s="397"/>
      <c r="L40" s="395"/>
      <c r="N40" s="439" t="s">
        <v>1046</v>
      </c>
      <c r="O40" s="440" t="s">
        <v>850</v>
      </c>
      <c r="P40" s="441" t="s">
        <v>856</v>
      </c>
    </row>
    <row r="41" spans="1:16" s="336" customFormat="1" ht="15.75" thickBot="1">
      <c r="A41"/>
      <c r="B41" s="494" t="s">
        <v>1015</v>
      </c>
      <c r="E41" s="398"/>
      <c r="F41" s="396"/>
      <c r="G41" s="396"/>
      <c r="H41" s="396"/>
      <c r="I41" s="396"/>
      <c r="J41" s="396"/>
      <c r="K41" s="396"/>
      <c r="L41" s="395"/>
      <c r="N41" s="439" t="s">
        <v>1046</v>
      </c>
      <c r="O41" s="440" t="s">
        <v>851</v>
      </c>
      <c r="P41" s="441" t="s">
        <v>875</v>
      </c>
    </row>
    <row r="42" spans="1:16" s="336" customFormat="1" ht="15.75" thickBot="1">
      <c r="A42"/>
      <c r="B42" s="494" t="s">
        <v>1018</v>
      </c>
      <c r="E42" s="393" t="s">
        <v>880</v>
      </c>
      <c r="F42" s="516" t="s">
        <v>41</v>
      </c>
      <c r="G42" s="516" t="s">
        <v>874</v>
      </c>
      <c r="H42" s="516"/>
      <c r="I42" s="516"/>
      <c r="J42" s="516" t="s">
        <v>886</v>
      </c>
      <c r="K42" s="516"/>
      <c r="L42" s="517"/>
      <c r="N42" s="369" t="s">
        <v>1047</v>
      </c>
      <c r="O42" s="373" t="s">
        <v>849</v>
      </c>
      <c r="P42" s="370" t="s">
        <v>855</v>
      </c>
    </row>
    <row r="43" spans="1:16" s="336" customFormat="1" ht="15.75" thickBot="1">
      <c r="A43"/>
      <c r="B43" s="494" t="s">
        <v>1025</v>
      </c>
      <c r="E43" s="393"/>
      <c r="F43" s="518" t="s">
        <v>855</v>
      </c>
      <c r="G43" s="518" t="s">
        <v>871</v>
      </c>
      <c r="H43" s="519" t="s">
        <v>517</v>
      </c>
      <c r="I43" s="519"/>
      <c r="J43" s="519" t="s">
        <v>887</v>
      </c>
      <c r="K43" s="519"/>
      <c r="L43" s="517"/>
      <c r="N43" s="369" t="s">
        <v>1047</v>
      </c>
      <c r="O43" s="373" t="s">
        <v>852</v>
      </c>
      <c r="P43" s="370" t="s">
        <v>857</v>
      </c>
    </row>
    <row r="44" spans="1:16" s="336" customFormat="1" ht="15.75" thickBot="1">
      <c r="A44"/>
      <c r="B44" s="494" t="s">
        <v>1022</v>
      </c>
      <c r="E44" s="393"/>
      <c r="F44" s="518" t="s">
        <v>856</v>
      </c>
      <c r="G44" s="518" t="s">
        <v>872</v>
      </c>
      <c r="H44" s="519" t="s">
        <v>518</v>
      </c>
      <c r="I44" s="519"/>
      <c r="J44" s="519" t="s">
        <v>894</v>
      </c>
      <c r="K44" s="519"/>
      <c r="L44" s="517"/>
      <c r="N44" s="369" t="s">
        <v>1047</v>
      </c>
      <c r="O44" s="373" t="s">
        <v>850</v>
      </c>
      <c r="P44" s="370" t="s">
        <v>856</v>
      </c>
    </row>
    <row r="45" spans="1:16" s="336" customFormat="1" ht="15.75" thickBot="1">
      <c r="A45"/>
      <c r="B45" s="494"/>
      <c r="E45" s="393"/>
      <c r="F45" s="518" t="s">
        <v>857</v>
      </c>
      <c r="G45" s="518" t="s">
        <v>873</v>
      </c>
      <c r="H45" s="519" t="s">
        <v>519</v>
      </c>
      <c r="I45" s="519"/>
      <c r="J45" s="519" t="s">
        <v>888</v>
      </c>
      <c r="K45" s="519"/>
      <c r="L45" s="517"/>
      <c r="N45" s="369" t="s">
        <v>1047</v>
      </c>
      <c r="O45" s="373" t="s">
        <v>851</v>
      </c>
      <c r="P45" s="370" t="s">
        <v>884</v>
      </c>
    </row>
    <row r="46" spans="1:16" s="336" customFormat="1" ht="15.75" thickBot="1">
      <c r="A46"/>
      <c r="B46" s="494" t="s">
        <v>1016</v>
      </c>
      <c r="E46" s="393"/>
      <c r="F46" s="396"/>
      <c r="G46" s="396"/>
      <c r="H46" s="397"/>
      <c r="I46" s="397"/>
      <c r="J46" s="397"/>
      <c r="K46" s="397"/>
      <c r="L46" s="395"/>
      <c r="N46" s="375" t="s">
        <v>1048</v>
      </c>
      <c r="O46" s="376" t="s">
        <v>849</v>
      </c>
      <c r="P46" s="377" t="s">
        <v>856</v>
      </c>
    </row>
    <row r="47" spans="1:16" s="336" customFormat="1" ht="15.75" thickBot="1">
      <c r="A47"/>
      <c r="B47" s="494" t="s">
        <v>1019</v>
      </c>
      <c r="C47" s="364"/>
      <c r="E47" s="393" t="s">
        <v>896</v>
      </c>
      <c r="F47" s="394" t="s">
        <v>41</v>
      </c>
      <c r="G47" s="394" t="s">
        <v>874</v>
      </c>
      <c r="H47" s="433"/>
      <c r="I47" s="397"/>
      <c r="J47" s="433" t="s">
        <v>897</v>
      </c>
      <c r="K47" s="397"/>
      <c r="L47" s="395"/>
      <c r="N47" s="375" t="s">
        <v>1048</v>
      </c>
      <c r="O47" s="376" t="s">
        <v>852</v>
      </c>
      <c r="P47" s="377" t="s">
        <v>875</v>
      </c>
    </row>
    <row r="48" spans="1:16" s="336" customFormat="1" ht="15.75" thickBot="1">
      <c r="A48"/>
      <c r="B48" s="494" t="s">
        <v>1020</v>
      </c>
      <c r="D48" s="365"/>
      <c r="E48" s="399"/>
      <c r="F48" s="400" t="s">
        <v>856</v>
      </c>
      <c r="G48" s="400" t="s">
        <v>964</v>
      </c>
      <c r="H48" s="401" t="s">
        <v>518</v>
      </c>
      <c r="I48" s="401"/>
      <c r="J48" s="401" t="s">
        <v>965</v>
      </c>
      <c r="K48" s="401"/>
      <c r="L48" s="402"/>
      <c r="N48" s="375" t="s">
        <v>1048</v>
      </c>
      <c r="O48" s="376" t="s">
        <v>850</v>
      </c>
      <c r="P48" s="377" t="s">
        <v>857</v>
      </c>
    </row>
    <row r="49" spans="1:16" s="336" customFormat="1" ht="15.75" thickBot="1">
      <c r="A49"/>
      <c r="B49" s="495" t="s">
        <v>1021</v>
      </c>
      <c r="D49" s="365"/>
      <c r="N49" s="375" t="s">
        <v>1048</v>
      </c>
      <c r="O49" s="376" t="s">
        <v>851</v>
      </c>
      <c r="P49" s="377" t="s">
        <v>884</v>
      </c>
    </row>
    <row r="50" spans="1:16" s="336" customFormat="1" ht="15.75" thickBot="1">
      <c r="A50"/>
      <c r="D50" s="365"/>
      <c r="E50" s="403" t="s">
        <v>882</v>
      </c>
      <c r="F50" s="404"/>
      <c r="G50" s="404"/>
      <c r="H50" s="404"/>
      <c r="I50" s="404"/>
      <c r="J50" s="404"/>
      <c r="K50" s="404"/>
      <c r="L50" s="405"/>
    </row>
    <row r="51" spans="1:16" s="336" customFormat="1">
      <c r="A51"/>
      <c r="B51" s="493" t="s">
        <v>1037</v>
      </c>
      <c r="C51" s="364"/>
      <c r="E51" s="406" t="s">
        <v>879</v>
      </c>
      <c r="F51" s="407" t="s">
        <v>41</v>
      </c>
      <c r="G51" s="407" t="s">
        <v>874</v>
      </c>
      <c r="H51" s="407" t="s">
        <v>960</v>
      </c>
      <c r="I51" s="407"/>
      <c r="J51" s="407" t="s">
        <v>889</v>
      </c>
      <c r="K51" s="407"/>
      <c r="L51" s="408"/>
      <c r="N51" s="364" t="s">
        <v>974</v>
      </c>
    </row>
    <row r="52" spans="1:16" s="336" customFormat="1" ht="15.75" thickBot="1">
      <c r="A52"/>
      <c r="B52" s="496" t="s">
        <v>1030</v>
      </c>
      <c r="D52" s="365"/>
      <c r="E52" s="406"/>
      <c r="F52" s="409" t="s">
        <v>857</v>
      </c>
      <c r="G52" s="409" t="s">
        <v>504</v>
      </c>
      <c r="H52" s="409" t="s">
        <v>504</v>
      </c>
      <c r="I52" s="410"/>
      <c r="J52" s="410" t="s">
        <v>891</v>
      </c>
      <c r="K52" s="410"/>
      <c r="L52" s="408"/>
      <c r="N52" s="364" t="s">
        <v>847</v>
      </c>
      <c r="O52" s="364" t="s">
        <v>360</v>
      </c>
    </row>
    <row r="53" spans="1:16" s="336" customFormat="1" ht="15.75" thickBot="1">
      <c r="A53"/>
      <c r="B53" s="536" t="s">
        <v>1031</v>
      </c>
      <c r="D53" s="365"/>
      <c r="E53" s="406"/>
      <c r="F53" s="409" t="s">
        <v>884</v>
      </c>
      <c r="G53" s="409" t="s">
        <v>507</v>
      </c>
      <c r="H53" s="409" t="s">
        <v>507</v>
      </c>
      <c r="I53" s="410"/>
      <c r="J53" s="410" t="s">
        <v>895</v>
      </c>
      <c r="K53" s="410"/>
      <c r="L53" s="408"/>
      <c r="N53" s="366" t="s">
        <v>1045</v>
      </c>
      <c r="O53" s="368" t="s">
        <v>855</v>
      </c>
    </row>
    <row r="54" spans="1:16" s="336" customFormat="1" ht="15.75" thickBot="1">
      <c r="A54"/>
      <c r="B54" s="494" t="s">
        <v>1032</v>
      </c>
      <c r="D54" s="365"/>
      <c r="E54" s="406"/>
      <c r="F54" s="409" t="s">
        <v>884</v>
      </c>
      <c r="G54" s="409" t="s">
        <v>508</v>
      </c>
      <c r="H54" s="409" t="s">
        <v>508</v>
      </c>
      <c r="I54" s="410"/>
      <c r="J54" s="410" t="s">
        <v>890</v>
      </c>
      <c r="K54" s="410"/>
      <c r="L54" s="408"/>
      <c r="N54" s="439" t="s">
        <v>1046</v>
      </c>
      <c r="O54" s="441" t="s">
        <v>855</v>
      </c>
    </row>
    <row r="55" spans="1:16" s="336" customFormat="1" ht="15.75" thickBot="1">
      <c r="A55"/>
      <c r="B55" s="494" t="s">
        <v>1033</v>
      </c>
      <c r="E55" s="411"/>
      <c r="F55" s="409"/>
      <c r="G55" s="409"/>
      <c r="H55" s="410"/>
      <c r="I55" s="410"/>
      <c r="J55" s="410"/>
      <c r="K55" s="410"/>
      <c r="L55" s="408"/>
      <c r="N55" s="369" t="s">
        <v>1047</v>
      </c>
      <c r="O55" s="370" t="s">
        <v>856</v>
      </c>
    </row>
    <row r="56" spans="1:16" s="336" customFormat="1">
      <c r="A56"/>
      <c r="B56" s="494"/>
      <c r="E56" s="406" t="s">
        <v>880</v>
      </c>
      <c r="F56" s="520" t="s">
        <v>41</v>
      </c>
      <c r="G56" s="520" t="s">
        <v>874</v>
      </c>
      <c r="H56" s="520"/>
      <c r="I56" s="520"/>
      <c r="J56" s="520" t="s">
        <v>886</v>
      </c>
      <c r="K56" s="520"/>
      <c r="L56" s="521"/>
      <c r="N56" s="371" t="s">
        <v>1048</v>
      </c>
      <c r="O56" s="372" t="s">
        <v>856</v>
      </c>
    </row>
    <row r="57" spans="1:16" s="336" customFormat="1">
      <c r="A57"/>
      <c r="B57" s="536" t="s">
        <v>1034</v>
      </c>
      <c r="E57" s="406"/>
      <c r="F57" s="522" t="s">
        <v>856</v>
      </c>
      <c r="G57" s="522" t="s">
        <v>867</v>
      </c>
      <c r="H57" s="522" t="s">
        <v>502</v>
      </c>
      <c r="I57" s="523"/>
      <c r="J57" s="523" t="s">
        <v>887</v>
      </c>
      <c r="K57" s="523"/>
      <c r="L57" s="521"/>
    </row>
    <row r="58" spans="1:16" s="336" customFormat="1" ht="15.75" thickBot="1">
      <c r="A58"/>
      <c r="B58" s="494" t="s">
        <v>1035</v>
      </c>
      <c r="E58" s="406"/>
      <c r="F58" s="522" t="s">
        <v>875</v>
      </c>
      <c r="G58" s="522" t="s">
        <v>877</v>
      </c>
      <c r="H58" s="522" t="s">
        <v>506</v>
      </c>
      <c r="I58" s="523"/>
      <c r="J58" s="523" t="s">
        <v>894</v>
      </c>
      <c r="K58" s="523"/>
      <c r="L58" s="521"/>
      <c r="N58" s="364" t="s">
        <v>1049</v>
      </c>
      <c r="O58" s="364" t="s">
        <v>1050</v>
      </c>
    </row>
    <row r="59" spans="1:16" s="336" customFormat="1" ht="15.75" thickBot="1">
      <c r="A59"/>
      <c r="B59" s="495" t="s">
        <v>1036</v>
      </c>
      <c r="E59" s="406"/>
      <c r="F59" s="522" t="s">
        <v>884</v>
      </c>
      <c r="G59" s="522" t="s">
        <v>885</v>
      </c>
      <c r="H59" s="522" t="s">
        <v>508</v>
      </c>
      <c r="I59" s="523"/>
      <c r="J59" s="523" t="s">
        <v>888</v>
      </c>
      <c r="K59" s="523"/>
      <c r="L59" s="521"/>
      <c r="N59" s="374" t="s">
        <v>861</v>
      </c>
      <c r="O59" s="541" t="s">
        <v>1051</v>
      </c>
    </row>
    <row r="60" spans="1:16" ht="15.75" thickBot="1">
      <c r="B60" s="336"/>
      <c r="C60" s="336"/>
      <c r="D60" s="336"/>
      <c r="E60" s="406"/>
      <c r="F60" s="409"/>
      <c r="G60" s="409"/>
      <c r="H60" s="410"/>
      <c r="I60" s="410"/>
      <c r="J60" s="410"/>
      <c r="K60" s="410"/>
      <c r="L60" s="408"/>
      <c r="N60" s="374" t="s">
        <v>862</v>
      </c>
      <c r="O60" s="374" t="s">
        <v>1052</v>
      </c>
      <c r="P60" s="336"/>
    </row>
    <row r="61" spans="1:16" ht="15.75" thickBot="1">
      <c r="B61" s="336"/>
      <c r="C61" s="336"/>
      <c r="D61" s="336"/>
      <c r="E61" s="406" t="s">
        <v>896</v>
      </c>
      <c r="F61" s="407" t="s">
        <v>41</v>
      </c>
      <c r="G61" s="407" t="s">
        <v>874</v>
      </c>
      <c r="H61" s="434"/>
      <c r="I61" s="410"/>
      <c r="J61" s="434" t="s">
        <v>897</v>
      </c>
      <c r="K61" s="410"/>
      <c r="L61" s="408"/>
      <c r="N61" s="374" t="s">
        <v>845</v>
      </c>
      <c r="O61" s="374" t="s">
        <v>1047</v>
      </c>
      <c r="P61" s="336"/>
    </row>
    <row r="62" spans="1:16" ht="15.75" thickBot="1">
      <c r="B62" s="336"/>
      <c r="C62" s="336"/>
      <c r="D62" s="336"/>
      <c r="E62" s="412"/>
      <c r="F62" s="413" t="s">
        <v>875</v>
      </c>
      <c r="G62" s="413" t="s">
        <v>975</v>
      </c>
      <c r="H62" s="413" t="s">
        <v>506</v>
      </c>
      <c r="I62" s="414"/>
      <c r="J62" s="414" t="s">
        <v>965</v>
      </c>
      <c r="K62" s="414"/>
      <c r="L62" s="415"/>
      <c r="N62" s="374" t="s">
        <v>846</v>
      </c>
      <c r="O62" s="374" t="s">
        <v>1048</v>
      </c>
      <c r="P62" s="336"/>
    </row>
    <row r="63" spans="1:16" ht="15.75" thickBot="1">
      <c r="N63" s="374" t="s">
        <v>913</v>
      </c>
      <c r="O63" s="477" t="s">
        <v>1046</v>
      </c>
    </row>
    <row r="64" spans="1:16">
      <c r="E64" s="416" t="s">
        <v>883</v>
      </c>
      <c r="F64" s="417"/>
      <c r="G64" s="417"/>
      <c r="H64" s="417"/>
      <c r="I64" s="417"/>
      <c r="J64" s="417"/>
      <c r="K64" s="417"/>
      <c r="L64" s="418"/>
    </row>
    <row r="65" spans="5:12">
      <c r="E65" s="419" t="s">
        <v>879</v>
      </c>
      <c r="F65" s="420" t="s">
        <v>41</v>
      </c>
      <c r="G65" s="420" t="s">
        <v>874</v>
      </c>
      <c r="H65" s="420" t="s">
        <v>960</v>
      </c>
      <c r="I65" s="420"/>
      <c r="J65" s="420" t="s">
        <v>889</v>
      </c>
      <c r="K65" s="420"/>
      <c r="L65" s="421"/>
    </row>
    <row r="66" spans="5:12">
      <c r="E66" s="419"/>
      <c r="F66" s="422" t="s">
        <v>855</v>
      </c>
      <c r="G66" s="422" t="s">
        <v>499</v>
      </c>
      <c r="H66" s="422" t="s">
        <v>499</v>
      </c>
      <c r="I66" s="423"/>
      <c r="J66" s="423" t="s">
        <v>891</v>
      </c>
      <c r="K66" s="423"/>
      <c r="L66" s="421"/>
    </row>
    <row r="67" spans="5:12">
      <c r="E67" s="419"/>
      <c r="F67" s="422" t="s">
        <v>857</v>
      </c>
      <c r="G67" s="422" t="s">
        <v>503</v>
      </c>
      <c r="H67" s="422" t="s">
        <v>503</v>
      </c>
      <c r="I67" s="423"/>
      <c r="J67" s="423" t="s">
        <v>895</v>
      </c>
      <c r="K67" s="423"/>
      <c r="L67" s="421"/>
    </row>
    <row r="68" spans="5:12">
      <c r="E68" s="419"/>
      <c r="F68" s="422" t="s">
        <v>875</v>
      </c>
      <c r="G68" s="422" t="s">
        <v>505</v>
      </c>
      <c r="H68" s="422" t="s">
        <v>505</v>
      </c>
      <c r="I68" s="423"/>
      <c r="J68" s="423" t="s">
        <v>890</v>
      </c>
      <c r="K68" s="423"/>
      <c r="L68" s="421"/>
    </row>
    <row r="69" spans="5:12">
      <c r="E69" s="424"/>
      <c r="F69" s="422"/>
      <c r="G69" s="422"/>
      <c r="H69" s="422"/>
      <c r="I69" s="422"/>
      <c r="J69" s="422"/>
      <c r="K69" s="422"/>
      <c r="L69" s="421"/>
    </row>
    <row r="70" spans="5:12">
      <c r="E70" s="419" t="s">
        <v>880</v>
      </c>
      <c r="F70" s="524" t="s">
        <v>41</v>
      </c>
      <c r="G70" s="524" t="s">
        <v>874</v>
      </c>
      <c r="H70" s="524"/>
      <c r="I70" s="524"/>
      <c r="J70" s="524" t="s">
        <v>886</v>
      </c>
      <c r="K70" s="524"/>
      <c r="L70" s="525"/>
    </row>
    <row r="71" spans="5:12">
      <c r="E71" s="419"/>
      <c r="F71" s="526" t="s">
        <v>855</v>
      </c>
      <c r="G71" s="526" t="s">
        <v>865</v>
      </c>
      <c r="H71" s="526" t="s">
        <v>499</v>
      </c>
      <c r="I71" s="527"/>
      <c r="J71" s="527" t="s">
        <v>887</v>
      </c>
      <c r="K71" s="527"/>
      <c r="L71" s="525"/>
    </row>
    <row r="72" spans="5:12">
      <c r="E72" s="419"/>
      <c r="F72" s="526" t="s">
        <v>857</v>
      </c>
      <c r="G72" s="526" t="s">
        <v>868</v>
      </c>
      <c r="H72" s="526" t="s">
        <v>503</v>
      </c>
      <c r="I72" s="527"/>
      <c r="J72" s="527" t="s">
        <v>894</v>
      </c>
      <c r="K72" s="527"/>
      <c r="L72" s="525"/>
    </row>
    <row r="73" spans="5:12">
      <c r="E73" s="419"/>
      <c r="F73" s="526" t="s">
        <v>875</v>
      </c>
      <c r="G73" s="526" t="s">
        <v>876</v>
      </c>
      <c r="H73" s="526" t="s">
        <v>505</v>
      </c>
      <c r="I73" s="527"/>
      <c r="J73" s="527" t="s">
        <v>888</v>
      </c>
      <c r="K73" s="527"/>
      <c r="L73" s="525"/>
    </row>
    <row r="74" spans="5:12">
      <c r="E74" s="419"/>
      <c r="F74" s="422"/>
      <c r="G74" s="422"/>
      <c r="H74" s="423"/>
      <c r="I74" s="423"/>
      <c r="J74" s="423"/>
      <c r="K74" s="423"/>
      <c r="L74" s="421"/>
    </row>
    <row r="75" spans="5:12">
      <c r="E75" s="419" t="s">
        <v>896</v>
      </c>
      <c r="F75" s="420" t="s">
        <v>41</v>
      </c>
      <c r="G75" s="420" t="s">
        <v>874</v>
      </c>
      <c r="H75" s="435"/>
      <c r="I75" s="423"/>
      <c r="J75" s="435" t="s">
        <v>897</v>
      </c>
      <c r="K75" s="423"/>
      <c r="L75" s="421"/>
    </row>
    <row r="76" spans="5:12" ht="15.75" thickBot="1">
      <c r="E76" s="425"/>
      <c r="F76" s="426" t="s">
        <v>856</v>
      </c>
      <c r="G76" s="426" t="s">
        <v>973</v>
      </c>
      <c r="H76" s="426" t="s">
        <v>917</v>
      </c>
      <c r="I76" s="427"/>
      <c r="J76" s="427" t="s">
        <v>965</v>
      </c>
      <c r="K76" s="427"/>
      <c r="L76" s="428"/>
    </row>
    <row r="77" spans="5:12" ht="15.75" thickBot="1"/>
    <row r="78" spans="5:12">
      <c r="E78" s="454" t="s">
        <v>919</v>
      </c>
      <c r="F78" s="455"/>
      <c r="G78" s="455"/>
      <c r="H78" s="455"/>
      <c r="I78" s="455"/>
      <c r="J78" s="455"/>
      <c r="K78" s="455"/>
      <c r="L78" s="456"/>
    </row>
    <row r="79" spans="5:12">
      <c r="E79" s="457" t="s">
        <v>879</v>
      </c>
      <c r="F79" s="458" t="s">
        <v>41</v>
      </c>
      <c r="G79" s="458" t="s">
        <v>874</v>
      </c>
      <c r="H79" s="458" t="s">
        <v>960</v>
      </c>
      <c r="I79" s="458"/>
      <c r="J79" s="458" t="s">
        <v>889</v>
      </c>
      <c r="K79" s="458"/>
      <c r="L79" s="459"/>
    </row>
    <row r="80" spans="5:12">
      <c r="E80" s="457"/>
      <c r="F80" s="460" t="s">
        <v>855</v>
      </c>
      <c r="G80" s="460" t="s">
        <v>936</v>
      </c>
      <c r="H80" s="460" t="s">
        <v>915</v>
      </c>
      <c r="I80" s="461"/>
      <c r="J80" s="461" t="s">
        <v>891</v>
      </c>
      <c r="K80" s="461"/>
      <c r="L80" s="459"/>
    </row>
    <row r="81" spans="5:12">
      <c r="E81" s="457"/>
      <c r="F81" s="460" t="s">
        <v>856</v>
      </c>
      <c r="G81" s="460" t="s">
        <v>914</v>
      </c>
      <c r="H81" s="460" t="s">
        <v>917</v>
      </c>
      <c r="I81" s="461"/>
      <c r="J81" s="461" t="s">
        <v>895</v>
      </c>
      <c r="K81" s="461"/>
      <c r="L81" s="459"/>
    </row>
    <row r="82" spans="5:12">
      <c r="E82" s="457"/>
      <c r="F82" s="460" t="s">
        <v>856</v>
      </c>
      <c r="G82" s="460" t="s">
        <v>501</v>
      </c>
      <c r="H82" s="460" t="s">
        <v>501</v>
      </c>
      <c r="I82" s="461"/>
      <c r="J82" s="461" t="s">
        <v>890</v>
      </c>
      <c r="K82" s="461"/>
      <c r="L82" s="459"/>
    </row>
    <row r="83" spans="5:12">
      <c r="E83" s="462"/>
      <c r="F83" s="460"/>
      <c r="G83" s="460"/>
      <c r="H83" s="460"/>
      <c r="I83" s="460"/>
      <c r="J83" s="460"/>
      <c r="K83" s="460"/>
      <c r="L83" s="459"/>
    </row>
    <row r="84" spans="5:12">
      <c r="E84" s="457" t="s">
        <v>880</v>
      </c>
      <c r="F84" s="528" t="s">
        <v>41</v>
      </c>
      <c r="G84" s="528" t="s">
        <v>874</v>
      </c>
      <c r="H84" s="528"/>
      <c r="I84" s="528"/>
      <c r="J84" s="528" t="s">
        <v>886</v>
      </c>
      <c r="K84" s="528"/>
      <c r="L84" s="529"/>
    </row>
    <row r="85" spans="5:12">
      <c r="E85" s="457"/>
      <c r="F85" s="530" t="s">
        <v>855</v>
      </c>
      <c r="G85" s="530" t="s">
        <v>937</v>
      </c>
      <c r="H85" s="530" t="s">
        <v>915</v>
      </c>
      <c r="I85" s="531"/>
      <c r="J85" s="531" t="s">
        <v>887</v>
      </c>
      <c r="K85" s="531"/>
      <c r="L85" s="529"/>
    </row>
    <row r="86" spans="5:12">
      <c r="E86" s="457"/>
      <c r="F86" s="530" t="s">
        <v>856</v>
      </c>
      <c r="G86" s="530" t="s">
        <v>918</v>
      </c>
      <c r="H86" s="530" t="s">
        <v>917</v>
      </c>
      <c r="I86" s="531"/>
      <c r="J86" s="531" t="s">
        <v>894</v>
      </c>
      <c r="K86" s="531"/>
      <c r="L86" s="529"/>
    </row>
    <row r="87" spans="5:12">
      <c r="E87" s="457"/>
      <c r="F87" s="530" t="s">
        <v>857</v>
      </c>
      <c r="G87" s="530" t="s">
        <v>967</v>
      </c>
      <c r="H87" s="530" t="s">
        <v>916</v>
      </c>
      <c r="I87" s="531"/>
      <c r="J87" s="531" t="s">
        <v>888</v>
      </c>
      <c r="K87" s="531"/>
      <c r="L87" s="529"/>
    </row>
    <row r="88" spans="5:12">
      <c r="E88" s="457"/>
      <c r="F88" s="460"/>
      <c r="G88" s="460"/>
      <c r="H88" s="461"/>
      <c r="I88" s="461"/>
      <c r="J88" s="461"/>
      <c r="K88" s="461"/>
      <c r="L88" s="459"/>
    </row>
    <row r="89" spans="5:12">
      <c r="E89" s="457" t="s">
        <v>896</v>
      </c>
      <c r="F89" s="458" t="s">
        <v>41</v>
      </c>
      <c r="G89" s="458" t="s">
        <v>874</v>
      </c>
      <c r="H89" s="463"/>
      <c r="I89" s="461"/>
      <c r="J89" s="463" t="s">
        <v>897</v>
      </c>
      <c r="K89" s="461"/>
      <c r="L89" s="459"/>
    </row>
    <row r="90" spans="5:12" ht="15.75" thickBot="1">
      <c r="E90" s="464"/>
      <c r="F90" s="465" t="s">
        <v>855</v>
      </c>
      <c r="G90" s="492" t="s">
        <v>976</v>
      </c>
      <c r="H90" s="492" t="s">
        <v>499</v>
      </c>
      <c r="I90" s="466"/>
      <c r="J90" s="492" t="s">
        <v>965</v>
      </c>
      <c r="K90" s="466"/>
      <c r="L90" s="467"/>
    </row>
    <row r="91" spans="5:12">
      <c r="H91" s="336"/>
    </row>
    <row r="92" spans="5:12">
      <c r="H92" s="336"/>
    </row>
    <row r="94" spans="5:12">
      <c r="H94" s="336"/>
    </row>
    <row r="95" spans="5:12">
      <c r="H95" s="336"/>
    </row>
    <row r="96" spans="5:12">
      <c r="H96" s="336"/>
    </row>
    <row r="97" spans="2:8">
      <c r="B97" s="336"/>
      <c r="C97" s="336"/>
      <c r="D97" s="336"/>
      <c r="E97" s="336"/>
      <c r="F97" s="336"/>
      <c r="G97" s="336"/>
      <c r="H97" s="336"/>
    </row>
  </sheetData>
  <conditionalFormatting sqref="B22 C31:C38 C24:C27">
    <cfRule type="expression" dxfId="8" priority="7">
      <formula>B22="COULD"</formula>
    </cfRule>
    <cfRule type="expression" dxfId="7" priority="8">
      <formula>B22="NO"</formula>
    </cfRule>
    <cfRule type="expression" dxfId="6" priority="9">
      <formula>B22="YES"</formula>
    </cfRule>
  </conditionalFormatting>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N23" sqref="N23"/>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1.85546875" customWidth="1"/>
    <col min="12" max="12" width="18.140625" customWidth="1"/>
    <col min="13" max="13" width="23.28515625" customWidth="1"/>
    <col min="14" max="14" width="12" customWidth="1"/>
  </cols>
  <sheetData>
    <row r="1" spans="2:15" s="336" customFormat="1" ht="15.75" thickBot="1">
      <c r="B1" s="364" t="s">
        <v>934</v>
      </c>
      <c r="K1" s="364" t="s">
        <v>926</v>
      </c>
    </row>
    <row r="2" spans="2:15" s="336" customFormat="1" ht="15.75" thickBot="1">
      <c r="B2" s="378" t="s">
        <v>903</v>
      </c>
      <c r="C2" s="379"/>
      <c r="D2" s="379"/>
      <c r="E2" s="379"/>
      <c r="F2" s="379"/>
      <c r="G2" s="379"/>
      <c r="H2" s="379"/>
      <c r="I2" s="380"/>
      <c r="K2" s="364" t="s">
        <v>847</v>
      </c>
      <c r="L2" s="364" t="s">
        <v>848</v>
      </c>
      <c r="M2" s="364" t="s">
        <v>923</v>
      </c>
      <c r="N2" s="468" t="s">
        <v>924</v>
      </c>
      <c r="O2" s="468" t="s">
        <v>925</v>
      </c>
    </row>
    <row r="3" spans="2:15" s="336" customFormat="1" ht="15.75" thickBot="1">
      <c r="B3" s="381" t="s">
        <v>879</v>
      </c>
      <c r="C3" s="382" t="s">
        <v>935</v>
      </c>
      <c r="D3" s="382" t="s">
        <v>874</v>
      </c>
      <c r="E3" s="382" t="s">
        <v>889</v>
      </c>
      <c r="F3" s="382"/>
      <c r="G3" s="382"/>
      <c r="H3" s="382"/>
      <c r="I3" s="383"/>
      <c r="K3" s="366" t="s">
        <v>859</v>
      </c>
      <c r="L3" s="367" t="s">
        <v>849</v>
      </c>
      <c r="M3" s="368">
        <v>100</v>
      </c>
      <c r="N3" s="368">
        <v>20</v>
      </c>
      <c r="O3" s="368" t="str">
        <f>CONCATENATE(100 - ROUND(((Table1415[[#This Row],[DSC PRICE]]/Table1415[[#This Row],[NORMAL PRICE]])*100),0),"%")</f>
        <v>80%</v>
      </c>
    </row>
    <row r="4" spans="2:15" s="336" customFormat="1" ht="15.75" thickBot="1">
      <c r="B4" s="381"/>
      <c r="C4" s="469">
        <f>N3</f>
        <v>20</v>
      </c>
      <c r="D4" s="384" t="s">
        <v>927</v>
      </c>
      <c r="E4" s="385" t="s">
        <v>891</v>
      </c>
      <c r="F4" s="385"/>
      <c r="G4" s="385"/>
      <c r="H4" s="385"/>
      <c r="I4" s="383"/>
      <c r="K4" s="366" t="s">
        <v>859</v>
      </c>
      <c r="L4" s="367" t="s">
        <v>852</v>
      </c>
      <c r="M4" s="368">
        <v>100</v>
      </c>
      <c r="N4" s="368">
        <v>20</v>
      </c>
      <c r="O4" s="368" t="str">
        <f>CONCATENATE(100 - ROUND(((Table1415[[#This Row],[DSC PRICE]]/Table1415[[#This Row],[NORMAL PRICE]])*100),0),"%")</f>
        <v>80%</v>
      </c>
    </row>
    <row r="5" spans="2:15" s="336" customFormat="1" ht="15.75" thickBot="1">
      <c r="B5" s="381"/>
      <c r="C5" s="469">
        <f>N11</f>
        <v>40</v>
      </c>
      <c r="D5" s="384" t="s">
        <v>928</v>
      </c>
      <c r="E5" s="385" t="s">
        <v>895</v>
      </c>
      <c r="F5" s="385"/>
      <c r="G5" s="385"/>
      <c r="H5" s="385"/>
      <c r="I5" s="383"/>
      <c r="K5" s="366" t="s">
        <v>859</v>
      </c>
      <c r="L5" s="367" t="s">
        <v>850</v>
      </c>
      <c r="M5" s="368">
        <v>250</v>
      </c>
      <c r="N5" s="368">
        <v>50</v>
      </c>
      <c r="O5" s="368" t="str">
        <f>CONCATENATE(100 - ROUND(((Table1415[[#This Row],[DSC PRICE]]/Table1415[[#This Row],[NORMAL PRICE]])*100),0),"%")</f>
        <v>80%</v>
      </c>
    </row>
    <row r="6" spans="2:15" s="336" customFormat="1" ht="15.75" thickBot="1">
      <c r="B6" s="381"/>
      <c r="C6" s="469">
        <f>N15</f>
        <v>80</v>
      </c>
      <c r="D6" s="384" t="s">
        <v>929</v>
      </c>
      <c r="E6" s="385" t="s">
        <v>890</v>
      </c>
      <c r="F6" s="385"/>
      <c r="G6" s="385"/>
      <c r="H6" s="385"/>
      <c r="I6" s="383"/>
      <c r="K6" s="366" t="s">
        <v>859</v>
      </c>
      <c r="L6" s="367" t="s">
        <v>851</v>
      </c>
      <c r="M6" s="368">
        <v>550</v>
      </c>
      <c r="N6" s="368">
        <v>63</v>
      </c>
      <c r="O6" s="368" t="str">
        <f>CONCATENATE(100 - ROUND(((Table1415[[#This Row],[DSC PRICE]]/Table1415[[#This Row],[NORMAL PRICE]])*100),0),"%")</f>
        <v>89%</v>
      </c>
    </row>
    <row r="7" spans="2:15" s="336" customFormat="1" ht="15.75" thickBot="1">
      <c r="B7" s="386"/>
      <c r="C7" s="384"/>
      <c r="D7" s="384"/>
      <c r="E7" s="384"/>
      <c r="F7" s="384"/>
      <c r="G7" s="384"/>
      <c r="H7" s="384"/>
      <c r="I7" s="383"/>
      <c r="K7" s="439" t="s">
        <v>902</v>
      </c>
      <c r="L7" s="440" t="s">
        <v>849</v>
      </c>
      <c r="M7" s="441">
        <v>100</v>
      </c>
      <c r="N7" s="441">
        <v>20</v>
      </c>
      <c r="O7" s="441" t="str">
        <f>CONCATENATE(100 - ROUND(((Table1415[[#This Row],[DSC PRICE]]/Table1415[[#This Row],[NORMAL PRICE]])*100),0),"%")</f>
        <v>80%</v>
      </c>
    </row>
    <row r="8" spans="2:15" s="336" customFormat="1" ht="15.75" thickBot="1">
      <c r="B8" s="381" t="s">
        <v>880</v>
      </c>
      <c r="C8" s="382" t="s">
        <v>935</v>
      </c>
      <c r="D8" s="382" t="s">
        <v>874</v>
      </c>
      <c r="E8" s="382" t="s">
        <v>886</v>
      </c>
      <c r="F8" s="382"/>
      <c r="G8" s="382"/>
      <c r="H8" s="382"/>
      <c r="I8" s="383"/>
      <c r="K8" s="439" t="s">
        <v>902</v>
      </c>
      <c r="L8" s="440" t="s">
        <v>852</v>
      </c>
      <c r="M8" s="441">
        <v>100</v>
      </c>
      <c r="N8" s="441">
        <v>20</v>
      </c>
      <c r="O8" s="441" t="str">
        <f>CONCATENATE(100 - ROUND(((Table1415[[#This Row],[DSC PRICE]]/Table1415[[#This Row],[NORMAL PRICE]])*100),0),"%")</f>
        <v>80%</v>
      </c>
    </row>
    <row r="9" spans="2:15" s="336" customFormat="1" ht="15.75" thickBot="1">
      <c r="B9" s="381"/>
      <c r="C9" s="469">
        <f>N3</f>
        <v>20</v>
      </c>
      <c r="D9" s="384" t="s">
        <v>930</v>
      </c>
      <c r="E9" s="385" t="s">
        <v>887</v>
      </c>
      <c r="F9" s="385"/>
      <c r="G9" s="385"/>
      <c r="H9" s="385"/>
      <c r="I9" s="383"/>
      <c r="K9" s="439" t="s">
        <v>902</v>
      </c>
      <c r="L9" s="440" t="s">
        <v>850</v>
      </c>
      <c r="M9" s="441">
        <v>250</v>
      </c>
      <c r="N9" s="441">
        <v>50</v>
      </c>
      <c r="O9" s="441" t="str">
        <f>CONCATENATE(100 - ROUND(((Table1415[[#This Row],[DSC PRICE]]/Table1415[[#This Row],[NORMAL PRICE]])*100),0),"%")</f>
        <v>80%</v>
      </c>
    </row>
    <row r="10" spans="2:15" s="336" customFormat="1" ht="15.75" thickBot="1">
      <c r="B10" s="381"/>
      <c r="C10" s="469">
        <f>N11</f>
        <v>40</v>
      </c>
      <c r="D10" s="384" t="s">
        <v>931</v>
      </c>
      <c r="E10" s="385" t="s">
        <v>894</v>
      </c>
      <c r="F10" s="385"/>
      <c r="G10" s="385"/>
      <c r="H10" s="385"/>
      <c r="I10" s="383"/>
      <c r="K10" s="439" t="s">
        <v>902</v>
      </c>
      <c r="L10" s="440" t="s">
        <v>851</v>
      </c>
      <c r="M10" s="441">
        <v>550</v>
      </c>
      <c r="N10" s="441">
        <v>100</v>
      </c>
      <c r="O10" s="441" t="str">
        <f>CONCATENATE(100 - ROUND(((Table1415[[#This Row],[DSC PRICE]]/Table1415[[#This Row],[NORMAL PRICE]])*100),0),"%")</f>
        <v>82%</v>
      </c>
    </row>
    <row r="11" spans="2:15" s="336" customFormat="1" ht="15.75" thickBot="1">
      <c r="B11" s="381"/>
      <c r="C11" s="469">
        <f>N15</f>
        <v>80</v>
      </c>
      <c r="D11" s="384" t="s">
        <v>932</v>
      </c>
      <c r="E11" s="385" t="s">
        <v>888</v>
      </c>
      <c r="F11" s="385"/>
      <c r="G11" s="385"/>
      <c r="H11" s="385"/>
      <c r="I11" s="383"/>
      <c r="K11" s="369" t="s">
        <v>853</v>
      </c>
      <c r="L11" s="373" t="s">
        <v>849</v>
      </c>
      <c r="M11" s="370">
        <v>100</v>
      </c>
      <c r="N11" s="370">
        <v>40</v>
      </c>
      <c r="O11" s="370" t="str">
        <f>CONCATENATE(100 - ROUND(((Table1415[[#This Row],[DSC PRICE]]/Table1415[[#This Row],[NORMAL PRICE]])*100),0),"%")</f>
        <v>60%</v>
      </c>
    </row>
    <row r="12" spans="2:15" s="336" customFormat="1" ht="15.75" thickBot="1">
      <c r="B12" s="381"/>
      <c r="C12" s="384"/>
      <c r="D12" s="384"/>
      <c r="E12" s="385"/>
      <c r="F12" s="382"/>
      <c r="G12" s="382"/>
      <c r="H12" s="382"/>
      <c r="I12" s="383"/>
      <c r="K12" s="369" t="s">
        <v>853</v>
      </c>
      <c r="L12" s="373" t="s">
        <v>852</v>
      </c>
      <c r="M12" s="370">
        <v>100</v>
      </c>
      <c r="N12" s="370">
        <v>40</v>
      </c>
      <c r="O12" s="370" t="str">
        <f>CONCATENATE(100 - ROUND(((Table1415[[#This Row],[DSC PRICE]]/Table1415[[#This Row],[NORMAL PRICE]])*100),0),"%")</f>
        <v>60%</v>
      </c>
    </row>
    <row r="13" spans="2:15" s="336" customFormat="1" ht="15.75" thickBot="1">
      <c r="B13" s="381" t="s">
        <v>896</v>
      </c>
      <c r="C13" s="382" t="s">
        <v>935</v>
      </c>
      <c r="D13" s="382" t="s">
        <v>874</v>
      </c>
      <c r="E13" s="430" t="s">
        <v>897</v>
      </c>
      <c r="F13" s="385"/>
      <c r="G13" s="385"/>
      <c r="H13" s="385"/>
      <c r="I13" s="383"/>
      <c r="K13" s="369" t="s">
        <v>853</v>
      </c>
      <c r="L13" s="373" t="s">
        <v>850</v>
      </c>
      <c r="M13" s="370">
        <v>250</v>
      </c>
      <c r="N13" s="370">
        <v>95</v>
      </c>
      <c r="O13" s="370" t="str">
        <f>CONCATENATE(100 - ROUND(((Table1415[[#This Row],[DSC PRICE]]/Table1415[[#This Row],[NORMAL PRICE]])*100),0),"%")</f>
        <v>62%</v>
      </c>
    </row>
    <row r="14" spans="2:15" s="336" customFormat="1" ht="15.75" thickBot="1">
      <c r="B14" s="387"/>
      <c r="C14" s="470">
        <f>N7</f>
        <v>20</v>
      </c>
      <c r="D14" s="429" t="s">
        <v>933</v>
      </c>
      <c r="E14" s="429" t="s">
        <v>898</v>
      </c>
      <c r="F14" s="388"/>
      <c r="G14" s="388"/>
      <c r="H14" s="388"/>
      <c r="I14" s="389"/>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390" t="s">
        <v>920</v>
      </c>
      <c r="C16" s="391"/>
      <c r="D16" s="391"/>
      <c r="E16" s="391"/>
      <c r="F16" s="391"/>
      <c r="G16" s="391"/>
      <c r="H16" s="391"/>
      <c r="I16" s="392"/>
      <c r="K16" s="375" t="s">
        <v>854</v>
      </c>
      <c r="L16" s="376" t="s">
        <v>852</v>
      </c>
      <c r="M16" s="377">
        <v>100</v>
      </c>
      <c r="N16" s="377">
        <v>80</v>
      </c>
      <c r="O16" s="377" t="str">
        <f>CONCATENATE(100 - ROUND(((Table1415[[#This Row],[DSC PRICE]]/Table1415[[#This Row],[NORMAL PRICE]])*100),0),"%")</f>
        <v>20%</v>
      </c>
    </row>
    <row r="17" spans="1:15" s="336" customFormat="1" ht="15.75" thickBot="1">
      <c r="B17" s="393" t="s">
        <v>879</v>
      </c>
      <c r="C17" s="394" t="s">
        <v>935</v>
      </c>
      <c r="D17" s="394" t="s">
        <v>874</v>
      </c>
      <c r="E17" s="394" t="s">
        <v>889</v>
      </c>
      <c r="F17" s="394"/>
      <c r="G17" s="394"/>
      <c r="H17" s="394"/>
      <c r="I17" s="395"/>
      <c r="K17" s="375" t="s">
        <v>854</v>
      </c>
      <c r="L17" s="376" t="s">
        <v>850</v>
      </c>
      <c r="M17" s="377">
        <v>250</v>
      </c>
      <c r="N17" s="377">
        <v>120</v>
      </c>
      <c r="O17" s="377" t="str">
        <f>CONCATENATE(100 - ROUND(((Table1415[[#This Row],[DSC PRICE]]/Table1415[[#This Row],[NORMAL PRICE]])*100),0),"%")</f>
        <v>52%</v>
      </c>
    </row>
    <row r="18" spans="1:15" s="336" customFormat="1" ht="15.75" thickBot="1">
      <c r="B18" s="393"/>
      <c r="C18" s="472">
        <f>N5</f>
        <v>50</v>
      </c>
      <c r="D18" s="396" t="s">
        <v>927</v>
      </c>
      <c r="E18" s="397" t="s">
        <v>891</v>
      </c>
      <c r="F18" s="397"/>
      <c r="G18" s="397"/>
      <c r="H18" s="397"/>
      <c r="I18" s="395"/>
      <c r="K18" s="375" t="s">
        <v>854</v>
      </c>
      <c r="L18" s="376" t="s">
        <v>851</v>
      </c>
      <c r="M18" s="377">
        <v>550</v>
      </c>
      <c r="N18" s="377">
        <v>163</v>
      </c>
      <c r="O18" s="377" t="str">
        <f>CONCATENATE(100 - ROUND(((Table1415[[#This Row],[DSC PRICE]]/Table1415[[#This Row],[NORMAL PRICE]])*100),0),"%")</f>
        <v>70%</v>
      </c>
    </row>
    <row r="19" spans="1:15" s="336" customFormat="1">
      <c r="B19" s="393"/>
      <c r="C19" s="472">
        <f>N13</f>
        <v>95</v>
      </c>
      <c r="D19" s="396" t="s">
        <v>928</v>
      </c>
      <c r="E19" s="397" t="s">
        <v>895</v>
      </c>
      <c r="F19" s="397"/>
      <c r="G19" s="397"/>
      <c r="H19" s="397"/>
      <c r="I19" s="395"/>
    </row>
    <row r="20" spans="1:15" s="336" customFormat="1" ht="15.75" thickBot="1">
      <c r="B20" s="393"/>
      <c r="C20" s="472">
        <f>N17</f>
        <v>120</v>
      </c>
      <c r="D20" s="396" t="s">
        <v>929</v>
      </c>
      <c r="E20" s="397" t="s">
        <v>890</v>
      </c>
      <c r="F20" s="397"/>
      <c r="G20" s="397"/>
      <c r="H20" s="397"/>
      <c r="I20" s="395"/>
      <c r="K20" s="364" t="s">
        <v>860</v>
      </c>
    </row>
    <row r="21" spans="1:15" s="336" customFormat="1" ht="15.75" thickBot="1">
      <c r="B21" s="398"/>
      <c r="C21" s="396"/>
      <c r="D21" s="396"/>
      <c r="E21" s="396"/>
      <c r="F21" s="396"/>
      <c r="G21" s="396"/>
      <c r="H21" s="396"/>
      <c r="I21" s="395"/>
      <c r="K21" s="374" t="s">
        <v>861</v>
      </c>
    </row>
    <row r="22" spans="1:15" s="336" customFormat="1" ht="15.75" thickBot="1">
      <c r="B22" s="393" t="s">
        <v>880</v>
      </c>
      <c r="C22" s="394" t="s">
        <v>935</v>
      </c>
      <c r="D22" s="394" t="s">
        <v>874</v>
      </c>
      <c r="E22" s="394" t="s">
        <v>886</v>
      </c>
      <c r="F22" s="394"/>
      <c r="G22" s="394"/>
      <c r="H22" s="394"/>
      <c r="I22" s="395"/>
      <c r="K22" s="374" t="s">
        <v>862</v>
      </c>
    </row>
    <row r="23" spans="1:15" s="336" customFormat="1" ht="15.75" thickBot="1">
      <c r="B23" s="393"/>
      <c r="C23" s="472">
        <f>N5</f>
        <v>50</v>
      </c>
      <c r="D23" s="396" t="s">
        <v>930</v>
      </c>
      <c r="E23" s="397" t="s">
        <v>887</v>
      </c>
      <c r="F23" s="397"/>
      <c r="G23" s="397"/>
      <c r="H23" s="397"/>
      <c r="I23" s="395"/>
      <c r="K23" s="374" t="s">
        <v>845</v>
      </c>
    </row>
    <row r="24" spans="1:15" s="336" customFormat="1" ht="15.75" thickBot="1">
      <c r="B24" s="393"/>
      <c r="C24" s="472">
        <f>N13</f>
        <v>95</v>
      </c>
      <c r="D24" s="396" t="s">
        <v>931</v>
      </c>
      <c r="E24" s="397" t="s">
        <v>894</v>
      </c>
      <c r="F24" s="397"/>
      <c r="G24" s="397"/>
      <c r="H24" s="397"/>
      <c r="I24" s="395"/>
      <c r="K24" s="477" t="s">
        <v>846</v>
      </c>
    </row>
    <row r="25" spans="1:15" s="336" customFormat="1" ht="15.75" thickBot="1">
      <c r="B25" s="393"/>
      <c r="C25" s="472">
        <f>N17</f>
        <v>120</v>
      </c>
      <c r="D25" s="396" t="s">
        <v>932</v>
      </c>
      <c r="E25" s="397" t="s">
        <v>888</v>
      </c>
      <c r="F25" s="397"/>
      <c r="G25" s="397"/>
      <c r="H25" s="397"/>
      <c r="I25" s="395"/>
      <c r="K25" s="374" t="s">
        <v>913</v>
      </c>
    </row>
    <row r="26" spans="1:15" s="336" customFormat="1">
      <c r="B26" s="393"/>
      <c r="C26" s="396"/>
      <c r="D26" s="396"/>
      <c r="E26" s="397"/>
      <c r="F26" s="397"/>
      <c r="G26" s="397"/>
      <c r="H26" s="397"/>
      <c r="I26" s="395"/>
    </row>
    <row r="27" spans="1:15" s="336" customFormat="1">
      <c r="B27" s="393" t="s">
        <v>896</v>
      </c>
      <c r="C27" s="394" t="s">
        <v>935</v>
      </c>
      <c r="D27" s="394" t="s">
        <v>874</v>
      </c>
      <c r="E27" s="433" t="s">
        <v>897</v>
      </c>
      <c r="F27" s="397"/>
      <c r="G27" s="397"/>
      <c r="H27" s="397"/>
      <c r="I27" s="395"/>
    </row>
    <row r="28" spans="1:15" s="336" customFormat="1" ht="15.75" thickBot="1">
      <c r="A28" s="365"/>
      <c r="B28" s="399"/>
      <c r="C28" s="471">
        <f>N9</f>
        <v>50</v>
      </c>
      <c r="D28" s="400" t="s">
        <v>933</v>
      </c>
      <c r="E28" s="401" t="s">
        <v>898</v>
      </c>
      <c r="F28" s="401"/>
      <c r="G28" s="401"/>
      <c r="H28" s="401"/>
      <c r="I28" s="402"/>
    </row>
    <row r="29" spans="1:15" s="336" customFormat="1" ht="15.75" thickBot="1">
      <c r="A29" s="365"/>
      <c r="K29" s="364" t="s">
        <v>938</v>
      </c>
    </row>
    <row r="30" spans="1:15" s="336" customFormat="1">
      <c r="A30" s="365"/>
      <c r="B30" s="403" t="s">
        <v>882</v>
      </c>
      <c r="C30" s="404"/>
      <c r="D30" s="404"/>
      <c r="E30" s="404"/>
      <c r="F30" s="404"/>
      <c r="G30" s="404"/>
      <c r="H30" s="404"/>
      <c r="I30" s="405"/>
      <c r="K30" s="102" t="s">
        <v>41</v>
      </c>
      <c r="L30" s="155" t="s">
        <v>43</v>
      </c>
      <c r="M30" s="102" t="s">
        <v>42</v>
      </c>
    </row>
    <row r="31" spans="1:15" s="336" customFormat="1">
      <c r="B31" s="406" t="s">
        <v>879</v>
      </c>
      <c r="C31" s="407" t="s">
        <v>935</v>
      </c>
      <c r="D31" s="407" t="s">
        <v>874</v>
      </c>
      <c r="E31" s="407" t="s">
        <v>889</v>
      </c>
      <c r="F31" s="407"/>
      <c r="G31" s="407"/>
      <c r="H31" s="407"/>
      <c r="I31" s="408"/>
      <c r="K31" s="147">
        <v>0.99</v>
      </c>
      <c r="L31" s="155">
        <v>10</v>
      </c>
      <c r="M31" s="148">
        <v>0</v>
      </c>
    </row>
    <row r="32" spans="1:15" s="336" customFormat="1">
      <c r="A32" s="365"/>
      <c r="B32" s="406"/>
      <c r="C32" s="474">
        <f>N6</f>
        <v>63</v>
      </c>
      <c r="D32" s="409" t="s">
        <v>927</v>
      </c>
      <c r="E32" s="410" t="s">
        <v>891</v>
      </c>
      <c r="F32" s="410"/>
      <c r="G32" s="410"/>
      <c r="H32" s="410"/>
      <c r="I32" s="408"/>
      <c r="K32" s="149">
        <v>4.99</v>
      </c>
      <c r="L32" s="155">
        <v>52</v>
      </c>
      <c r="M32" s="150">
        <v>0.05</v>
      </c>
    </row>
    <row r="33" spans="1:13" s="336" customFormat="1">
      <c r="A33" s="365"/>
      <c r="B33" s="406"/>
      <c r="C33" s="474">
        <f>N14</f>
        <v>163</v>
      </c>
      <c r="D33" s="409" t="s">
        <v>928</v>
      </c>
      <c r="E33" s="410" t="s">
        <v>895</v>
      </c>
      <c r="F33" s="410"/>
      <c r="G33" s="410"/>
      <c r="H33" s="410"/>
      <c r="I33" s="408"/>
      <c r="K33" s="147">
        <v>9.99</v>
      </c>
      <c r="L33" s="155">
        <v>110</v>
      </c>
      <c r="M33" s="148">
        <v>0.1</v>
      </c>
    </row>
    <row r="34" spans="1:13" s="336" customFormat="1">
      <c r="A34" s="365"/>
      <c r="B34" s="406"/>
      <c r="C34" s="474">
        <f>N18</f>
        <v>163</v>
      </c>
      <c r="D34" s="409" t="s">
        <v>929</v>
      </c>
      <c r="E34" s="410" t="s">
        <v>890</v>
      </c>
      <c r="F34" s="410"/>
      <c r="G34" s="410"/>
      <c r="H34" s="410"/>
      <c r="I34" s="408"/>
      <c r="K34" s="149">
        <v>19.989999999999998</v>
      </c>
      <c r="L34" s="245">
        <v>250</v>
      </c>
      <c r="M34" s="150">
        <v>0.25</v>
      </c>
    </row>
    <row r="35" spans="1:13" s="336" customFormat="1">
      <c r="B35" s="411"/>
      <c r="C35" s="409"/>
      <c r="D35" s="409"/>
      <c r="E35" s="410"/>
      <c r="F35" s="410"/>
      <c r="G35" s="410"/>
      <c r="H35" s="410"/>
      <c r="I35" s="408"/>
      <c r="K35" s="147">
        <v>39.99</v>
      </c>
      <c r="L35" s="155">
        <v>560</v>
      </c>
      <c r="M35" s="148">
        <v>0.4</v>
      </c>
    </row>
    <row r="36" spans="1:13" s="336" customFormat="1">
      <c r="B36" s="406" t="s">
        <v>880</v>
      </c>
      <c r="C36" s="407" t="s">
        <v>935</v>
      </c>
      <c r="D36" s="407" t="s">
        <v>874</v>
      </c>
      <c r="E36" s="407" t="s">
        <v>886</v>
      </c>
      <c r="F36" s="407"/>
      <c r="G36" s="407"/>
      <c r="H36" s="407"/>
      <c r="I36" s="408"/>
      <c r="K36" s="149">
        <v>59.99</v>
      </c>
      <c r="L36" s="155">
        <v>870</v>
      </c>
      <c r="M36" s="150">
        <v>0.45</v>
      </c>
    </row>
    <row r="37" spans="1:13" s="336" customFormat="1">
      <c r="B37" s="406"/>
      <c r="C37" s="474">
        <f>N6</f>
        <v>63</v>
      </c>
      <c r="D37" s="409" t="s">
        <v>930</v>
      </c>
      <c r="E37" s="410" t="s">
        <v>887</v>
      </c>
      <c r="F37" s="410"/>
      <c r="G37" s="410"/>
      <c r="H37" s="410"/>
      <c r="I37" s="408"/>
      <c r="K37" s="147">
        <v>79.989999999999995</v>
      </c>
      <c r="L37" s="155">
        <v>1200</v>
      </c>
      <c r="M37" s="148">
        <v>0.5</v>
      </c>
    </row>
    <row r="38" spans="1:13" s="336" customFormat="1">
      <c r="B38" s="406"/>
      <c r="C38" s="474">
        <f>N14</f>
        <v>163</v>
      </c>
      <c r="D38" s="409" t="s">
        <v>931</v>
      </c>
      <c r="E38" s="410" t="s">
        <v>894</v>
      </c>
      <c r="F38" s="410"/>
      <c r="G38" s="410"/>
      <c r="H38" s="410"/>
      <c r="I38" s="408"/>
    </row>
    <row r="39" spans="1:13" s="336" customFormat="1">
      <c r="B39" s="406"/>
      <c r="C39" s="474">
        <f>N18</f>
        <v>163</v>
      </c>
      <c r="D39" s="409" t="s">
        <v>932</v>
      </c>
      <c r="E39" s="410" t="s">
        <v>888</v>
      </c>
      <c r="F39" s="410"/>
      <c r="G39" s="410"/>
      <c r="H39" s="410"/>
      <c r="I39" s="408"/>
    </row>
    <row r="40" spans="1:13">
      <c r="A40" s="336"/>
      <c r="B40" s="406"/>
      <c r="C40" s="409"/>
      <c r="D40" s="409"/>
      <c r="E40" s="410"/>
      <c r="F40" s="410"/>
      <c r="G40" s="410"/>
      <c r="H40" s="410"/>
      <c r="I40" s="408"/>
    </row>
    <row r="41" spans="1:13">
      <c r="A41" s="336"/>
      <c r="B41" s="406" t="s">
        <v>896</v>
      </c>
      <c r="C41" s="407" t="s">
        <v>935</v>
      </c>
      <c r="D41" s="407" t="s">
        <v>874</v>
      </c>
      <c r="E41" s="434" t="s">
        <v>897</v>
      </c>
      <c r="F41" s="410"/>
      <c r="G41" s="410"/>
      <c r="H41" s="410"/>
      <c r="I41" s="408"/>
    </row>
    <row r="42" spans="1:13" ht="15.75" thickBot="1">
      <c r="A42" s="336"/>
      <c r="B42" s="412"/>
      <c r="C42" s="473">
        <f>N10</f>
        <v>100</v>
      </c>
      <c r="D42" s="413" t="s">
        <v>933</v>
      </c>
      <c r="E42" s="414" t="s">
        <v>898</v>
      </c>
      <c r="F42" s="414"/>
      <c r="G42" s="414"/>
      <c r="H42" s="414"/>
      <c r="I42" s="415"/>
    </row>
    <row r="43" spans="1:13" ht="15.75" thickBot="1"/>
    <row r="44" spans="1:13">
      <c r="B44" s="416" t="s">
        <v>883</v>
      </c>
      <c r="C44" s="417"/>
      <c r="D44" s="417"/>
      <c r="E44" s="417"/>
      <c r="F44" s="417"/>
      <c r="G44" s="417"/>
      <c r="H44" s="417"/>
      <c r="I44" s="418"/>
    </row>
    <row r="45" spans="1:13">
      <c r="B45" s="419" t="s">
        <v>879</v>
      </c>
      <c r="C45" s="420" t="s">
        <v>935</v>
      </c>
      <c r="D45" s="420" t="s">
        <v>874</v>
      </c>
      <c r="E45" s="420" t="s">
        <v>889</v>
      </c>
      <c r="F45" s="420"/>
      <c r="G45" s="420"/>
      <c r="H45" s="420"/>
      <c r="I45" s="421"/>
    </row>
    <row r="46" spans="1:13">
      <c r="B46" s="419"/>
      <c r="C46" s="476">
        <f>N4</f>
        <v>20</v>
      </c>
      <c r="D46" s="422" t="s">
        <v>927</v>
      </c>
      <c r="E46" s="423" t="s">
        <v>891</v>
      </c>
      <c r="F46" s="423"/>
      <c r="G46" s="423"/>
      <c r="H46" s="423"/>
      <c r="I46" s="421"/>
    </row>
    <row r="47" spans="1:13">
      <c r="B47" s="419"/>
      <c r="C47" s="476">
        <f>N12</f>
        <v>40</v>
      </c>
      <c r="D47" s="422" t="s">
        <v>928</v>
      </c>
      <c r="E47" s="423" t="s">
        <v>895</v>
      </c>
      <c r="F47" s="423"/>
      <c r="G47" s="423"/>
      <c r="H47" s="423"/>
      <c r="I47" s="421"/>
    </row>
    <row r="48" spans="1:13">
      <c r="B48" s="419"/>
      <c r="C48" s="476">
        <f>N16</f>
        <v>80</v>
      </c>
      <c r="D48" s="422" t="s">
        <v>929</v>
      </c>
      <c r="E48" s="423" t="s">
        <v>890</v>
      </c>
      <c r="F48" s="423"/>
      <c r="G48" s="423"/>
      <c r="H48" s="423"/>
      <c r="I48" s="421"/>
    </row>
    <row r="49" spans="2:9">
      <c r="B49" s="424"/>
      <c r="C49" s="422"/>
      <c r="D49" s="422"/>
      <c r="E49" s="422"/>
      <c r="F49" s="422"/>
      <c r="G49" s="422"/>
      <c r="H49" s="422"/>
      <c r="I49" s="421"/>
    </row>
    <row r="50" spans="2:9">
      <c r="B50" s="419" t="s">
        <v>880</v>
      </c>
      <c r="C50" s="420" t="s">
        <v>935</v>
      </c>
      <c r="D50" s="420" t="s">
        <v>874</v>
      </c>
      <c r="E50" s="420" t="s">
        <v>886</v>
      </c>
      <c r="F50" s="420"/>
      <c r="G50" s="420"/>
      <c r="H50" s="420"/>
      <c r="I50" s="421"/>
    </row>
    <row r="51" spans="2:9">
      <c r="B51" s="419"/>
      <c r="C51" s="476">
        <f>N4</f>
        <v>20</v>
      </c>
      <c r="D51" s="422" t="s">
        <v>930</v>
      </c>
      <c r="E51" s="423" t="s">
        <v>887</v>
      </c>
      <c r="F51" s="423"/>
      <c r="G51" s="423"/>
      <c r="H51" s="423"/>
      <c r="I51" s="421"/>
    </row>
    <row r="52" spans="2:9">
      <c r="B52" s="419"/>
      <c r="C52" s="476">
        <f>N12</f>
        <v>40</v>
      </c>
      <c r="D52" s="422" t="s">
        <v>931</v>
      </c>
      <c r="E52" s="423" t="s">
        <v>894</v>
      </c>
      <c r="F52" s="423"/>
      <c r="G52" s="423"/>
      <c r="H52" s="423"/>
      <c r="I52" s="421"/>
    </row>
    <row r="53" spans="2:9">
      <c r="B53" s="419"/>
      <c r="C53" s="476">
        <f>N16</f>
        <v>80</v>
      </c>
      <c r="D53" s="422" t="s">
        <v>932</v>
      </c>
      <c r="E53" s="423" t="s">
        <v>888</v>
      </c>
      <c r="F53" s="423"/>
      <c r="G53" s="423"/>
      <c r="H53" s="423"/>
      <c r="I53" s="421"/>
    </row>
    <row r="54" spans="2:9">
      <c r="B54" s="419"/>
      <c r="C54" s="422"/>
      <c r="D54" s="422"/>
      <c r="E54" s="423"/>
      <c r="F54" s="423"/>
      <c r="G54" s="423"/>
      <c r="H54" s="423"/>
      <c r="I54" s="421"/>
    </row>
    <row r="55" spans="2:9">
      <c r="B55" s="419" t="s">
        <v>896</v>
      </c>
      <c r="C55" s="420" t="s">
        <v>935</v>
      </c>
      <c r="D55" s="420" t="s">
        <v>874</v>
      </c>
      <c r="E55" s="435" t="s">
        <v>897</v>
      </c>
      <c r="F55" s="423"/>
      <c r="G55" s="423"/>
      <c r="H55" s="423"/>
      <c r="I55" s="421"/>
    </row>
    <row r="56" spans="2:9" ht="15.75" thickBot="1">
      <c r="B56" s="425"/>
      <c r="C56" s="475">
        <f>N8</f>
        <v>20</v>
      </c>
      <c r="D56" s="426" t="s">
        <v>933</v>
      </c>
      <c r="E56" s="427" t="s">
        <v>898</v>
      </c>
      <c r="F56" s="427"/>
      <c r="G56" s="427"/>
      <c r="H56" s="427"/>
      <c r="I56" s="428"/>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82" workbookViewId="0">
      <selection activeCell="H140" sqref="H140"/>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44" t="s">
        <v>628</v>
      </c>
      <c r="E6" s="445" t="s">
        <v>629</v>
      </c>
      <c r="F6" s="445" t="s">
        <v>630</v>
      </c>
      <c r="G6" s="445" t="s">
        <v>631</v>
      </c>
      <c r="H6" s="445" t="s">
        <v>632</v>
      </c>
      <c r="I6" s="445" t="s">
        <v>41</v>
      </c>
      <c r="J6" s="445" t="s">
        <v>633</v>
      </c>
      <c r="K6" s="445" t="s">
        <v>634</v>
      </c>
      <c r="L6" s="445" t="s">
        <v>635</v>
      </c>
      <c r="M6" s="446" t="s">
        <v>636</v>
      </c>
    </row>
    <row r="7" spans="4:13">
      <c r="D7" s="442">
        <v>16078</v>
      </c>
      <c r="E7" s="359" t="s">
        <v>637</v>
      </c>
      <c r="F7" s="359" t="s">
        <v>638</v>
      </c>
      <c r="G7" s="359" t="s">
        <v>671</v>
      </c>
      <c r="H7" s="359" t="s">
        <v>672</v>
      </c>
      <c r="I7" s="359" t="s">
        <v>651</v>
      </c>
      <c r="J7" s="359" t="s">
        <v>652</v>
      </c>
      <c r="K7" s="359" t="s">
        <v>643</v>
      </c>
      <c r="L7" s="359" t="s">
        <v>94</v>
      </c>
      <c r="M7" s="443" t="s">
        <v>644</v>
      </c>
    </row>
    <row r="8" spans="4:13">
      <c r="D8" s="442">
        <v>16096</v>
      </c>
      <c r="E8" s="359" t="s">
        <v>637</v>
      </c>
      <c r="F8" s="359" t="s">
        <v>638</v>
      </c>
      <c r="G8" s="359" t="s">
        <v>689</v>
      </c>
      <c r="H8" s="359" t="s">
        <v>690</v>
      </c>
      <c r="I8" s="359" t="s">
        <v>651</v>
      </c>
      <c r="J8" s="359" t="s">
        <v>652</v>
      </c>
      <c r="K8" s="359" t="s">
        <v>643</v>
      </c>
      <c r="L8" s="359" t="s">
        <v>94</v>
      </c>
      <c r="M8" s="443" t="s">
        <v>644</v>
      </c>
    </row>
    <row r="9" spans="4:13">
      <c r="D9" s="442">
        <v>17798</v>
      </c>
      <c r="E9" s="359" t="s">
        <v>637</v>
      </c>
      <c r="F9" s="359" t="s">
        <v>638</v>
      </c>
      <c r="G9" s="359" t="s">
        <v>827</v>
      </c>
      <c r="H9" s="359" t="s">
        <v>827</v>
      </c>
      <c r="I9" s="359" t="s">
        <v>801</v>
      </c>
      <c r="J9" s="359" t="s">
        <v>802</v>
      </c>
      <c r="K9" s="359" t="s">
        <v>643</v>
      </c>
      <c r="L9" s="359" t="s">
        <v>94</v>
      </c>
      <c r="M9" s="443" t="s">
        <v>644</v>
      </c>
    </row>
    <row r="10" spans="4:13">
      <c r="D10" s="442">
        <v>16092</v>
      </c>
      <c r="E10" s="359" t="s">
        <v>637</v>
      </c>
      <c r="F10" s="359" t="s">
        <v>638</v>
      </c>
      <c r="G10" s="359" t="s">
        <v>685</v>
      </c>
      <c r="H10" s="359" t="s">
        <v>686</v>
      </c>
      <c r="I10" s="359" t="s">
        <v>667</v>
      </c>
      <c r="J10" s="359" t="s">
        <v>668</v>
      </c>
      <c r="K10" s="359" t="s">
        <v>643</v>
      </c>
      <c r="L10" s="359" t="s">
        <v>94</v>
      </c>
      <c r="M10" s="443" t="s">
        <v>644</v>
      </c>
    </row>
    <row r="11" spans="4:13">
      <c r="D11" s="442">
        <v>16098</v>
      </c>
      <c r="E11" s="359" t="s">
        <v>637</v>
      </c>
      <c r="F11" s="359" t="s">
        <v>638</v>
      </c>
      <c r="G11" s="359" t="s">
        <v>691</v>
      </c>
      <c r="H11" s="359" t="s">
        <v>692</v>
      </c>
      <c r="I11" s="359" t="s">
        <v>655</v>
      </c>
      <c r="J11" s="359" t="s">
        <v>656</v>
      </c>
      <c r="K11" s="359" t="s">
        <v>643</v>
      </c>
      <c r="L11" s="359" t="s">
        <v>94</v>
      </c>
      <c r="M11" s="443" t="s">
        <v>644</v>
      </c>
    </row>
    <row r="12" spans="4:13">
      <c r="D12" s="442">
        <v>17790</v>
      </c>
      <c r="E12" s="359" t="s">
        <v>637</v>
      </c>
      <c r="F12" s="359" t="s">
        <v>638</v>
      </c>
      <c r="G12" s="359" t="s">
        <v>821</v>
      </c>
      <c r="H12" s="359" t="s">
        <v>821</v>
      </c>
      <c r="I12" s="359" t="s">
        <v>822</v>
      </c>
      <c r="J12" s="359" t="s">
        <v>823</v>
      </c>
      <c r="K12" s="359" t="s">
        <v>643</v>
      </c>
      <c r="L12" s="359" t="s">
        <v>94</v>
      </c>
      <c r="M12" s="443" t="s">
        <v>644</v>
      </c>
    </row>
    <row r="13" spans="4:13">
      <c r="D13" s="442">
        <v>17792</v>
      </c>
      <c r="E13" s="359" t="s">
        <v>637</v>
      </c>
      <c r="F13" s="359" t="s">
        <v>638</v>
      </c>
      <c r="G13" s="359" t="s">
        <v>824</v>
      </c>
      <c r="H13" s="359" t="s">
        <v>824</v>
      </c>
      <c r="I13" s="359" t="s">
        <v>766</v>
      </c>
      <c r="J13" s="359" t="s">
        <v>767</v>
      </c>
      <c r="K13" s="359" t="s">
        <v>643</v>
      </c>
      <c r="L13" s="359" t="s">
        <v>94</v>
      </c>
      <c r="M13" s="443" t="s">
        <v>644</v>
      </c>
    </row>
    <row r="14" spans="4:13">
      <c r="D14" s="442">
        <v>16100</v>
      </c>
      <c r="E14" s="359" t="s">
        <v>637</v>
      </c>
      <c r="F14" s="359" t="s">
        <v>638</v>
      </c>
      <c r="G14" s="359" t="s">
        <v>693</v>
      </c>
      <c r="H14" s="359" t="s">
        <v>694</v>
      </c>
      <c r="I14" s="359" t="s">
        <v>659</v>
      </c>
      <c r="J14" s="359" t="s">
        <v>660</v>
      </c>
      <c r="K14" s="359" t="s">
        <v>643</v>
      </c>
      <c r="L14" s="359" t="s">
        <v>94</v>
      </c>
      <c r="M14" s="443" t="s">
        <v>644</v>
      </c>
    </row>
    <row r="15" spans="4:13">
      <c r="D15" s="442">
        <v>16094</v>
      </c>
      <c r="E15" s="359" t="s">
        <v>637</v>
      </c>
      <c r="F15" s="359" t="s">
        <v>638</v>
      </c>
      <c r="G15" s="359" t="s">
        <v>687</v>
      </c>
      <c r="H15" s="359" t="s">
        <v>688</v>
      </c>
      <c r="I15" s="359" t="s">
        <v>647</v>
      </c>
      <c r="J15" s="359" t="s">
        <v>648</v>
      </c>
      <c r="K15" s="359" t="s">
        <v>643</v>
      </c>
      <c r="L15" s="359" t="s">
        <v>94</v>
      </c>
      <c r="M15" s="443" t="s">
        <v>644</v>
      </c>
    </row>
    <row r="16" spans="4:13">
      <c r="D16" s="442">
        <v>16102</v>
      </c>
      <c r="E16" s="359" t="s">
        <v>637</v>
      </c>
      <c r="F16" s="359" t="s">
        <v>638</v>
      </c>
      <c r="G16" s="359" t="s">
        <v>695</v>
      </c>
      <c r="H16" s="359" t="s">
        <v>696</v>
      </c>
      <c r="I16" s="359" t="s">
        <v>697</v>
      </c>
      <c r="J16" s="359" t="s">
        <v>698</v>
      </c>
      <c r="K16" s="359" t="s">
        <v>643</v>
      </c>
      <c r="L16" s="359" t="s">
        <v>94</v>
      </c>
      <c r="M16" s="443" t="s">
        <v>644</v>
      </c>
    </row>
    <row r="17" spans="4:13">
      <c r="D17" s="442">
        <v>16108</v>
      </c>
      <c r="E17" s="359" t="s">
        <v>637</v>
      </c>
      <c r="F17" s="359" t="s">
        <v>638</v>
      </c>
      <c r="G17" s="359" t="s">
        <v>703</v>
      </c>
      <c r="H17" s="359" t="s">
        <v>704</v>
      </c>
      <c r="I17" s="359" t="s">
        <v>651</v>
      </c>
      <c r="J17" s="359" t="s">
        <v>652</v>
      </c>
      <c r="K17" s="359" t="s">
        <v>643</v>
      </c>
      <c r="L17" s="359" t="s">
        <v>94</v>
      </c>
      <c r="M17" s="443" t="s">
        <v>644</v>
      </c>
    </row>
    <row r="18" spans="4:13">
      <c r="D18" s="442">
        <v>17800</v>
      </c>
      <c r="E18" s="359" t="s">
        <v>637</v>
      </c>
      <c r="F18" s="359" t="s">
        <v>638</v>
      </c>
      <c r="G18" s="359" t="s">
        <v>828</v>
      </c>
      <c r="H18" s="359" t="s">
        <v>828</v>
      </c>
      <c r="I18" s="359" t="s">
        <v>801</v>
      </c>
      <c r="J18" s="359" t="s">
        <v>802</v>
      </c>
      <c r="K18" s="359" t="s">
        <v>643</v>
      </c>
      <c r="L18" s="359" t="s">
        <v>94</v>
      </c>
      <c r="M18" s="443" t="s">
        <v>644</v>
      </c>
    </row>
    <row r="19" spans="4:13">
      <c r="D19" s="442">
        <v>16104</v>
      </c>
      <c r="E19" s="359" t="s">
        <v>637</v>
      </c>
      <c r="F19" s="359" t="s">
        <v>638</v>
      </c>
      <c r="G19" s="359" t="s">
        <v>699</v>
      </c>
      <c r="H19" s="359" t="s">
        <v>700</v>
      </c>
      <c r="I19" s="359" t="s">
        <v>667</v>
      </c>
      <c r="J19" s="359" t="s">
        <v>668</v>
      </c>
      <c r="K19" s="359" t="s">
        <v>643</v>
      </c>
      <c r="L19" s="359" t="s">
        <v>94</v>
      </c>
      <c r="M19" s="443" t="s">
        <v>644</v>
      </c>
    </row>
    <row r="20" spans="4:13">
      <c r="D20" s="442">
        <v>16110</v>
      </c>
      <c r="E20" s="359" t="s">
        <v>637</v>
      </c>
      <c r="F20" s="359" t="s">
        <v>638</v>
      </c>
      <c r="G20" s="359" t="s">
        <v>705</v>
      </c>
      <c r="H20" s="359" t="s">
        <v>706</v>
      </c>
      <c r="I20" s="359" t="s">
        <v>655</v>
      </c>
      <c r="J20" s="359" t="s">
        <v>656</v>
      </c>
      <c r="K20" s="359" t="s">
        <v>643</v>
      </c>
      <c r="L20" s="359" t="s">
        <v>94</v>
      </c>
      <c r="M20" s="443" t="s">
        <v>644</v>
      </c>
    </row>
    <row r="21" spans="4:13">
      <c r="D21" s="442">
        <v>17794</v>
      </c>
      <c r="E21" s="359" t="s">
        <v>637</v>
      </c>
      <c r="F21" s="359" t="s">
        <v>638</v>
      </c>
      <c r="G21" s="359" t="s">
        <v>825</v>
      </c>
      <c r="H21" s="359" t="s">
        <v>825</v>
      </c>
      <c r="I21" s="359" t="s">
        <v>822</v>
      </c>
      <c r="J21" s="359" t="s">
        <v>823</v>
      </c>
      <c r="K21" s="359" t="s">
        <v>643</v>
      </c>
      <c r="L21" s="359" t="s">
        <v>94</v>
      </c>
      <c r="M21" s="443" t="s">
        <v>644</v>
      </c>
    </row>
    <row r="22" spans="4:13">
      <c r="D22" s="442">
        <v>17796</v>
      </c>
      <c r="E22" s="359" t="s">
        <v>637</v>
      </c>
      <c r="F22" s="359" t="s">
        <v>638</v>
      </c>
      <c r="G22" s="359" t="s">
        <v>826</v>
      </c>
      <c r="H22" s="359" t="s">
        <v>826</v>
      </c>
      <c r="I22" s="359" t="s">
        <v>766</v>
      </c>
      <c r="J22" s="359" t="s">
        <v>767</v>
      </c>
      <c r="K22" s="359" t="s">
        <v>643</v>
      </c>
      <c r="L22" s="359" t="s">
        <v>94</v>
      </c>
      <c r="M22" s="443" t="s">
        <v>644</v>
      </c>
    </row>
    <row r="23" spans="4:13">
      <c r="D23" s="442">
        <v>16112</v>
      </c>
      <c r="E23" s="359" t="s">
        <v>637</v>
      </c>
      <c r="F23" s="359" t="s">
        <v>638</v>
      </c>
      <c r="G23" s="359" t="s">
        <v>707</v>
      </c>
      <c r="H23" s="359" t="s">
        <v>708</v>
      </c>
      <c r="I23" s="359" t="s">
        <v>659</v>
      </c>
      <c r="J23" s="359" t="s">
        <v>660</v>
      </c>
      <c r="K23" s="359" t="s">
        <v>643</v>
      </c>
      <c r="L23" s="359" t="s">
        <v>94</v>
      </c>
      <c r="M23" s="443" t="s">
        <v>644</v>
      </c>
    </row>
    <row r="24" spans="4:13">
      <c r="D24" s="442">
        <v>16106</v>
      </c>
      <c r="E24" s="359" t="s">
        <v>637</v>
      </c>
      <c r="F24" s="359" t="s">
        <v>638</v>
      </c>
      <c r="G24" s="359" t="s">
        <v>701</v>
      </c>
      <c r="H24" s="359" t="s">
        <v>702</v>
      </c>
      <c r="I24" s="359" t="s">
        <v>647</v>
      </c>
      <c r="J24" s="359" t="s">
        <v>648</v>
      </c>
      <c r="K24" s="359" t="s">
        <v>643</v>
      </c>
      <c r="L24" s="359" t="s">
        <v>94</v>
      </c>
      <c r="M24" s="443" t="s">
        <v>644</v>
      </c>
    </row>
    <row r="25" spans="4:13">
      <c r="D25" s="442">
        <v>16114</v>
      </c>
      <c r="E25" s="359" t="s">
        <v>637</v>
      </c>
      <c r="F25" s="359" t="s">
        <v>638</v>
      </c>
      <c r="G25" s="359" t="s">
        <v>709</v>
      </c>
      <c r="H25" s="359" t="s">
        <v>710</v>
      </c>
      <c r="I25" s="359" t="s">
        <v>697</v>
      </c>
      <c r="J25" s="359" t="s">
        <v>698</v>
      </c>
      <c r="K25" s="359" t="s">
        <v>643</v>
      </c>
      <c r="L25" s="359" t="s">
        <v>94</v>
      </c>
      <c r="M25" s="443" t="s">
        <v>644</v>
      </c>
    </row>
    <row r="26" spans="4:13">
      <c r="D26" s="442">
        <v>17446</v>
      </c>
      <c r="E26" s="359" t="s">
        <v>637</v>
      </c>
      <c r="F26" s="359" t="s">
        <v>638</v>
      </c>
      <c r="G26" s="359" t="s">
        <v>763</v>
      </c>
      <c r="H26" s="359" t="s">
        <v>763</v>
      </c>
      <c r="I26" s="359" t="s">
        <v>651</v>
      </c>
      <c r="J26" s="359" t="s">
        <v>652</v>
      </c>
      <c r="K26" s="359" t="s">
        <v>740</v>
      </c>
      <c r="L26" s="359" t="s">
        <v>96</v>
      </c>
      <c r="M26" s="443" t="s">
        <v>644</v>
      </c>
    </row>
    <row r="27" spans="4:13">
      <c r="D27" s="442">
        <v>17448</v>
      </c>
      <c r="E27" s="359" t="s">
        <v>637</v>
      </c>
      <c r="F27" s="359" t="s">
        <v>638</v>
      </c>
      <c r="G27" s="359" t="s">
        <v>764</v>
      </c>
      <c r="H27" s="359" t="s">
        <v>764</v>
      </c>
      <c r="I27" s="359" t="s">
        <v>655</v>
      </c>
      <c r="J27" s="359" t="s">
        <v>656</v>
      </c>
      <c r="K27" s="359" t="s">
        <v>740</v>
      </c>
      <c r="L27" s="359" t="s">
        <v>96</v>
      </c>
      <c r="M27" s="443" t="s">
        <v>644</v>
      </c>
    </row>
    <row r="28" spans="4:13">
      <c r="D28" s="442">
        <v>17450</v>
      </c>
      <c r="E28" s="359" t="s">
        <v>637</v>
      </c>
      <c r="F28" s="359" t="s">
        <v>638</v>
      </c>
      <c r="G28" s="359" t="s">
        <v>765</v>
      </c>
      <c r="H28" s="359" t="s">
        <v>765</v>
      </c>
      <c r="I28" s="359" t="s">
        <v>766</v>
      </c>
      <c r="J28" s="359" t="s">
        <v>767</v>
      </c>
      <c r="K28" s="359" t="s">
        <v>740</v>
      </c>
      <c r="L28" s="359" t="s">
        <v>96</v>
      </c>
      <c r="M28" s="443" t="s">
        <v>644</v>
      </c>
    </row>
    <row r="29" spans="4:13">
      <c r="D29" s="442">
        <v>17452</v>
      </c>
      <c r="E29" s="359" t="s">
        <v>637</v>
      </c>
      <c r="F29" s="359" t="s">
        <v>638</v>
      </c>
      <c r="G29" s="359" t="s">
        <v>768</v>
      </c>
      <c r="H29" s="359" t="s">
        <v>768</v>
      </c>
      <c r="I29" s="359" t="s">
        <v>659</v>
      </c>
      <c r="J29" s="359" t="s">
        <v>660</v>
      </c>
      <c r="K29" s="359" t="s">
        <v>740</v>
      </c>
      <c r="L29" s="359" t="s">
        <v>96</v>
      </c>
      <c r="M29" s="443" t="s">
        <v>644</v>
      </c>
    </row>
    <row r="30" spans="4:13">
      <c r="D30" s="442">
        <v>17454</v>
      </c>
      <c r="E30" s="359" t="s">
        <v>637</v>
      </c>
      <c r="F30" s="359" t="s">
        <v>638</v>
      </c>
      <c r="G30" s="359" t="s">
        <v>769</v>
      </c>
      <c r="H30" s="359" t="s">
        <v>769</v>
      </c>
      <c r="I30" s="359" t="s">
        <v>744</v>
      </c>
      <c r="J30" s="359" t="s">
        <v>745</v>
      </c>
      <c r="K30" s="359" t="s">
        <v>740</v>
      </c>
      <c r="L30" s="359" t="s">
        <v>96</v>
      </c>
      <c r="M30" s="443" t="s">
        <v>644</v>
      </c>
    </row>
    <row r="31" spans="4:13">
      <c r="D31" s="442">
        <v>17456</v>
      </c>
      <c r="E31" s="359" t="s">
        <v>637</v>
      </c>
      <c r="F31" s="359" t="s">
        <v>638</v>
      </c>
      <c r="G31" s="359" t="s">
        <v>770</v>
      </c>
      <c r="H31" s="359" t="s">
        <v>770</v>
      </c>
      <c r="I31" s="359" t="s">
        <v>697</v>
      </c>
      <c r="J31" s="359" t="s">
        <v>698</v>
      </c>
      <c r="K31" s="359" t="s">
        <v>740</v>
      </c>
      <c r="L31" s="359" t="s">
        <v>96</v>
      </c>
      <c r="M31" s="443" t="s">
        <v>644</v>
      </c>
    </row>
    <row r="32" spans="4:13">
      <c r="D32" s="442">
        <v>17458</v>
      </c>
      <c r="E32" s="359" t="s">
        <v>637</v>
      </c>
      <c r="F32" s="359" t="s">
        <v>638</v>
      </c>
      <c r="G32" s="359" t="s">
        <v>771</v>
      </c>
      <c r="H32" s="359" t="s">
        <v>771</v>
      </c>
      <c r="I32" s="359" t="s">
        <v>651</v>
      </c>
      <c r="J32" s="359" t="s">
        <v>652</v>
      </c>
      <c r="K32" s="359" t="s">
        <v>740</v>
      </c>
      <c r="L32" s="359" t="s">
        <v>96</v>
      </c>
      <c r="M32" s="443" t="s">
        <v>644</v>
      </c>
    </row>
    <row r="33" spans="4:13">
      <c r="D33" s="442">
        <v>17460</v>
      </c>
      <c r="E33" s="359" t="s">
        <v>637</v>
      </c>
      <c r="F33" s="359" t="s">
        <v>638</v>
      </c>
      <c r="G33" s="359" t="s">
        <v>772</v>
      </c>
      <c r="H33" s="359" t="s">
        <v>772</v>
      </c>
      <c r="I33" s="359" t="s">
        <v>655</v>
      </c>
      <c r="J33" s="359" t="s">
        <v>656</v>
      </c>
      <c r="K33" s="359" t="s">
        <v>740</v>
      </c>
      <c r="L33" s="359" t="s">
        <v>96</v>
      </c>
      <c r="M33" s="443" t="s">
        <v>644</v>
      </c>
    </row>
    <row r="34" spans="4:13">
      <c r="D34" s="442">
        <v>17462</v>
      </c>
      <c r="E34" s="359" t="s">
        <v>637</v>
      </c>
      <c r="F34" s="359" t="s">
        <v>638</v>
      </c>
      <c r="G34" s="359" t="s">
        <v>773</v>
      </c>
      <c r="H34" s="359" t="s">
        <v>773</v>
      </c>
      <c r="I34" s="359" t="s">
        <v>766</v>
      </c>
      <c r="J34" s="359" t="s">
        <v>767</v>
      </c>
      <c r="K34" s="359" t="s">
        <v>740</v>
      </c>
      <c r="L34" s="359" t="s">
        <v>96</v>
      </c>
      <c r="M34" s="443" t="s">
        <v>644</v>
      </c>
    </row>
    <row r="35" spans="4:13">
      <c r="D35" s="442">
        <v>17464</v>
      </c>
      <c r="E35" s="359" t="s">
        <v>637</v>
      </c>
      <c r="F35" s="359" t="s">
        <v>638</v>
      </c>
      <c r="G35" s="359" t="s">
        <v>774</v>
      </c>
      <c r="H35" s="359" t="s">
        <v>774</v>
      </c>
      <c r="I35" s="359" t="s">
        <v>659</v>
      </c>
      <c r="J35" s="359" t="s">
        <v>660</v>
      </c>
      <c r="K35" s="359" t="s">
        <v>740</v>
      </c>
      <c r="L35" s="359" t="s">
        <v>96</v>
      </c>
      <c r="M35" s="443" t="s">
        <v>644</v>
      </c>
    </row>
    <row r="36" spans="4:13">
      <c r="D36" s="442">
        <v>17466</v>
      </c>
      <c r="E36" s="359" t="s">
        <v>637</v>
      </c>
      <c r="F36" s="359" t="s">
        <v>638</v>
      </c>
      <c r="G36" s="359" t="s">
        <v>775</v>
      </c>
      <c r="H36" s="359" t="s">
        <v>775</v>
      </c>
      <c r="I36" s="359" t="s">
        <v>744</v>
      </c>
      <c r="J36" s="359" t="s">
        <v>745</v>
      </c>
      <c r="K36" s="359" t="s">
        <v>740</v>
      </c>
      <c r="L36" s="359" t="s">
        <v>96</v>
      </c>
      <c r="M36" s="443" t="s">
        <v>644</v>
      </c>
    </row>
    <row r="37" spans="4:13">
      <c r="D37" s="442">
        <v>17468</v>
      </c>
      <c r="E37" s="359" t="s">
        <v>637</v>
      </c>
      <c r="F37" s="359" t="s">
        <v>638</v>
      </c>
      <c r="G37" s="359" t="s">
        <v>776</v>
      </c>
      <c r="H37" s="359" t="s">
        <v>776</v>
      </c>
      <c r="I37" s="359" t="s">
        <v>697</v>
      </c>
      <c r="J37" s="359" t="s">
        <v>698</v>
      </c>
      <c r="K37" s="359" t="s">
        <v>740</v>
      </c>
      <c r="L37" s="359" t="s">
        <v>96</v>
      </c>
      <c r="M37" s="443" t="s">
        <v>644</v>
      </c>
    </row>
    <row r="38" spans="4:13">
      <c r="D38" s="442">
        <v>17470</v>
      </c>
      <c r="E38" s="359" t="s">
        <v>637</v>
      </c>
      <c r="F38" s="359" t="s">
        <v>638</v>
      </c>
      <c r="G38" s="359" t="s">
        <v>777</v>
      </c>
      <c r="H38" s="359" t="s">
        <v>777</v>
      </c>
      <c r="I38" s="359" t="s">
        <v>651</v>
      </c>
      <c r="J38" s="359" t="s">
        <v>652</v>
      </c>
      <c r="K38" s="359" t="s">
        <v>740</v>
      </c>
      <c r="L38" s="359" t="s">
        <v>96</v>
      </c>
      <c r="M38" s="443" t="s">
        <v>644</v>
      </c>
    </row>
    <row r="39" spans="4:13">
      <c r="D39" s="442">
        <v>17472</v>
      </c>
      <c r="E39" s="359" t="s">
        <v>637</v>
      </c>
      <c r="F39" s="359" t="s">
        <v>638</v>
      </c>
      <c r="G39" s="359" t="s">
        <v>778</v>
      </c>
      <c r="H39" s="359" t="s">
        <v>778</v>
      </c>
      <c r="I39" s="359" t="s">
        <v>655</v>
      </c>
      <c r="J39" s="359" t="s">
        <v>656</v>
      </c>
      <c r="K39" s="359" t="s">
        <v>740</v>
      </c>
      <c r="L39" s="359" t="s">
        <v>96</v>
      </c>
      <c r="M39" s="443" t="s">
        <v>644</v>
      </c>
    </row>
    <row r="40" spans="4:13">
      <c r="D40" s="442">
        <v>17474</v>
      </c>
      <c r="E40" s="359" t="s">
        <v>637</v>
      </c>
      <c r="F40" s="359" t="s">
        <v>638</v>
      </c>
      <c r="G40" s="359" t="s">
        <v>779</v>
      </c>
      <c r="H40" s="359" t="s">
        <v>779</v>
      </c>
      <c r="I40" s="359" t="s">
        <v>766</v>
      </c>
      <c r="J40" s="359" t="s">
        <v>767</v>
      </c>
      <c r="K40" s="359" t="s">
        <v>740</v>
      </c>
      <c r="L40" s="359" t="s">
        <v>96</v>
      </c>
      <c r="M40" s="443" t="s">
        <v>644</v>
      </c>
    </row>
    <row r="41" spans="4:13">
      <c r="D41" s="442">
        <v>17476</v>
      </c>
      <c r="E41" s="359" t="s">
        <v>637</v>
      </c>
      <c r="F41" s="359" t="s">
        <v>638</v>
      </c>
      <c r="G41" s="359" t="s">
        <v>780</v>
      </c>
      <c r="H41" s="359" t="s">
        <v>780</v>
      </c>
      <c r="I41" s="359" t="s">
        <v>659</v>
      </c>
      <c r="J41" s="359" t="s">
        <v>660</v>
      </c>
      <c r="K41" s="359" t="s">
        <v>740</v>
      </c>
      <c r="L41" s="359" t="s">
        <v>96</v>
      </c>
      <c r="M41" s="443" t="s">
        <v>644</v>
      </c>
    </row>
    <row r="42" spans="4:13">
      <c r="D42" s="442">
        <v>17478</v>
      </c>
      <c r="E42" s="359" t="s">
        <v>637</v>
      </c>
      <c r="F42" s="359" t="s">
        <v>638</v>
      </c>
      <c r="G42" s="359" t="s">
        <v>781</v>
      </c>
      <c r="H42" s="359" t="s">
        <v>781</v>
      </c>
      <c r="I42" s="359" t="s">
        <v>744</v>
      </c>
      <c r="J42" s="359" t="s">
        <v>745</v>
      </c>
      <c r="K42" s="359" t="s">
        <v>740</v>
      </c>
      <c r="L42" s="359" t="s">
        <v>96</v>
      </c>
      <c r="M42" s="443" t="s">
        <v>644</v>
      </c>
    </row>
    <row r="43" spans="4:13">
      <c r="D43" s="442">
        <v>17480</v>
      </c>
      <c r="E43" s="359" t="s">
        <v>637</v>
      </c>
      <c r="F43" s="359" t="s">
        <v>638</v>
      </c>
      <c r="G43" s="359" t="s">
        <v>782</v>
      </c>
      <c r="H43" s="359" t="s">
        <v>782</v>
      </c>
      <c r="I43" s="359" t="s">
        <v>697</v>
      </c>
      <c r="J43" s="359" t="s">
        <v>698</v>
      </c>
      <c r="K43" s="359" t="s">
        <v>740</v>
      </c>
      <c r="L43" s="359" t="s">
        <v>96</v>
      </c>
      <c r="M43" s="443" t="s">
        <v>644</v>
      </c>
    </row>
    <row r="44" spans="4:13">
      <c r="D44" s="442">
        <v>17420</v>
      </c>
      <c r="E44" s="359" t="s">
        <v>637</v>
      </c>
      <c r="F44" s="359" t="s">
        <v>638</v>
      </c>
      <c r="G44" s="359" t="s">
        <v>750</v>
      </c>
      <c r="H44" s="359" t="s">
        <v>750</v>
      </c>
      <c r="I44" s="359" t="s">
        <v>667</v>
      </c>
      <c r="J44" s="359" t="s">
        <v>668</v>
      </c>
      <c r="K44" s="359" t="s">
        <v>740</v>
      </c>
      <c r="L44" s="359" t="s">
        <v>96</v>
      </c>
      <c r="M44" s="443" t="s">
        <v>644</v>
      </c>
    </row>
    <row r="45" spans="4:13">
      <c r="D45" s="442">
        <v>17422</v>
      </c>
      <c r="E45" s="359" t="s">
        <v>637</v>
      </c>
      <c r="F45" s="359" t="s">
        <v>638</v>
      </c>
      <c r="G45" s="359" t="s">
        <v>751</v>
      </c>
      <c r="H45" s="359" t="s">
        <v>751</v>
      </c>
      <c r="I45" s="359" t="s">
        <v>647</v>
      </c>
      <c r="J45" s="359" t="s">
        <v>648</v>
      </c>
      <c r="K45" s="359" t="s">
        <v>740</v>
      </c>
      <c r="L45" s="359" t="s">
        <v>96</v>
      </c>
      <c r="M45" s="443" t="s">
        <v>644</v>
      </c>
    </row>
    <row r="46" spans="4:13">
      <c r="D46" s="442">
        <v>17424</v>
      </c>
      <c r="E46" s="359" t="s">
        <v>637</v>
      </c>
      <c r="F46" s="359" t="s">
        <v>638</v>
      </c>
      <c r="G46" s="359" t="s">
        <v>752</v>
      </c>
      <c r="H46" s="359" t="s">
        <v>752</v>
      </c>
      <c r="I46" s="359" t="s">
        <v>667</v>
      </c>
      <c r="J46" s="359" t="s">
        <v>668</v>
      </c>
      <c r="K46" s="359" t="s">
        <v>740</v>
      </c>
      <c r="L46" s="359" t="s">
        <v>96</v>
      </c>
      <c r="M46" s="443" t="s">
        <v>644</v>
      </c>
    </row>
    <row r="47" spans="4:13">
      <c r="D47" s="442">
        <v>17426</v>
      </c>
      <c r="E47" s="359" t="s">
        <v>637</v>
      </c>
      <c r="F47" s="359" t="s">
        <v>638</v>
      </c>
      <c r="G47" s="359" t="s">
        <v>753</v>
      </c>
      <c r="H47" s="359" t="s">
        <v>753</v>
      </c>
      <c r="I47" s="359" t="s">
        <v>647</v>
      </c>
      <c r="J47" s="359" t="s">
        <v>648</v>
      </c>
      <c r="K47" s="359" t="s">
        <v>740</v>
      </c>
      <c r="L47" s="359" t="s">
        <v>96</v>
      </c>
      <c r="M47" s="443" t="s">
        <v>644</v>
      </c>
    </row>
    <row r="48" spans="4:13">
      <c r="D48" s="442">
        <v>16304</v>
      </c>
      <c r="E48" s="359" t="s">
        <v>637</v>
      </c>
      <c r="F48" s="359" t="s">
        <v>638</v>
      </c>
      <c r="G48" s="359" t="s">
        <v>717</v>
      </c>
      <c r="H48" s="359" t="s">
        <v>718</v>
      </c>
      <c r="I48" s="359" t="s">
        <v>647</v>
      </c>
      <c r="J48" s="359" t="s">
        <v>648</v>
      </c>
      <c r="K48" s="359" t="s">
        <v>643</v>
      </c>
      <c r="L48" s="359" t="s">
        <v>94</v>
      </c>
      <c r="M48" s="443" t="s">
        <v>644</v>
      </c>
    </row>
    <row r="49" spans="4:13">
      <c r="D49" s="442">
        <v>16312</v>
      </c>
      <c r="E49" s="359" t="s">
        <v>637</v>
      </c>
      <c r="F49" s="359" t="s">
        <v>638</v>
      </c>
      <c r="G49" s="359" t="s">
        <v>725</v>
      </c>
      <c r="H49" s="359" t="s">
        <v>726</v>
      </c>
      <c r="I49" s="359" t="s">
        <v>651</v>
      </c>
      <c r="J49" s="359" t="s">
        <v>652</v>
      </c>
      <c r="K49" s="359" t="s">
        <v>643</v>
      </c>
      <c r="L49" s="359" t="s">
        <v>94</v>
      </c>
      <c r="M49" s="443" t="s">
        <v>644</v>
      </c>
    </row>
    <row r="50" spans="4:13">
      <c r="D50" s="442">
        <v>17428</v>
      </c>
      <c r="E50" s="359" t="s">
        <v>637</v>
      </c>
      <c r="F50" s="359" t="s">
        <v>638</v>
      </c>
      <c r="G50" s="359" t="s">
        <v>754</v>
      </c>
      <c r="H50" s="359" t="s">
        <v>754</v>
      </c>
      <c r="I50" s="359" t="s">
        <v>744</v>
      </c>
      <c r="J50" s="359" t="s">
        <v>745</v>
      </c>
      <c r="K50" s="359" t="s">
        <v>740</v>
      </c>
      <c r="L50" s="359" t="s">
        <v>96</v>
      </c>
      <c r="M50" s="443" t="s">
        <v>644</v>
      </c>
    </row>
    <row r="51" spans="4:13">
      <c r="D51" s="442">
        <v>17430</v>
      </c>
      <c r="E51" s="359" t="s">
        <v>637</v>
      </c>
      <c r="F51" s="359" t="s">
        <v>638</v>
      </c>
      <c r="G51" s="359" t="s">
        <v>755</v>
      </c>
      <c r="H51" s="359" t="s">
        <v>755</v>
      </c>
      <c r="I51" s="359" t="s">
        <v>744</v>
      </c>
      <c r="J51" s="359" t="s">
        <v>745</v>
      </c>
      <c r="K51" s="359" t="s">
        <v>740</v>
      </c>
      <c r="L51" s="359" t="s">
        <v>96</v>
      </c>
      <c r="M51" s="443" t="s">
        <v>644</v>
      </c>
    </row>
    <row r="52" spans="4:13">
      <c r="D52" s="442">
        <v>17432</v>
      </c>
      <c r="E52" s="359" t="s">
        <v>637</v>
      </c>
      <c r="F52" s="359" t="s">
        <v>638</v>
      </c>
      <c r="G52" s="359" t="s">
        <v>756</v>
      </c>
      <c r="H52" s="359" t="s">
        <v>756</v>
      </c>
      <c r="I52" s="359" t="s">
        <v>655</v>
      </c>
      <c r="J52" s="359" t="s">
        <v>656</v>
      </c>
      <c r="K52" s="359" t="s">
        <v>740</v>
      </c>
      <c r="L52" s="359" t="s">
        <v>96</v>
      </c>
      <c r="M52" s="443" t="s">
        <v>644</v>
      </c>
    </row>
    <row r="53" spans="4:13">
      <c r="D53" s="442">
        <v>17434</v>
      </c>
      <c r="E53" s="359" t="s">
        <v>637</v>
      </c>
      <c r="F53" s="359" t="s">
        <v>638</v>
      </c>
      <c r="G53" s="359" t="s">
        <v>757</v>
      </c>
      <c r="H53" s="359" t="s">
        <v>757</v>
      </c>
      <c r="I53" s="359" t="s">
        <v>651</v>
      </c>
      <c r="J53" s="359" t="s">
        <v>652</v>
      </c>
      <c r="K53" s="359" t="s">
        <v>740</v>
      </c>
      <c r="L53" s="359" t="s">
        <v>96</v>
      </c>
      <c r="M53" s="443" t="s">
        <v>644</v>
      </c>
    </row>
    <row r="54" spans="4:13">
      <c r="D54" s="442">
        <v>17436</v>
      </c>
      <c r="E54" s="359" t="s">
        <v>637</v>
      </c>
      <c r="F54" s="359" t="s">
        <v>638</v>
      </c>
      <c r="G54" s="359" t="s">
        <v>758</v>
      </c>
      <c r="H54" s="359" t="s">
        <v>758</v>
      </c>
      <c r="I54" s="359" t="s">
        <v>655</v>
      </c>
      <c r="J54" s="359" t="s">
        <v>656</v>
      </c>
      <c r="K54" s="359" t="s">
        <v>740</v>
      </c>
      <c r="L54" s="359" t="s">
        <v>96</v>
      </c>
      <c r="M54" s="443" t="s">
        <v>644</v>
      </c>
    </row>
    <row r="55" spans="4:13">
      <c r="D55" s="442">
        <v>17412</v>
      </c>
      <c r="E55" s="359" t="s">
        <v>637</v>
      </c>
      <c r="F55" s="359" t="s">
        <v>638</v>
      </c>
      <c r="G55" s="359" t="s">
        <v>742</v>
      </c>
      <c r="H55" s="359" t="s">
        <v>742</v>
      </c>
      <c r="I55" s="359" t="s">
        <v>697</v>
      </c>
      <c r="J55" s="359" t="s">
        <v>698</v>
      </c>
      <c r="K55" s="359" t="s">
        <v>740</v>
      </c>
      <c r="L55" s="359" t="s">
        <v>96</v>
      </c>
      <c r="M55" s="443" t="s">
        <v>644</v>
      </c>
    </row>
    <row r="56" spans="4:13">
      <c r="D56" s="442">
        <v>17414</v>
      </c>
      <c r="E56" s="359" t="s">
        <v>637</v>
      </c>
      <c r="F56" s="359" t="s">
        <v>638</v>
      </c>
      <c r="G56" s="359" t="s">
        <v>743</v>
      </c>
      <c r="H56" s="359" t="s">
        <v>743</v>
      </c>
      <c r="I56" s="359" t="s">
        <v>744</v>
      </c>
      <c r="J56" s="359" t="s">
        <v>745</v>
      </c>
      <c r="K56" s="359" t="s">
        <v>740</v>
      </c>
      <c r="L56" s="359" t="s">
        <v>96</v>
      </c>
      <c r="M56" s="443" t="s">
        <v>644</v>
      </c>
    </row>
    <row r="57" spans="4:13">
      <c r="D57" s="442">
        <v>17416</v>
      </c>
      <c r="E57" s="359" t="s">
        <v>637</v>
      </c>
      <c r="F57" s="359" t="s">
        <v>638</v>
      </c>
      <c r="G57" s="359" t="s">
        <v>746</v>
      </c>
      <c r="H57" s="359" t="s">
        <v>746</v>
      </c>
      <c r="I57" s="359" t="s">
        <v>747</v>
      </c>
      <c r="J57" s="359" t="s">
        <v>748</v>
      </c>
      <c r="K57" s="359" t="s">
        <v>740</v>
      </c>
      <c r="L57" s="359" t="s">
        <v>96</v>
      </c>
      <c r="M57" s="443" t="s">
        <v>644</v>
      </c>
    </row>
    <row r="58" spans="4:13">
      <c r="D58" s="442">
        <v>17418</v>
      </c>
      <c r="E58" s="359" t="s">
        <v>637</v>
      </c>
      <c r="F58" s="359" t="s">
        <v>638</v>
      </c>
      <c r="G58" s="359" t="s">
        <v>749</v>
      </c>
      <c r="H58" s="359" t="s">
        <v>749</v>
      </c>
      <c r="I58" s="359" t="s">
        <v>747</v>
      </c>
      <c r="J58" s="359" t="s">
        <v>748</v>
      </c>
      <c r="K58" s="359" t="s">
        <v>740</v>
      </c>
      <c r="L58" s="359" t="s">
        <v>96</v>
      </c>
      <c r="M58" s="443" t="s">
        <v>644</v>
      </c>
    </row>
    <row r="59" spans="4:13">
      <c r="D59" s="442">
        <v>16076</v>
      </c>
      <c r="E59" s="359" t="s">
        <v>637</v>
      </c>
      <c r="F59" s="359" t="s">
        <v>638</v>
      </c>
      <c r="G59" s="359" t="s">
        <v>669</v>
      </c>
      <c r="H59" s="359" t="s">
        <v>670</v>
      </c>
      <c r="I59" s="359" t="s">
        <v>647</v>
      </c>
      <c r="J59" s="359" t="s">
        <v>648</v>
      </c>
      <c r="K59" s="359" t="s">
        <v>643</v>
      </c>
      <c r="L59" s="359" t="s">
        <v>94</v>
      </c>
      <c r="M59" s="443" t="s">
        <v>644</v>
      </c>
    </row>
    <row r="60" spans="4:13">
      <c r="D60" s="442">
        <v>16302</v>
      </c>
      <c r="E60" s="359" t="s">
        <v>637</v>
      </c>
      <c r="F60" s="359" t="s">
        <v>638</v>
      </c>
      <c r="G60" s="359" t="s">
        <v>715</v>
      </c>
      <c r="H60" s="359" t="s">
        <v>716</v>
      </c>
      <c r="I60" s="359" t="s">
        <v>647</v>
      </c>
      <c r="J60" s="359" t="s">
        <v>648</v>
      </c>
      <c r="K60" s="359" t="s">
        <v>643</v>
      </c>
      <c r="L60" s="359" t="s">
        <v>94</v>
      </c>
      <c r="M60" s="443" t="s">
        <v>644</v>
      </c>
    </row>
    <row r="61" spans="4:13">
      <c r="D61" s="442">
        <v>16310</v>
      </c>
      <c r="E61" s="359" t="s">
        <v>637</v>
      </c>
      <c r="F61" s="359" t="s">
        <v>638</v>
      </c>
      <c r="G61" s="359" t="s">
        <v>723</v>
      </c>
      <c r="H61" s="359" t="s">
        <v>724</v>
      </c>
      <c r="I61" s="359" t="s">
        <v>647</v>
      </c>
      <c r="J61" s="359" t="s">
        <v>648</v>
      </c>
      <c r="K61" s="359" t="s">
        <v>643</v>
      </c>
      <c r="L61" s="359" t="s">
        <v>94</v>
      </c>
      <c r="M61" s="443" t="s">
        <v>644</v>
      </c>
    </row>
    <row r="62" spans="4:13">
      <c r="D62" s="442">
        <v>16314</v>
      </c>
      <c r="E62" s="359" t="s">
        <v>637</v>
      </c>
      <c r="F62" s="359" t="s">
        <v>638</v>
      </c>
      <c r="G62" s="359" t="s">
        <v>727</v>
      </c>
      <c r="H62" s="359" t="s">
        <v>728</v>
      </c>
      <c r="I62" s="359" t="s">
        <v>655</v>
      </c>
      <c r="J62" s="359" t="s">
        <v>656</v>
      </c>
      <c r="K62" s="359" t="s">
        <v>643</v>
      </c>
      <c r="L62" s="359" t="s">
        <v>94</v>
      </c>
      <c r="M62" s="443" t="s">
        <v>644</v>
      </c>
    </row>
    <row r="63" spans="4:13">
      <c r="D63" s="442">
        <v>17438</v>
      </c>
      <c r="E63" s="359" t="s">
        <v>637</v>
      </c>
      <c r="F63" s="359" t="s">
        <v>638</v>
      </c>
      <c r="G63" s="359" t="s">
        <v>759</v>
      </c>
      <c r="H63" s="359" t="s">
        <v>759</v>
      </c>
      <c r="I63" s="359" t="s">
        <v>651</v>
      </c>
      <c r="J63" s="359" t="s">
        <v>652</v>
      </c>
      <c r="K63" s="359" t="s">
        <v>740</v>
      </c>
      <c r="L63" s="359" t="s">
        <v>96</v>
      </c>
      <c r="M63" s="443" t="s">
        <v>644</v>
      </c>
    </row>
    <row r="64" spans="4:13">
      <c r="D64" s="442">
        <v>17440</v>
      </c>
      <c r="E64" s="359" t="s">
        <v>637</v>
      </c>
      <c r="F64" s="359" t="s">
        <v>638</v>
      </c>
      <c r="G64" s="359" t="s">
        <v>760</v>
      </c>
      <c r="H64" s="359" t="s">
        <v>760</v>
      </c>
      <c r="I64" s="359" t="s">
        <v>651</v>
      </c>
      <c r="J64" s="359" t="s">
        <v>652</v>
      </c>
      <c r="K64" s="359" t="s">
        <v>740</v>
      </c>
      <c r="L64" s="359" t="s">
        <v>96</v>
      </c>
      <c r="M64" s="443" t="s">
        <v>644</v>
      </c>
    </row>
    <row r="65" spans="4:13">
      <c r="D65" s="442">
        <v>17442</v>
      </c>
      <c r="E65" s="359" t="s">
        <v>637</v>
      </c>
      <c r="F65" s="359" t="s">
        <v>638</v>
      </c>
      <c r="G65" s="359" t="s">
        <v>761</v>
      </c>
      <c r="H65" s="359" t="s">
        <v>761</v>
      </c>
      <c r="I65" s="359" t="s">
        <v>651</v>
      </c>
      <c r="J65" s="359" t="s">
        <v>652</v>
      </c>
      <c r="K65" s="359" t="s">
        <v>740</v>
      </c>
      <c r="L65" s="359" t="s">
        <v>96</v>
      </c>
      <c r="M65" s="443" t="s">
        <v>644</v>
      </c>
    </row>
    <row r="66" spans="4:13">
      <c r="D66" s="442">
        <v>17444</v>
      </c>
      <c r="E66" s="359" t="s">
        <v>637</v>
      </c>
      <c r="F66" s="359" t="s">
        <v>638</v>
      </c>
      <c r="G66" s="359" t="s">
        <v>762</v>
      </c>
      <c r="H66" s="359" t="s">
        <v>762</v>
      </c>
      <c r="I66" s="359" t="s">
        <v>651</v>
      </c>
      <c r="J66" s="359" t="s">
        <v>652</v>
      </c>
      <c r="K66" s="359" t="s">
        <v>740</v>
      </c>
      <c r="L66" s="359" t="s">
        <v>96</v>
      </c>
      <c r="M66" s="443" t="s">
        <v>644</v>
      </c>
    </row>
    <row r="67" spans="4:13">
      <c r="D67" s="442">
        <v>16080</v>
      </c>
      <c r="E67" s="359" t="s">
        <v>637</v>
      </c>
      <c r="F67" s="359" t="s">
        <v>638</v>
      </c>
      <c r="G67" s="359" t="s">
        <v>673</v>
      </c>
      <c r="H67" s="359" t="s">
        <v>674</v>
      </c>
      <c r="I67" s="359" t="s">
        <v>667</v>
      </c>
      <c r="J67" s="359" t="s">
        <v>668</v>
      </c>
      <c r="K67" s="359" t="s">
        <v>643</v>
      </c>
      <c r="L67" s="359" t="s">
        <v>94</v>
      </c>
      <c r="M67" s="443" t="s">
        <v>644</v>
      </c>
    </row>
    <row r="68" spans="4:13">
      <c r="D68" s="442">
        <v>16082</v>
      </c>
      <c r="E68" s="359" t="s">
        <v>637</v>
      </c>
      <c r="F68" s="359" t="s">
        <v>638</v>
      </c>
      <c r="G68" s="359" t="s">
        <v>675</v>
      </c>
      <c r="H68" s="359" t="s">
        <v>676</v>
      </c>
      <c r="I68" s="359" t="s">
        <v>647</v>
      </c>
      <c r="J68" s="359" t="s">
        <v>648</v>
      </c>
      <c r="K68" s="359" t="s">
        <v>643</v>
      </c>
      <c r="L68" s="359" t="s">
        <v>94</v>
      </c>
      <c r="M68" s="443" t="s">
        <v>644</v>
      </c>
    </row>
    <row r="69" spans="4:13">
      <c r="D69" s="442">
        <v>16084</v>
      </c>
      <c r="E69" s="359" t="s">
        <v>637</v>
      </c>
      <c r="F69" s="359" t="s">
        <v>638</v>
      </c>
      <c r="G69" s="359" t="s">
        <v>677</v>
      </c>
      <c r="H69" s="359" t="s">
        <v>678</v>
      </c>
      <c r="I69" s="359" t="s">
        <v>651</v>
      </c>
      <c r="J69" s="359" t="s">
        <v>652</v>
      </c>
      <c r="K69" s="359" t="s">
        <v>643</v>
      </c>
      <c r="L69" s="359" t="s">
        <v>94</v>
      </c>
      <c r="M69" s="443" t="s">
        <v>644</v>
      </c>
    </row>
    <row r="70" spans="4:13">
      <c r="D70" s="442">
        <v>16588</v>
      </c>
      <c r="E70" s="359" t="s">
        <v>637</v>
      </c>
      <c r="F70" s="359" t="s">
        <v>638</v>
      </c>
      <c r="G70" s="359" t="s">
        <v>729</v>
      </c>
      <c r="H70" s="359" t="s">
        <v>730</v>
      </c>
      <c r="I70" s="359" t="s">
        <v>641</v>
      </c>
      <c r="J70" s="359" t="s">
        <v>642</v>
      </c>
      <c r="K70" s="359" t="s">
        <v>643</v>
      </c>
      <c r="L70" s="359" t="s">
        <v>94</v>
      </c>
      <c r="M70" s="443" t="s">
        <v>644</v>
      </c>
    </row>
    <row r="71" spans="4:13">
      <c r="D71" s="442">
        <v>16590</v>
      </c>
      <c r="E71" s="359" t="s">
        <v>637</v>
      </c>
      <c r="F71" s="359" t="s">
        <v>638</v>
      </c>
      <c r="G71" s="359" t="s">
        <v>435</v>
      </c>
      <c r="H71" s="359" t="s">
        <v>731</v>
      </c>
      <c r="I71" s="359" t="s">
        <v>647</v>
      </c>
      <c r="J71" s="359" t="s">
        <v>648</v>
      </c>
      <c r="K71" s="359" t="s">
        <v>643</v>
      </c>
      <c r="L71" s="359" t="s">
        <v>94</v>
      </c>
      <c r="M71" s="443" t="s">
        <v>644</v>
      </c>
    </row>
    <row r="72" spans="4:13">
      <c r="D72" s="442">
        <v>16592</v>
      </c>
      <c r="E72" s="359" t="s">
        <v>637</v>
      </c>
      <c r="F72" s="359" t="s">
        <v>638</v>
      </c>
      <c r="G72" s="359" t="s">
        <v>732</v>
      </c>
      <c r="H72" s="359" t="s">
        <v>733</v>
      </c>
      <c r="I72" s="359" t="s">
        <v>647</v>
      </c>
      <c r="J72" s="359" t="s">
        <v>648</v>
      </c>
      <c r="K72" s="359" t="s">
        <v>643</v>
      </c>
      <c r="L72" s="359" t="s">
        <v>94</v>
      </c>
      <c r="M72" s="443" t="s">
        <v>644</v>
      </c>
    </row>
    <row r="73" spans="4:13">
      <c r="D73" s="442">
        <v>16594</v>
      </c>
      <c r="E73" s="359" t="s">
        <v>637</v>
      </c>
      <c r="F73" s="359" t="s">
        <v>638</v>
      </c>
      <c r="G73" s="359" t="s">
        <v>445</v>
      </c>
      <c r="H73" s="359" t="s">
        <v>734</v>
      </c>
      <c r="I73" s="359" t="s">
        <v>651</v>
      </c>
      <c r="J73" s="359" t="s">
        <v>652</v>
      </c>
      <c r="K73" s="359" t="s">
        <v>643</v>
      </c>
      <c r="L73" s="359" t="s">
        <v>94</v>
      </c>
      <c r="M73" s="443" t="s">
        <v>644</v>
      </c>
    </row>
    <row r="74" spans="4:13">
      <c r="D74" s="442">
        <v>16596</v>
      </c>
      <c r="E74" s="359" t="s">
        <v>637</v>
      </c>
      <c r="F74" s="359" t="s">
        <v>638</v>
      </c>
      <c r="G74" s="359" t="s">
        <v>735</v>
      </c>
      <c r="H74" s="359" t="s">
        <v>736</v>
      </c>
      <c r="I74" s="359" t="s">
        <v>655</v>
      </c>
      <c r="J74" s="359" t="s">
        <v>656</v>
      </c>
      <c r="K74" s="359" t="s">
        <v>643</v>
      </c>
      <c r="L74" s="359" t="s">
        <v>94</v>
      </c>
      <c r="M74" s="443" t="s">
        <v>644</v>
      </c>
    </row>
    <row r="75" spans="4:13">
      <c r="D75" s="442">
        <v>16598</v>
      </c>
      <c r="E75" s="359" t="s">
        <v>637</v>
      </c>
      <c r="F75" s="359" t="s">
        <v>638</v>
      </c>
      <c r="G75" s="359" t="s">
        <v>737</v>
      </c>
      <c r="H75" s="359" t="s">
        <v>738</v>
      </c>
      <c r="I75" s="359" t="s">
        <v>659</v>
      </c>
      <c r="J75" s="359" t="s">
        <v>660</v>
      </c>
      <c r="K75" s="359" t="s">
        <v>643</v>
      </c>
      <c r="L75" s="359" t="s">
        <v>94</v>
      </c>
      <c r="M75" s="443" t="s">
        <v>644</v>
      </c>
    </row>
    <row r="76" spans="4:13">
      <c r="D76" s="442">
        <v>19146</v>
      </c>
      <c r="E76" s="359" t="s">
        <v>637</v>
      </c>
      <c r="F76" s="359" t="s">
        <v>638</v>
      </c>
      <c r="G76" s="359" t="s">
        <v>831</v>
      </c>
      <c r="H76" s="359" t="s">
        <v>832</v>
      </c>
      <c r="I76" s="359" t="s">
        <v>641</v>
      </c>
      <c r="J76" s="359" t="s">
        <v>833</v>
      </c>
      <c r="K76" s="359" t="s">
        <v>643</v>
      </c>
      <c r="L76" s="359" t="s">
        <v>94</v>
      </c>
      <c r="M76" s="443" t="s">
        <v>834</v>
      </c>
    </row>
    <row r="77" spans="4:13">
      <c r="D77" s="442">
        <v>19216</v>
      </c>
      <c r="E77" s="359" t="s">
        <v>637</v>
      </c>
      <c r="F77" s="359" t="s">
        <v>638</v>
      </c>
      <c r="G77" s="359" t="s">
        <v>839</v>
      </c>
      <c r="H77" s="359" t="s">
        <v>840</v>
      </c>
      <c r="I77" s="359" t="s">
        <v>667</v>
      </c>
      <c r="J77" s="359" t="s">
        <v>668</v>
      </c>
      <c r="K77" s="359" t="s">
        <v>643</v>
      </c>
      <c r="L77" s="359" t="s">
        <v>94</v>
      </c>
      <c r="M77" s="443" t="s">
        <v>834</v>
      </c>
    </row>
    <row r="78" spans="4:13">
      <c r="D78" s="442">
        <v>19214</v>
      </c>
      <c r="E78" s="359" t="s">
        <v>637</v>
      </c>
      <c r="F78" s="359" t="s">
        <v>638</v>
      </c>
      <c r="G78" s="359" t="s">
        <v>835</v>
      </c>
      <c r="H78" s="359" t="s">
        <v>836</v>
      </c>
      <c r="I78" s="359" t="s">
        <v>837</v>
      </c>
      <c r="J78" s="359" t="s">
        <v>838</v>
      </c>
      <c r="K78" s="359" t="s">
        <v>643</v>
      </c>
      <c r="L78" s="359" t="s">
        <v>94</v>
      </c>
      <c r="M78" s="443" t="s">
        <v>834</v>
      </c>
    </row>
    <row r="79" spans="4:13">
      <c r="D79" s="442">
        <v>17678</v>
      </c>
      <c r="E79" s="359" t="s">
        <v>637</v>
      </c>
      <c r="F79" s="359" t="s">
        <v>638</v>
      </c>
      <c r="G79" s="359" t="s">
        <v>809</v>
      </c>
      <c r="H79" s="359" t="s">
        <v>809</v>
      </c>
      <c r="I79" s="359" t="s">
        <v>651</v>
      </c>
      <c r="J79" s="359" t="s">
        <v>652</v>
      </c>
      <c r="K79" s="359" t="s">
        <v>643</v>
      </c>
      <c r="L79" s="359" t="s">
        <v>94</v>
      </c>
      <c r="M79" s="443" t="s">
        <v>644</v>
      </c>
    </row>
    <row r="80" spans="4:13">
      <c r="D80" s="442">
        <v>17696</v>
      </c>
      <c r="E80" s="359" t="s">
        <v>637</v>
      </c>
      <c r="F80" s="359" t="s">
        <v>638</v>
      </c>
      <c r="G80" s="359" t="s">
        <v>818</v>
      </c>
      <c r="H80" s="359" t="s">
        <v>818</v>
      </c>
      <c r="I80" s="359" t="s">
        <v>655</v>
      </c>
      <c r="J80" s="359" t="s">
        <v>656</v>
      </c>
      <c r="K80" s="359" t="s">
        <v>643</v>
      </c>
      <c r="L80" s="359" t="s">
        <v>94</v>
      </c>
      <c r="M80" s="443" t="s">
        <v>644</v>
      </c>
    </row>
    <row r="81" spans="4:13">
      <c r="D81" s="442">
        <v>17698</v>
      </c>
      <c r="E81" s="359" t="s">
        <v>637</v>
      </c>
      <c r="F81" s="359" t="s">
        <v>638</v>
      </c>
      <c r="G81" s="359" t="s">
        <v>819</v>
      </c>
      <c r="H81" s="359" t="s">
        <v>819</v>
      </c>
      <c r="I81" s="359" t="s">
        <v>667</v>
      </c>
      <c r="J81" s="359" t="s">
        <v>668</v>
      </c>
      <c r="K81" s="359" t="s">
        <v>643</v>
      </c>
      <c r="L81" s="359" t="s">
        <v>94</v>
      </c>
      <c r="M81" s="443" t="s">
        <v>644</v>
      </c>
    </row>
    <row r="82" spans="4:13">
      <c r="D82" s="442">
        <v>17700</v>
      </c>
      <c r="E82" s="359" t="s">
        <v>637</v>
      </c>
      <c r="F82" s="359" t="s">
        <v>638</v>
      </c>
      <c r="G82" s="359" t="s">
        <v>820</v>
      </c>
      <c r="H82" s="359" t="s">
        <v>820</v>
      </c>
      <c r="I82" s="359" t="s">
        <v>667</v>
      </c>
      <c r="J82" s="359" t="s">
        <v>668</v>
      </c>
      <c r="K82" s="359" t="s">
        <v>643</v>
      </c>
      <c r="L82" s="359" t="s">
        <v>94</v>
      </c>
      <c r="M82" s="443" t="s">
        <v>644</v>
      </c>
    </row>
    <row r="83" spans="4:13">
      <c r="D83" s="442">
        <v>17680</v>
      </c>
      <c r="E83" s="359" t="s">
        <v>637</v>
      </c>
      <c r="F83" s="359" t="s">
        <v>638</v>
      </c>
      <c r="G83" s="359" t="s">
        <v>810</v>
      </c>
      <c r="H83" s="359" t="s">
        <v>810</v>
      </c>
      <c r="I83" s="359" t="s">
        <v>647</v>
      </c>
      <c r="J83" s="359" t="s">
        <v>648</v>
      </c>
      <c r="K83" s="359" t="s">
        <v>643</v>
      </c>
      <c r="L83" s="359" t="s">
        <v>94</v>
      </c>
      <c r="M83" s="443" t="s">
        <v>644</v>
      </c>
    </row>
    <row r="84" spans="4:13">
      <c r="D84" s="442">
        <v>17682</v>
      </c>
      <c r="E84" s="359" t="s">
        <v>637</v>
      </c>
      <c r="F84" s="359" t="s">
        <v>638</v>
      </c>
      <c r="G84" s="359" t="s">
        <v>811</v>
      </c>
      <c r="H84" s="359" t="s">
        <v>811</v>
      </c>
      <c r="I84" s="359" t="s">
        <v>651</v>
      </c>
      <c r="J84" s="359" t="s">
        <v>652</v>
      </c>
      <c r="K84" s="359" t="s">
        <v>643</v>
      </c>
      <c r="L84" s="359" t="s">
        <v>94</v>
      </c>
      <c r="M84" s="443" t="s">
        <v>644</v>
      </c>
    </row>
    <row r="85" spans="4:13">
      <c r="D85" s="442">
        <v>17684</v>
      </c>
      <c r="E85" s="359" t="s">
        <v>637</v>
      </c>
      <c r="F85" s="359" t="s">
        <v>638</v>
      </c>
      <c r="G85" s="359" t="s">
        <v>812</v>
      </c>
      <c r="H85" s="359" t="s">
        <v>812</v>
      </c>
      <c r="I85" s="359" t="s">
        <v>651</v>
      </c>
      <c r="J85" s="359" t="s">
        <v>652</v>
      </c>
      <c r="K85" s="359" t="s">
        <v>643</v>
      </c>
      <c r="L85" s="359" t="s">
        <v>94</v>
      </c>
      <c r="M85" s="443" t="s">
        <v>644</v>
      </c>
    </row>
    <row r="86" spans="4:13">
      <c r="D86" s="442">
        <v>17686</v>
      </c>
      <c r="E86" s="359" t="s">
        <v>637</v>
      </c>
      <c r="F86" s="359" t="s">
        <v>638</v>
      </c>
      <c r="G86" s="359" t="s">
        <v>813</v>
      </c>
      <c r="H86" s="359" t="s">
        <v>813</v>
      </c>
      <c r="I86" s="359" t="s">
        <v>651</v>
      </c>
      <c r="J86" s="359" t="s">
        <v>652</v>
      </c>
      <c r="K86" s="359" t="s">
        <v>643</v>
      </c>
      <c r="L86" s="359" t="s">
        <v>94</v>
      </c>
      <c r="M86" s="443" t="s">
        <v>644</v>
      </c>
    </row>
    <row r="87" spans="4:13">
      <c r="D87" s="442">
        <v>17688</v>
      </c>
      <c r="E87" s="359" t="s">
        <v>637</v>
      </c>
      <c r="F87" s="359" t="s">
        <v>638</v>
      </c>
      <c r="G87" s="359" t="s">
        <v>814</v>
      </c>
      <c r="H87" s="359" t="s">
        <v>814</v>
      </c>
      <c r="I87" s="359" t="s">
        <v>647</v>
      </c>
      <c r="J87" s="359" t="s">
        <v>648</v>
      </c>
      <c r="K87" s="359" t="s">
        <v>643</v>
      </c>
      <c r="L87" s="359" t="s">
        <v>94</v>
      </c>
      <c r="M87" s="443" t="s">
        <v>644</v>
      </c>
    </row>
    <row r="88" spans="4:13">
      <c r="D88" s="442">
        <v>17690</v>
      </c>
      <c r="E88" s="359" t="s">
        <v>637</v>
      </c>
      <c r="F88" s="359" t="s">
        <v>638</v>
      </c>
      <c r="G88" s="359" t="s">
        <v>815</v>
      </c>
      <c r="H88" s="359" t="s">
        <v>815</v>
      </c>
      <c r="I88" s="359" t="s">
        <v>801</v>
      </c>
      <c r="J88" s="359" t="s">
        <v>802</v>
      </c>
      <c r="K88" s="359" t="s">
        <v>643</v>
      </c>
      <c r="L88" s="359" t="s">
        <v>94</v>
      </c>
      <c r="M88" s="443" t="s">
        <v>644</v>
      </c>
    </row>
    <row r="89" spans="4:13">
      <c r="D89" s="442">
        <v>17692</v>
      </c>
      <c r="E89" s="359" t="s">
        <v>637</v>
      </c>
      <c r="F89" s="359" t="s">
        <v>638</v>
      </c>
      <c r="G89" s="359" t="s">
        <v>816</v>
      </c>
      <c r="H89" s="359" t="s">
        <v>816</v>
      </c>
      <c r="I89" s="359" t="s">
        <v>801</v>
      </c>
      <c r="J89" s="359" t="s">
        <v>802</v>
      </c>
      <c r="K89" s="359" t="s">
        <v>643</v>
      </c>
      <c r="L89" s="359" t="s">
        <v>94</v>
      </c>
      <c r="M89" s="443" t="s">
        <v>644</v>
      </c>
    </row>
    <row r="90" spans="4:13">
      <c r="D90" s="442">
        <v>17694</v>
      </c>
      <c r="E90" s="359" t="s">
        <v>637</v>
      </c>
      <c r="F90" s="359" t="s">
        <v>638</v>
      </c>
      <c r="G90" s="359" t="s">
        <v>817</v>
      </c>
      <c r="H90" s="359" t="s">
        <v>817</v>
      </c>
      <c r="I90" s="359" t="s">
        <v>651</v>
      </c>
      <c r="J90" s="359" t="s">
        <v>652</v>
      </c>
      <c r="K90" s="359" t="s">
        <v>643</v>
      </c>
      <c r="L90" s="359" t="s">
        <v>94</v>
      </c>
      <c r="M90" s="443" t="s">
        <v>644</v>
      </c>
    </row>
    <row r="91" spans="4:13">
      <c r="D91" s="442">
        <v>17654</v>
      </c>
      <c r="E91" s="359" t="s">
        <v>637</v>
      </c>
      <c r="F91" s="359" t="s">
        <v>638</v>
      </c>
      <c r="G91" s="359" t="s">
        <v>795</v>
      </c>
      <c r="H91" s="359" t="s">
        <v>795</v>
      </c>
      <c r="I91" s="359" t="s">
        <v>647</v>
      </c>
      <c r="J91" s="359" t="s">
        <v>648</v>
      </c>
      <c r="K91" s="359" t="s">
        <v>643</v>
      </c>
      <c r="L91" s="359" t="s">
        <v>94</v>
      </c>
      <c r="M91" s="443" t="s">
        <v>644</v>
      </c>
    </row>
    <row r="92" spans="4:13">
      <c r="D92" s="442">
        <v>17672</v>
      </c>
      <c r="E92" s="359" t="s">
        <v>637</v>
      </c>
      <c r="F92" s="359" t="s">
        <v>638</v>
      </c>
      <c r="G92" s="359" t="s">
        <v>806</v>
      </c>
      <c r="H92" s="359" t="s">
        <v>806</v>
      </c>
      <c r="I92" s="359" t="s">
        <v>801</v>
      </c>
      <c r="J92" s="359" t="s">
        <v>802</v>
      </c>
      <c r="K92" s="359" t="s">
        <v>643</v>
      </c>
      <c r="L92" s="359" t="s">
        <v>94</v>
      </c>
      <c r="M92" s="443" t="s">
        <v>644</v>
      </c>
    </row>
    <row r="93" spans="4:13">
      <c r="D93" s="442">
        <v>17674</v>
      </c>
      <c r="E93" s="359" t="s">
        <v>637</v>
      </c>
      <c r="F93" s="359" t="s">
        <v>638</v>
      </c>
      <c r="G93" s="359" t="s">
        <v>807</v>
      </c>
      <c r="H93" s="359" t="s">
        <v>807</v>
      </c>
      <c r="I93" s="359" t="s">
        <v>647</v>
      </c>
      <c r="J93" s="359" t="s">
        <v>648</v>
      </c>
      <c r="K93" s="359" t="s">
        <v>643</v>
      </c>
      <c r="L93" s="359" t="s">
        <v>94</v>
      </c>
      <c r="M93" s="443" t="s">
        <v>644</v>
      </c>
    </row>
    <row r="94" spans="4:13">
      <c r="D94" s="442">
        <v>17676</v>
      </c>
      <c r="E94" s="359" t="s">
        <v>637</v>
      </c>
      <c r="F94" s="359" t="s">
        <v>638</v>
      </c>
      <c r="G94" s="359" t="s">
        <v>808</v>
      </c>
      <c r="H94" s="359" t="s">
        <v>808</v>
      </c>
      <c r="I94" s="359" t="s">
        <v>651</v>
      </c>
      <c r="J94" s="359" t="s">
        <v>652</v>
      </c>
      <c r="K94" s="359" t="s">
        <v>643</v>
      </c>
      <c r="L94" s="359" t="s">
        <v>94</v>
      </c>
      <c r="M94" s="443" t="s">
        <v>644</v>
      </c>
    </row>
    <row r="95" spans="4:13">
      <c r="D95" s="442">
        <v>17656</v>
      </c>
      <c r="E95" s="359" t="s">
        <v>637</v>
      </c>
      <c r="F95" s="359" t="s">
        <v>638</v>
      </c>
      <c r="G95" s="359" t="s">
        <v>796</v>
      </c>
      <c r="H95" s="359" t="s">
        <v>796</v>
      </c>
      <c r="I95" s="359" t="s">
        <v>647</v>
      </c>
      <c r="J95" s="359" t="s">
        <v>648</v>
      </c>
      <c r="K95" s="359" t="s">
        <v>643</v>
      </c>
      <c r="L95" s="359" t="s">
        <v>94</v>
      </c>
      <c r="M95" s="443" t="s">
        <v>644</v>
      </c>
    </row>
    <row r="96" spans="4:13">
      <c r="D96" s="442">
        <v>17658</v>
      </c>
      <c r="E96" s="359" t="s">
        <v>637</v>
      </c>
      <c r="F96" s="359" t="s">
        <v>638</v>
      </c>
      <c r="G96" s="359" t="s">
        <v>797</v>
      </c>
      <c r="H96" s="359" t="s">
        <v>797</v>
      </c>
      <c r="I96" s="359" t="s">
        <v>651</v>
      </c>
      <c r="J96" s="359" t="s">
        <v>652</v>
      </c>
      <c r="K96" s="359" t="s">
        <v>643</v>
      </c>
      <c r="L96" s="359" t="s">
        <v>94</v>
      </c>
      <c r="M96" s="443" t="s">
        <v>644</v>
      </c>
    </row>
    <row r="97" spans="4:13">
      <c r="D97" s="442">
        <v>17660</v>
      </c>
      <c r="E97" s="359" t="s">
        <v>637</v>
      </c>
      <c r="F97" s="359" t="s">
        <v>638</v>
      </c>
      <c r="G97" s="359" t="s">
        <v>798</v>
      </c>
      <c r="H97" s="359" t="s">
        <v>798</v>
      </c>
      <c r="I97" s="359" t="s">
        <v>647</v>
      </c>
      <c r="J97" s="359" t="s">
        <v>648</v>
      </c>
      <c r="K97" s="359" t="s">
        <v>643</v>
      </c>
      <c r="L97" s="359" t="s">
        <v>94</v>
      </c>
      <c r="M97" s="443" t="s">
        <v>644</v>
      </c>
    </row>
    <row r="98" spans="4:13">
      <c r="D98" s="442">
        <v>17662</v>
      </c>
      <c r="E98" s="359" t="s">
        <v>637</v>
      </c>
      <c r="F98" s="359" t="s">
        <v>638</v>
      </c>
      <c r="G98" s="359" t="s">
        <v>799</v>
      </c>
      <c r="H98" s="359" t="s">
        <v>799</v>
      </c>
      <c r="I98" s="359" t="s">
        <v>667</v>
      </c>
      <c r="J98" s="359" t="s">
        <v>668</v>
      </c>
      <c r="K98" s="359" t="s">
        <v>643</v>
      </c>
      <c r="L98" s="359" t="s">
        <v>94</v>
      </c>
      <c r="M98" s="443" t="s">
        <v>644</v>
      </c>
    </row>
    <row r="99" spans="4:13">
      <c r="D99" s="442">
        <v>17664</v>
      </c>
      <c r="E99" s="359" t="s">
        <v>637</v>
      </c>
      <c r="F99" s="359" t="s">
        <v>638</v>
      </c>
      <c r="G99" s="359" t="s">
        <v>800</v>
      </c>
      <c r="H99" s="359" t="s">
        <v>800</v>
      </c>
      <c r="I99" s="359" t="s">
        <v>801</v>
      </c>
      <c r="J99" s="359" t="s">
        <v>802</v>
      </c>
      <c r="K99" s="359" t="s">
        <v>643</v>
      </c>
      <c r="L99" s="359" t="s">
        <v>94</v>
      </c>
      <c r="M99" s="443" t="s">
        <v>644</v>
      </c>
    </row>
    <row r="100" spans="4:13">
      <c r="D100" s="442">
        <v>17666</v>
      </c>
      <c r="E100" s="359" t="s">
        <v>637</v>
      </c>
      <c r="F100" s="359" t="s">
        <v>638</v>
      </c>
      <c r="G100" s="359" t="s">
        <v>803</v>
      </c>
      <c r="H100" s="359" t="s">
        <v>803</v>
      </c>
      <c r="I100" s="359" t="s">
        <v>667</v>
      </c>
      <c r="J100" s="359" t="s">
        <v>668</v>
      </c>
      <c r="K100" s="359" t="s">
        <v>643</v>
      </c>
      <c r="L100" s="359" t="s">
        <v>94</v>
      </c>
      <c r="M100" s="443" t="s">
        <v>644</v>
      </c>
    </row>
    <row r="101" spans="4:13">
      <c r="D101" s="442">
        <v>17668</v>
      </c>
      <c r="E101" s="359" t="s">
        <v>637</v>
      </c>
      <c r="F101" s="359" t="s">
        <v>638</v>
      </c>
      <c r="G101" s="359" t="s">
        <v>804</v>
      </c>
      <c r="H101" s="359" t="s">
        <v>804</v>
      </c>
      <c r="I101" s="359" t="s">
        <v>667</v>
      </c>
      <c r="J101" s="359" t="s">
        <v>668</v>
      </c>
      <c r="K101" s="359" t="s">
        <v>643</v>
      </c>
      <c r="L101" s="359" t="s">
        <v>94</v>
      </c>
      <c r="M101" s="443" t="s">
        <v>644</v>
      </c>
    </row>
    <row r="102" spans="4:13">
      <c r="D102" s="442">
        <v>17670</v>
      </c>
      <c r="E102" s="359" t="s">
        <v>637</v>
      </c>
      <c r="F102" s="359" t="s">
        <v>638</v>
      </c>
      <c r="G102" s="359" t="s">
        <v>805</v>
      </c>
      <c r="H102" s="359" t="s">
        <v>805</v>
      </c>
      <c r="I102" s="359" t="s">
        <v>667</v>
      </c>
      <c r="J102" s="359" t="s">
        <v>668</v>
      </c>
      <c r="K102" s="359" t="s">
        <v>643</v>
      </c>
      <c r="L102" s="359" t="s">
        <v>94</v>
      </c>
      <c r="M102" s="443" t="s">
        <v>644</v>
      </c>
    </row>
    <row r="103" spans="4:13">
      <c r="D103" s="442">
        <v>17630</v>
      </c>
      <c r="E103" s="359" t="s">
        <v>637</v>
      </c>
      <c r="F103" s="359" t="s">
        <v>638</v>
      </c>
      <c r="G103" s="359" t="s">
        <v>783</v>
      </c>
      <c r="H103" s="359" t="s">
        <v>783</v>
      </c>
      <c r="I103" s="359" t="s">
        <v>647</v>
      </c>
      <c r="J103" s="359" t="s">
        <v>648</v>
      </c>
      <c r="K103" s="359" t="s">
        <v>643</v>
      </c>
      <c r="L103" s="359" t="s">
        <v>94</v>
      </c>
      <c r="M103" s="443" t="s">
        <v>644</v>
      </c>
    </row>
    <row r="104" spans="4:13">
      <c r="D104" s="442">
        <v>17648</v>
      </c>
      <c r="E104" s="359" t="s">
        <v>637</v>
      </c>
      <c r="F104" s="359" t="s">
        <v>638</v>
      </c>
      <c r="G104" s="359" t="s">
        <v>792</v>
      </c>
      <c r="H104" s="359" t="s">
        <v>792</v>
      </c>
      <c r="I104" s="359" t="s">
        <v>667</v>
      </c>
      <c r="J104" s="359" t="s">
        <v>668</v>
      </c>
      <c r="K104" s="359" t="s">
        <v>643</v>
      </c>
      <c r="L104" s="359" t="s">
        <v>94</v>
      </c>
      <c r="M104" s="443" t="s">
        <v>644</v>
      </c>
    </row>
    <row r="105" spans="4:13">
      <c r="D105" s="442">
        <v>17650</v>
      </c>
      <c r="E105" s="359" t="s">
        <v>637</v>
      </c>
      <c r="F105" s="359" t="s">
        <v>638</v>
      </c>
      <c r="G105" s="359" t="s">
        <v>793</v>
      </c>
      <c r="H105" s="359" t="s">
        <v>793</v>
      </c>
      <c r="I105" s="359" t="s">
        <v>647</v>
      </c>
      <c r="J105" s="359" t="s">
        <v>648</v>
      </c>
      <c r="K105" s="359" t="s">
        <v>643</v>
      </c>
      <c r="L105" s="359" t="s">
        <v>94</v>
      </c>
      <c r="M105" s="443" t="s">
        <v>644</v>
      </c>
    </row>
    <row r="106" spans="4:13">
      <c r="D106" s="442">
        <v>17652</v>
      </c>
      <c r="E106" s="359" t="s">
        <v>637</v>
      </c>
      <c r="F106" s="359" t="s">
        <v>638</v>
      </c>
      <c r="G106" s="359" t="s">
        <v>794</v>
      </c>
      <c r="H106" s="359" t="s">
        <v>794</v>
      </c>
      <c r="I106" s="359" t="s">
        <v>651</v>
      </c>
      <c r="J106" s="359" t="s">
        <v>652</v>
      </c>
      <c r="K106" s="359" t="s">
        <v>643</v>
      </c>
      <c r="L106" s="359" t="s">
        <v>94</v>
      </c>
      <c r="M106" s="443" t="s">
        <v>644</v>
      </c>
    </row>
    <row r="107" spans="4:13">
      <c r="D107" s="442">
        <v>17632</v>
      </c>
      <c r="E107" s="359" t="s">
        <v>637</v>
      </c>
      <c r="F107" s="359" t="s">
        <v>638</v>
      </c>
      <c r="G107" s="359" t="s">
        <v>784</v>
      </c>
      <c r="H107" s="359" t="s">
        <v>784</v>
      </c>
      <c r="I107" s="359" t="s">
        <v>647</v>
      </c>
      <c r="J107" s="359" t="s">
        <v>648</v>
      </c>
      <c r="K107" s="359" t="s">
        <v>643</v>
      </c>
      <c r="L107" s="359" t="s">
        <v>94</v>
      </c>
      <c r="M107" s="443" t="s">
        <v>644</v>
      </c>
    </row>
    <row r="108" spans="4:13">
      <c r="D108" s="442">
        <v>17634</v>
      </c>
      <c r="E108" s="359" t="s">
        <v>637</v>
      </c>
      <c r="F108" s="359" t="s">
        <v>638</v>
      </c>
      <c r="G108" s="359" t="s">
        <v>785</v>
      </c>
      <c r="H108" s="359" t="s">
        <v>785</v>
      </c>
      <c r="I108" s="359" t="s">
        <v>651</v>
      </c>
      <c r="J108" s="359" t="s">
        <v>652</v>
      </c>
      <c r="K108" s="359" t="s">
        <v>643</v>
      </c>
      <c r="L108" s="359" t="s">
        <v>94</v>
      </c>
      <c r="M108" s="443" t="s">
        <v>644</v>
      </c>
    </row>
    <row r="109" spans="4:13">
      <c r="D109" s="442">
        <v>17636</v>
      </c>
      <c r="E109" s="359" t="s">
        <v>637</v>
      </c>
      <c r="F109" s="359" t="s">
        <v>638</v>
      </c>
      <c r="G109" s="359" t="s">
        <v>786</v>
      </c>
      <c r="H109" s="359" t="s">
        <v>786</v>
      </c>
      <c r="I109" s="359" t="s">
        <v>667</v>
      </c>
      <c r="J109" s="359" t="s">
        <v>668</v>
      </c>
      <c r="K109" s="359" t="s">
        <v>643</v>
      </c>
      <c r="L109" s="359" t="s">
        <v>94</v>
      </c>
      <c r="M109" s="443" t="s">
        <v>644</v>
      </c>
    </row>
    <row r="110" spans="4:13">
      <c r="D110" s="442">
        <v>17638</v>
      </c>
      <c r="E110" s="359" t="s">
        <v>637</v>
      </c>
      <c r="F110" s="359" t="s">
        <v>638</v>
      </c>
      <c r="G110" s="359" t="s">
        <v>787</v>
      </c>
      <c r="H110" s="359" t="s">
        <v>787</v>
      </c>
      <c r="I110" s="359" t="s">
        <v>667</v>
      </c>
      <c r="J110" s="359" t="s">
        <v>668</v>
      </c>
      <c r="K110" s="359" t="s">
        <v>643</v>
      </c>
      <c r="L110" s="359" t="s">
        <v>94</v>
      </c>
      <c r="M110" s="443" t="s">
        <v>644</v>
      </c>
    </row>
    <row r="111" spans="4:13">
      <c r="D111" s="442">
        <v>17640</v>
      </c>
      <c r="E111" s="359" t="s">
        <v>637</v>
      </c>
      <c r="F111" s="359" t="s">
        <v>638</v>
      </c>
      <c r="G111" s="359" t="s">
        <v>788</v>
      </c>
      <c r="H111" s="359" t="s">
        <v>788</v>
      </c>
      <c r="I111" s="359" t="s">
        <v>667</v>
      </c>
      <c r="J111" s="359" t="s">
        <v>668</v>
      </c>
      <c r="K111" s="359" t="s">
        <v>643</v>
      </c>
      <c r="L111" s="359" t="s">
        <v>94</v>
      </c>
      <c r="M111" s="443" t="s">
        <v>644</v>
      </c>
    </row>
    <row r="112" spans="4:13">
      <c r="D112" s="442">
        <v>17642</v>
      </c>
      <c r="E112" s="359" t="s">
        <v>637</v>
      </c>
      <c r="F112" s="359" t="s">
        <v>638</v>
      </c>
      <c r="G112" s="359" t="s">
        <v>789</v>
      </c>
      <c r="H112" s="359" t="s">
        <v>789</v>
      </c>
      <c r="I112" s="359" t="s">
        <v>667</v>
      </c>
      <c r="J112" s="359" t="s">
        <v>668</v>
      </c>
      <c r="K112" s="359" t="s">
        <v>643</v>
      </c>
      <c r="L112" s="359" t="s">
        <v>94</v>
      </c>
      <c r="M112" s="443" t="s">
        <v>644</v>
      </c>
    </row>
    <row r="113" spans="4:13">
      <c r="D113" s="442">
        <v>17644</v>
      </c>
      <c r="E113" s="359" t="s">
        <v>637</v>
      </c>
      <c r="F113" s="359" t="s">
        <v>638</v>
      </c>
      <c r="G113" s="359" t="s">
        <v>790</v>
      </c>
      <c r="H113" s="359" t="s">
        <v>790</v>
      </c>
      <c r="I113" s="359" t="s">
        <v>667</v>
      </c>
      <c r="J113" s="359" t="s">
        <v>668</v>
      </c>
      <c r="K113" s="359" t="s">
        <v>643</v>
      </c>
      <c r="L113" s="359" t="s">
        <v>94</v>
      </c>
      <c r="M113" s="443" t="s">
        <v>644</v>
      </c>
    </row>
    <row r="114" spans="4:13">
      <c r="D114" s="442">
        <v>17646</v>
      </c>
      <c r="E114" s="359" t="s">
        <v>637</v>
      </c>
      <c r="F114" s="359" t="s">
        <v>638</v>
      </c>
      <c r="G114" s="359" t="s">
        <v>791</v>
      </c>
      <c r="H114" s="359" t="s">
        <v>791</v>
      </c>
      <c r="I114" s="359" t="s">
        <v>667</v>
      </c>
      <c r="J114" s="359" t="s">
        <v>668</v>
      </c>
      <c r="K114" s="359" t="s">
        <v>643</v>
      </c>
      <c r="L114" s="359" t="s">
        <v>94</v>
      </c>
      <c r="M114" s="443" t="s">
        <v>644</v>
      </c>
    </row>
    <row r="115" spans="4:13">
      <c r="D115" s="442">
        <v>16086</v>
      </c>
      <c r="E115" s="359" t="s">
        <v>637</v>
      </c>
      <c r="F115" s="359" t="s">
        <v>638</v>
      </c>
      <c r="G115" s="359" t="s">
        <v>679</v>
      </c>
      <c r="H115" s="359" t="s">
        <v>680</v>
      </c>
      <c r="I115" s="359" t="s">
        <v>667</v>
      </c>
      <c r="J115" s="359" t="s">
        <v>668</v>
      </c>
      <c r="K115" s="359" t="s">
        <v>643</v>
      </c>
      <c r="L115" s="359" t="s">
        <v>94</v>
      </c>
      <c r="M115" s="443" t="s">
        <v>644</v>
      </c>
    </row>
    <row r="116" spans="4:13">
      <c r="D116" s="442">
        <v>16088</v>
      </c>
      <c r="E116" s="359" t="s">
        <v>637</v>
      </c>
      <c r="F116" s="359" t="s">
        <v>638</v>
      </c>
      <c r="G116" s="359" t="s">
        <v>681</v>
      </c>
      <c r="H116" s="359" t="s">
        <v>682</v>
      </c>
      <c r="I116" s="359" t="s">
        <v>647</v>
      </c>
      <c r="J116" s="359" t="s">
        <v>648</v>
      </c>
      <c r="K116" s="359" t="s">
        <v>643</v>
      </c>
      <c r="L116" s="359" t="s">
        <v>94</v>
      </c>
      <c r="M116" s="443" t="s">
        <v>644</v>
      </c>
    </row>
    <row r="117" spans="4:13">
      <c r="D117" s="442">
        <v>16090</v>
      </c>
      <c r="E117" s="359" t="s">
        <v>637</v>
      </c>
      <c r="F117" s="359" t="s">
        <v>638</v>
      </c>
      <c r="G117" s="359" t="s">
        <v>683</v>
      </c>
      <c r="H117" s="359" t="s">
        <v>684</v>
      </c>
      <c r="I117" s="359" t="s">
        <v>651</v>
      </c>
      <c r="J117" s="359" t="s">
        <v>652</v>
      </c>
      <c r="K117" s="359" t="s">
        <v>643</v>
      </c>
      <c r="L117" s="359" t="s">
        <v>94</v>
      </c>
      <c r="M117" s="443" t="s">
        <v>644</v>
      </c>
    </row>
    <row r="118" spans="4:13">
      <c r="D118" s="442">
        <v>14277</v>
      </c>
      <c r="E118" s="359" t="s">
        <v>637</v>
      </c>
      <c r="F118" s="359" t="s">
        <v>638</v>
      </c>
      <c r="G118" s="359" t="s">
        <v>639</v>
      </c>
      <c r="H118" s="359" t="s">
        <v>640</v>
      </c>
      <c r="I118" s="359" t="s">
        <v>641</v>
      </c>
      <c r="J118" s="359" t="s">
        <v>642</v>
      </c>
      <c r="K118" s="359" t="s">
        <v>643</v>
      </c>
      <c r="L118" s="359" t="s">
        <v>94</v>
      </c>
      <c r="M118" s="443" t="s">
        <v>644</v>
      </c>
    </row>
    <row r="119" spans="4:13">
      <c r="D119" s="442">
        <v>14279</v>
      </c>
      <c r="E119" s="359" t="s">
        <v>637</v>
      </c>
      <c r="F119" s="359" t="s">
        <v>638</v>
      </c>
      <c r="G119" s="359" t="s">
        <v>645</v>
      </c>
      <c r="H119" s="359" t="s">
        <v>646</v>
      </c>
      <c r="I119" s="359" t="s">
        <v>647</v>
      </c>
      <c r="J119" s="359" t="s">
        <v>648</v>
      </c>
      <c r="K119" s="359" t="s">
        <v>643</v>
      </c>
      <c r="L119" s="359" t="s">
        <v>94</v>
      </c>
      <c r="M119" s="443" t="s">
        <v>644</v>
      </c>
    </row>
    <row r="120" spans="4:13">
      <c r="D120" s="442">
        <v>14281</v>
      </c>
      <c r="E120" s="359" t="s">
        <v>637</v>
      </c>
      <c r="F120" s="359" t="s">
        <v>638</v>
      </c>
      <c r="G120" s="359" t="s">
        <v>649</v>
      </c>
      <c r="H120" s="359" t="s">
        <v>650</v>
      </c>
      <c r="I120" s="359" t="s">
        <v>651</v>
      </c>
      <c r="J120" s="359" t="s">
        <v>652</v>
      </c>
      <c r="K120" s="359" t="s">
        <v>643</v>
      </c>
      <c r="L120" s="359" t="s">
        <v>94</v>
      </c>
      <c r="M120" s="443" t="s">
        <v>644</v>
      </c>
    </row>
    <row r="121" spans="4:13">
      <c r="D121" s="442">
        <v>14283</v>
      </c>
      <c r="E121" s="359" t="s">
        <v>637</v>
      </c>
      <c r="F121" s="359" t="s">
        <v>638</v>
      </c>
      <c r="G121" s="359" t="s">
        <v>653</v>
      </c>
      <c r="H121" s="359" t="s">
        <v>654</v>
      </c>
      <c r="I121" s="359" t="s">
        <v>655</v>
      </c>
      <c r="J121" s="359" t="s">
        <v>656</v>
      </c>
      <c r="K121" s="359" t="s">
        <v>643</v>
      </c>
      <c r="L121" s="359" t="s">
        <v>94</v>
      </c>
      <c r="M121" s="443" t="s">
        <v>644</v>
      </c>
    </row>
    <row r="122" spans="4:13">
      <c r="D122" s="442">
        <v>14285</v>
      </c>
      <c r="E122" s="359" t="s">
        <v>637</v>
      </c>
      <c r="F122" s="359" t="s">
        <v>638</v>
      </c>
      <c r="G122" s="359" t="s">
        <v>657</v>
      </c>
      <c r="H122" s="359" t="s">
        <v>658</v>
      </c>
      <c r="I122" s="359" t="s">
        <v>659</v>
      </c>
      <c r="J122" s="359" t="s">
        <v>660</v>
      </c>
      <c r="K122" s="359" t="s">
        <v>643</v>
      </c>
      <c r="L122" s="359" t="s">
        <v>94</v>
      </c>
      <c r="M122" s="443" t="s">
        <v>644</v>
      </c>
    </row>
    <row r="123" spans="4:13">
      <c r="D123" s="442">
        <v>14287</v>
      </c>
      <c r="E123" s="359" t="s">
        <v>637</v>
      </c>
      <c r="F123" s="359" t="s">
        <v>638</v>
      </c>
      <c r="G123" s="359" t="s">
        <v>661</v>
      </c>
      <c r="H123" s="359" t="s">
        <v>662</v>
      </c>
      <c r="I123" s="359" t="s">
        <v>663</v>
      </c>
      <c r="J123" s="359" t="s">
        <v>664</v>
      </c>
      <c r="K123" s="359" t="s">
        <v>643</v>
      </c>
      <c r="L123" s="359" t="s">
        <v>94</v>
      </c>
      <c r="M123" s="443" t="s">
        <v>644</v>
      </c>
    </row>
    <row r="124" spans="4:13">
      <c r="D124" s="442">
        <v>18612</v>
      </c>
      <c r="E124" s="359" t="s">
        <v>637</v>
      </c>
      <c r="F124" s="359" t="s">
        <v>638</v>
      </c>
      <c r="G124" s="359" t="s">
        <v>829</v>
      </c>
      <c r="H124" s="359" t="s">
        <v>830</v>
      </c>
      <c r="I124" s="359" t="s">
        <v>801</v>
      </c>
      <c r="J124" s="359" t="s">
        <v>802</v>
      </c>
      <c r="K124" s="359" t="s">
        <v>643</v>
      </c>
      <c r="L124" s="359" t="s">
        <v>94</v>
      </c>
      <c r="M124" s="443" t="s">
        <v>644</v>
      </c>
    </row>
    <row r="125" spans="4:13">
      <c r="D125" s="442">
        <v>19224</v>
      </c>
      <c r="E125" s="359" t="s">
        <v>637</v>
      </c>
      <c r="F125" s="359" t="s">
        <v>638</v>
      </c>
      <c r="G125" s="359" t="s">
        <v>841</v>
      </c>
      <c r="H125" s="359" t="s">
        <v>842</v>
      </c>
      <c r="I125" s="359" t="s">
        <v>697</v>
      </c>
      <c r="J125" s="359" t="s">
        <v>698</v>
      </c>
      <c r="K125" s="359" t="s">
        <v>643</v>
      </c>
      <c r="L125" s="359" t="s">
        <v>94</v>
      </c>
      <c r="M125" s="443" t="s">
        <v>644</v>
      </c>
    </row>
    <row r="126" spans="4:13">
      <c r="D126" s="442">
        <v>16308</v>
      </c>
      <c r="E126" s="359" t="s">
        <v>637</v>
      </c>
      <c r="F126" s="359" t="s">
        <v>638</v>
      </c>
      <c r="G126" s="359" t="s">
        <v>721</v>
      </c>
      <c r="H126" s="359" t="s">
        <v>722</v>
      </c>
      <c r="I126" s="359" t="s">
        <v>647</v>
      </c>
      <c r="J126" s="359" t="s">
        <v>648</v>
      </c>
      <c r="K126" s="359" t="s">
        <v>643</v>
      </c>
      <c r="L126" s="359" t="s">
        <v>94</v>
      </c>
      <c r="M126" s="443" t="s">
        <v>644</v>
      </c>
    </row>
    <row r="127" spans="4:13">
      <c r="D127" s="442">
        <v>16300</v>
      </c>
      <c r="E127" s="359" t="s">
        <v>637</v>
      </c>
      <c r="F127" s="359" t="s">
        <v>638</v>
      </c>
      <c r="G127" s="359" t="s">
        <v>713</v>
      </c>
      <c r="H127" s="359" t="s">
        <v>714</v>
      </c>
      <c r="I127" s="359" t="s">
        <v>667</v>
      </c>
      <c r="J127" s="359" t="s">
        <v>668</v>
      </c>
      <c r="K127" s="359" t="s">
        <v>643</v>
      </c>
      <c r="L127" s="359" t="s">
        <v>94</v>
      </c>
      <c r="M127" s="443" t="s">
        <v>644</v>
      </c>
    </row>
    <row r="128" spans="4:13">
      <c r="D128" s="442">
        <v>16074</v>
      </c>
      <c r="E128" s="359" t="s">
        <v>637</v>
      </c>
      <c r="F128" s="359" t="s">
        <v>638</v>
      </c>
      <c r="G128" s="359" t="s">
        <v>665</v>
      </c>
      <c r="H128" s="359" t="s">
        <v>666</v>
      </c>
      <c r="I128" s="359" t="s">
        <v>667</v>
      </c>
      <c r="J128" s="359" t="s">
        <v>668</v>
      </c>
      <c r="K128" s="359" t="s">
        <v>643</v>
      </c>
      <c r="L128" s="359" t="s">
        <v>94</v>
      </c>
      <c r="M128" s="443" t="s">
        <v>644</v>
      </c>
    </row>
    <row r="129" spans="4:13">
      <c r="D129" s="442">
        <v>17410</v>
      </c>
      <c r="E129" s="359" t="s">
        <v>637</v>
      </c>
      <c r="F129" s="359" t="s">
        <v>638</v>
      </c>
      <c r="G129" s="359" t="s">
        <v>741</v>
      </c>
      <c r="H129" s="359" t="s">
        <v>741</v>
      </c>
      <c r="I129" s="359" t="s">
        <v>647</v>
      </c>
      <c r="J129" s="359" t="s">
        <v>648</v>
      </c>
      <c r="K129" s="359" t="s">
        <v>740</v>
      </c>
      <c r="L129" s="359" t="s">
        <v>96</v>
      </c>
      <c r="M129" s="443" t="s">
        <v>644</v>
      </c>
    </row>
    <row r="130" spans="4:13">
      <c r="D130" s="442">
        <v>17408</v>
      </c>
      <c r="E130" s="359" t="s">
        <v>637</v>
      </c>
      <c r="F130" s="359" t="s">
        <v>638</v>
      </c>
      <c r="G130" s="359" t="s">
        <v>739</v>
      </c>
      <c r="H130" s="359" t="s">
        <v>739</v>
      </c>
      <c r="I130" s="359" t="s">
        <v>647</v>
      </c>
      <c r="J130" s="359" t="s">
        <v>648</v>
      </c>
      <c r="K130" s="359" t="s">
        <v>740</v>
      </c>
      <c r="L130" s="359" t="s">
        <v>96</v>
      </c>
      <c r="M130" s="443" t="s">
        <v>644</v>
      </c>
    </row>
    <row r="131" spans="4:13">
      <c r="D131" s="442">
        <v>16298</v>
      </c>
      <c r="E131" s="359" t="s">
        <v>637</v>
      </c>
      <c r="F131" s="359" t="s">
        <v>638</v>
      </c>
      <c r="G131" s="359" t="s">
        <v>711</v>
      </c>
      <c r="H131" s="359" t="s">
        <v>712</v>
      </c>
      <c r="I131" s="359" t="s">
        <v>667</v>
      </c>
      <c r="J131" s="359" t="s">
        <v>668</v>
      </c>
      <c r="K131" s="359" t="s">
        <v>643</v>
      </c>
      <c r="L131" s="359" t="s">
        <v>94</v>
      </c>
      <c r="M131" s="443" t="s">
        <v>644</v>
      </c>
    </row>
    <row r="132" spans="4:13">
      <c r="D132" s="447">
        <v>16306</v>
      </c>
      <c r="E132" s="448" t="s">
        <v>637</v>
      </c>
      <c r="F132" s="448" t="s">
        <v>638</v>
      </c>
      <c r="G132" s="448" t="s">
        <v>719</v>
      </c>
      <c r="H132" s="448" t="s">
        <v>720</v>
      </c>
      <c r="I132" s="448" t="s">
        <v>647</v>
      </c>
      <c r="J132" s="448" t="s">
        <v>648</v>
      </c>
      <c r="K132" s="448" t="s">
        <v>643</v>
      </c>
      <c r="L132" s="448" t="s">
        <v>94</v>
      </c>
      <c r="M132" s="449" t="s">
        <v>644</v>
      </c>
    </row>
    <row r="133" spans="4:13">
      <c r="D133" s="450" t="s">
        <v>912</v>
      </c>
      <c r="E133" s="359" t="s">
        <v>637</v>
      </c>
      <c r="F133" s="359" t="s">
        <v>638</v>
      </c>
      <c r="G133" s="451" t="s">
        <v>910</v>
      </c>
      <c r="H133" s="359" t="s">
        <v>906</v>
      </c>
      <c r="I133" s="359" t="s">
        <v>667</v>
      </c>
      <c r="J133" s="451" t="s">
        <v>668</v>
      </c>
      <c r="K133" s="359" t="s">
        <v>643</v>
      </c>
      <c r="L133" s="359" t="s">
        <v>94</v>
      </c>
      <c r="M133" s="443" t="s">
        <v>644</v>
      </c>
    </row>
    <row r="134" spans="4:13">
      <c r="D134" s="450" t="s">
        <v>912</v>
      </c>
      <c r="E134" s="359" t="s">
        <v>637</v>
      </c>
      <c r="F134" s="359" t="s">
        <v>638</v>
      </c>
      <c r="G134" s="451" t="s">
        <v>910</v>
      </c>
      <c r="H134" s="359" t="s">
        <v>907</v>
      </c>
      <c r="I134" s="359" t="s">
        <v>647</v>
      </c>
      <c r="J134" s="451" t="s">
        <v>648</v>
      </c>
      <c r="K134" s="448" t="s">
        <v>643</v>
      </c>
      <c r="L134" s="448" t="s">
        <v>94</v>
      </c>
      <c r="M134" s="449" t="s">
        <v>644</v>
      </c>
    </row>
    <row r="135" spans="4:13">
      <c r="D135" s="450" t="s">
        <v>912</v>
      </c>
      <c r="E135" s="359" t="s">
        <v>637</v>
      </c>
      <c r="F135" s="359" t="s">
        <v>638</v>
      </c>
      <c r="G135" s="451" t="s">
        <v>910</v>
      </c>
      <c r="H135" s="359" t="s">
        <v>908</v>
      </c>
      <c r="I135" s="359" t="s">
        <v>651</v>
      </c>
      <c r="J135" s="451" t="s">
        <v>652</v>
      </c>
      <c r="K135" s="359" t="s">
        <v>643</v>
      </c>
      <c r="L135" s="359" t="s">
        <v>94</v>
      </c>
      <c r="M135" s="443" t="s">
        <v>644</v>
      </c>
    </row>
    <row r="136" spans="4:13">
      <c r="D136" s="452" t="s">
        <v>912</v>
      </c>
      <c r="E136" s="448" t="s">
        <v>637</v>
      </c>
      <c r="F136" s="448" t="s">
        <v>638</v>
      </c>
      <c r="G136" s="453" t="s">
        <v>911</v>
      </c>
      <c r="H136" s="448" t="s">
        <v>909</v>
      </c>
      <c r="I136" s="448" t="s">
        <v>801</v>
      </c>
      <c r="J136" s="453" t="s">
        <v>802</v>
      </c>
      <c r="K136" s="448" t="s">
        <v>643</v>
      </c>
      <c r="L136" s="448" t="s">
        <v>94</v>
      </c>
      <c r="M136" s="449" t="s">
        <v>644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4B5313D3-99C5-44BD-BE39-5926B1C15ED3}">
  <ds:schemaRefs/>
</ds:datastoreItem>
</file>

<file path=customXml/itemProps2.xml><?xml version="1.0" encoding="utf-8"?>
<ds:datastoreItem xmlns:ds="http://schemas.openxmlformats.org/officeDocument/2006/customXml" ds:itemID="{73EAB481-866B-4C0F-8627-26832E150B4D}">
  <ds:schemaRefs/>
</ds:datastoreItem>
</file>

<file path=customXml/itemProps3.xml><?xml version="1.0" encoding="utf-8"?>
<ds:datastoreItem xmlns:ds="http://schemas.openxmlformats.org/officeDocument/2006/customXml" ds:itemID="{A4A5620A-4296-4C7A-BA8C-7054E1FB2B7E}">
  <ds:schemaRefs>
    <ds:schemaRef ds:uri="http://purl.org/dc/dcmitype/"/>
    <ds:schemaRef ds:uri="http://purl.org/dc/terms/"/>
    <ds:schemaRef ds:uri="http://schemas.microsoft.com/office/2006/metadata/properties"/>
    <ds:schemaRef ds:uri="http://schemas.microsoft.com/office/2006/documentManagement/types"/>
    <ds:schemaRef ds:uri="http://purl.org/dc/elements/1.1/"/>
    <ds:schemaRef ds:uri="http://www.w3.org/XML/1998/namespace"/>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27B0BC59-0E6A-4278-957E-2A6158A5EF58}">
  <ds:schemaRefs/>
</ds:datastoreItem>
</file>

<file path=customXml/itemProps5.xml><?xml version="1.0" encoding="utf-8"?>
<ds:datastoreItem xmlns:ds="http://schemas.openxmlformats.org/officeDocument/2006/customXml" ds:itemID="{3B5C8196-2348-4D06-B408-7ECE9A09663C}">
  <ds:schemaRefs/>
</ds:datastoreItem>
</file>

<file path=customXml/itemProps6.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7.xml><?xml version="1.0" encoding="utf-8"?>
<ds:datastoreItem xmlns:ds="http://schemas.openxmlformats.org/officeDocument/2006/customXml" ds:itemID="{14FA3DBF-3D10-4CEC-9C13-2B643DF1E106}">
  <ds:schemaRefs/>
</ds:datastoreItem>
</file>

<file path=customXml/itemProps8.xml><?xml version="1.0" encoding="utf-8"?>
<ds:datastoreItem xmlns:ds="http://schemas.openxmlformats.org/officeDocument/2006/customXml" ds:itemID="{8428E760-B837-43D3-BFB6-FA3F00E4351C}">
  <ds:schemaRefs/>
</ds:datastoreItem>
</file>

<file path=customXml/itemProps9.xml><?xml version="1.0" encoding="utf-8"?>
<ds:datastoreItem xmlns:ds="http://schemas.openxmlformats.org/officeDocument/2006/customXml" ds:itemID="{F11733BD-FDAC-45AD-A0CD-7C4B6266E0CC}">
  <ds:schemaRefs/>
</ds:datastoreItem>
</file>

<file path=customXml/itemProps10.xml><?xml version="1.0" encoding="utf-8"?>
<ds:datastoreItem xmlns:ds="http://schemas.openxmlformats.org/officeDocument/2006/customXml" ds:itemID="{498F0357-19EF-429B-ABBE-9EE0F18B7652}">
  <ds:schemaRefs/>
</ds:datastoreItem>
</file>

<file path=customXml/itemProps11.xml><?xml version="1.0" encoding="utf-8"?>
<ds:datastoreItem xmlns:ds="http://schemas.openxmlformats.org/officeDocument/2006/customXml" ds:itemID="{E68C531D-A362-4FEB-8EB6-C7E4117D7A69}">
  <ds:schemaRefs/>
</ds:datastoreItem>
</file>

<file path=customXml/itemProps12.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13.xml><?xml version="1.0" encoding="utf-8"?>
<ds:datastoreItem xmlns:ds="http://schemas.openxmlformats.org/officeDocument/2006/customXml" ds:itemID="{F8AB7AAD-CCBA-4D35-9A0D-E4DC6E01A4E1}">
  <ds:schemaRefs/>
</ds:datastoreItem>
</file>

<file path=customXml/itemProps14.xml><?xml version="1.0" encoding="utf-8"?>
<ds:datastoreItem xmlns:ds="http://schemas.openxmlformats.org/officeDocument/2006/customXml" ds:itemID="{A502F854-1DC8-4930-AC9B-4F60D9DD5EEF}">
  <ds:schemaRefs/>
</ds:datastoreItem>
</file>

<file path=customXml/itemProps15.xml><?xml version="1.0" encoding="utf-8"?>
<ds:datastoreItem xmlns:ds="http://schemas.openxmlformats.org/officeDocument/2006/customXml" ds:itemID="{457F4C07-1709-4595-8EC4-6C0DABF04268}">
  <ds:schemaRefs/>
</ds:datastoreItem>
</file>

<file path=customXml/itemProps16.xml><?xml version="1.0" encoding="utf-8"?>
<ds:datastoreItem xmlns:ds="http://schemas.openxmlformats.org/officeDocument/2006/customXml" ds:itemID="{72671333-EA01-4E61-9495-0C521CFF4E42}">
  <ds:schemaRefs/>
</ds:datastoreItem>
</file>

<file path=customXml/itemProps17.xml><?xml version="1.0" encoding="utf-8"?>
<ds:datastoreItem xmlns:ds="http://schemas.openxmlformats.org/officeDocument/2006/customXml" ds:itemID="{B0B7BE38-2889-44EA-9FB0-2D6FF9BB889A}">
  <ds:schemaRefs/>
</ds:datastoreItem>
</file>

<file path=customXml/itemProps18.xml><?xml version="1.0" encoding="utf-8"?>
<ds:datastoreItem xmlns:ds="http://schemas.openxmlformats.org/officeDocument/2006/customXml" ds:itemID="{CA5FF991-C66A-4AAF-AC09-3E8322DE2999}">
  <ds:schemaRefs/>
</ds:datastoreItem>
</file>

<file path=customXml/itemProps19.xml><?xml version="1.0" encoding="utf-8"?>
<ds:datastoreItem xmlns:ds="http://schemas.openxmlformats.org/officeDocument/2006/customXml" ds:itemID="{5C670962-9690-435C-A5BE-6413D7595FD6}">
  <ds:schemaRefs/>
</ds:datastoreItem>
</file>

<file path=customXml/itemProps20.xml><?xml version="1.0" encoding="utf-8"?>
<ds:datastoreItem xmlns:ds="http://schemas.openxmlformats.org/officeDocument/2006/customXml" ds:itemID="{E4A9B254-DDD8-464F-AF7A-4D112BB6FD8E}">
  <ds:schemaRefs/>
</ds:datastoreItem>
</file>

<file path=customXml/itemProps21.xml><?xml version="1.0" encoding="utf-8"?>
<ds:datastoreItem xmlns:ds="http://schemas.openxmlformats.org/officeDocument/2006/customXml" ds:itemID="{F92C5DF9-F10E-4F67-A74E-2A3531B26D44}">
  <ds:schemaRefs/>
</ds:datastoreItem>
</file>

<file path=customXml/itemProps22.xml><?xml version="1.0" encoding="utf-8"?>
<ds:datastoreItem xmlns:ds="http://schemas.openxmlformats.org/officeDocument/2006/customXml" ds:itemID="{C5CBC30E-2F3A-4931-BF4A-9F61DD9D84E2}">
  <ds:schemaRefs/>
</ds:datastoreItem>
</file>

<file path=customXml/itemProps23.xml><?xml version="1.0" encoding="utf-8"?>
<ds:datastoreItem xmlns:ds="http://schemas.openxmlformats.org/officeDocument/2006/customXml" ds:itemID="{09DE11B8-3459-491D-8BA8-7D75F023442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BD - Heats Maps (2)</vt:lpstr>
      <vt:lpstr>Dragons - Unlock</vt:lpstr>
      <vt:lpstr>Run - Duration</vt:lpstr>
      <vt:lpstr>Pets list</vt:lpstr>
      <vt:lpstr>Timers</vt:lpstr>
      <vt:lpstr>Balance - XP points</vt:lpstr>
      <vt:lpstr>Offer Simulator</vt:lpstr>
      <vt:lpstr>Quest Calculator</vt:lpstr>
      <vt:lpstr>Texts</vt:lpstr>
      <vt:lpstr>Offers Clustering</vt:lpstr>
      <vt:lpstr>Discounts Clustering</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2020-11-09T15:26:12Z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