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" i="2" l="1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M69" i="57" l="1"/>
  <c r="I102" i="57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<sst xmlns="http://schemas.openxmlformats.org/spreadsheetml/2006/main" count="1308" uniqueCount="543">
  <si>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</si>
  <si>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</si>
  <si>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</si>
  <si>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</si>
  <si>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</si>
  <si>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</si>
  <si>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</si>
  <si>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</si>
  <si>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</si>
  <si>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</si>
  <si>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</si>
  <si>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</si>
  <si>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</si>
  <si>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</si>
  <si>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</si>
  <si>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</si>
  <si>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</si>
  <si>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</si>
  <si>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</si>
  <si>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</si>
  <si>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</si>
  <si>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</si>
  <si>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</si>
  <si>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</si>
  <si>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</si>
  <si>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</si>
  <si>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</si>
  <si>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</si>
  <si>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</si>
  <si>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</si>
  <si>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</si>
  <si>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</si>
  <si>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</si>
  <si>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</si>
  <si>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</si>
  <si>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</si>
  <si>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</si>
  <si>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</si>
  <si>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</si>
  <si>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</si>
  <si>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</si>
  <si>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</si>
  <si>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</si>
  <si>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</si>
  <si>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</si>
  <si>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</si>
  <si>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</si>
  <si>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</si>
  <si>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</si>
  <si>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</si>
  <si>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</si>
  <si>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</si>
  <si>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</si>
  <si>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</si>
  <si>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</si>
  <si>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</si>
  <si>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</si>
  <si>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</si>
  <si>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</si>
  <si>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</si>
  <si>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</si>
  <si>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</si>
  <si>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</si>
  <si>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</si>
  <si>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</si>
  <si>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</si>
  <si>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</si>
  <si>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</si>
  <si>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</si>
  <si>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</si>
  <si>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</si>
  <si>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</si>
  <si>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</si>
  <si>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</si>
  <si>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</si>
  <si>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</si>
  <si>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</si>
  <si>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</si>
  <si>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</si>
  <si>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</si>
  <si>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</si>
  <si>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</si>
  <si>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</si>
  <si>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</si>
  <si>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</si>
  <si>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</si>
  <si>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</si>
  <si>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</si>
  <si>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</si>
  <si>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</si>
  <si>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</si>
  <si>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</si>
  <si>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</si>
  <si>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</si>
  <si>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</si>
  <si>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</si>
  <si>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</si>
  <si>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</si>
  <si>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</si>
  <si>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</si>
  <si>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</si>
  <si>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</si>
  <si>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</si>
  <si>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</si>
  <si>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</si>
  <si>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</si>
  <si>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</si>
  <si>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</si>
  <si>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</si>
  <si>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</si>
  <si>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</si>
  <si>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</si>
  <si>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</si>
  <si>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</si>
  <si>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</si>
  <si>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</si>
  <si>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</si>
  <si>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</si>
  <si>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</si>
  <si>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</si>
  <si>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</si>
  <si>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</si>
  <si>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</si>
  <si>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</si>
  <si>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</si>
  <si>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</si>
  <si>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</si>
  <si>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</si>
  <si>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</si>
  <si>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</si>
  <si>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</si>
  <si>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</si>
  <si>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</si>
  <si>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</si>
  <si>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</si>
  <si>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</si>
  <si>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</si>
  <si>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</si>
  <si>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</si>
  <si>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</si>
  <si>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</si>
  <si>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</si>
  <si>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</si>
  <si>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</si>
  <si>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</si>
  <si>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</si>
  <si>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</si>
  <si>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</si>
  <si>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</si>
  <si>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</si>
  <si>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</si>
  <si>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</si>
  <si>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</si>
  <si>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</si>
  <si>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</si>
  <si>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</si>
  <si>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</si>
  <si>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</si>
  <si>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</si>
  <si>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</si>
  <si>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</si>
  <si>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</si>
  <si>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</si>
  <si>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</si>
  <si>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</si>
  <si>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</si>
  <si>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</si>
  <si>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</si>
  <si>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</si>
  <si>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</si>
  <si>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</si>
  <si>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</si>
  <si>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</si>
  <si>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</si>
  <si>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</si>
  <si>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</si>
  <si>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</si>
  <si>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</si>
  <si>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</si>
  <si>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</si>
  <si>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</si>
  <si>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</si>
  <si>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</si>
  <si>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</si>
  <si>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</si>
  <si>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</si>
  <si>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</si>
  <si>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</si>
  <si>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</si>
  <si>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</si>
  <si>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</si>
  <si>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</si>
  <si>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</si>
  <si>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</si>
  <si>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</si>
  <si>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</si>
  <si>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</si>
  <si>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</si>
  <si>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</si>
  <si>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</si>
  <si>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</si>
  <si>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</si>
  <si>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</si>
  <si>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</si>
  <si>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</si>
  <si>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</si>
  <si>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</si>
  <si>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</si>
  <si>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</si>
  <si>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</si>
  <si>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</si>
  <si>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</si>
  <si>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</si>
  <si>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</si>
  <si>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</si>
  <si>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</si>
  <si>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</si>
  <si>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</si>
  <si>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</si>
  <si>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</si>
  <si>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</si>
  <si>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</si>
  <si>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</si>
  <si>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</si>
  <si>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</si>
  <si>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</si>
  <si>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</si>
  <si>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</si>
  <si>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</si>
  <si>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</si>
  <si>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</si>
  <si>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</si>
  <si>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</si>
  <si>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</si>
  <si>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</si>
  <si>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</si>
  <si>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</si>
  <si>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</si>
  <si>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</si>
  <si>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</si>
  <si>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</si>
  <si>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</si>
  <si>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</si>
  <si>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</si>
  <si>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</si>
  <si>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</si>
  <si>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</si>
  <si>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</si>
  <si>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</si>
  <si>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</si>
  <si>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</si>
  <si>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</si>
  <si>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</si>
  <si>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</si>
  <si>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</si>
  <si>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</si>
  <si>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</si>
  <si>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</si>
  <si>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</si>
  <si>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</si>
  <si>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</si>
  <si>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</si>
  <si>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</si>
  <si>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</si>
  <si>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</si>
  <si>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</si>
  <si>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</si>
  <si>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</si>
  <si>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</si>
  <si>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</si>
  <si>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</si>
  <si>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</si>
  <si>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</si>
  <si>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</si>
  <si>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</si>
  <si>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</si>
  <si>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</si>
  <si>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</si>
  <si>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</si>
  <si>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</si>
  <si>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</si>
  <si>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</si>
  <si>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</si>
  <si>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</si>
  <si>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</si>
  <si>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</si>
  <si>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</si>
  <si>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</si>
  <si>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</si>
  <si>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</si>
  <si>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</si>
  <si>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</si>
  <si>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</si>
  <si>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</si>
  <si>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</si>
  <si>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</si>
  <si>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</si>
  <si>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</si>
  <si>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</si>
  <si>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</si>
  <si>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</si>
  <si>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</si>
  <si>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</si>
  <si>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</si>
  <si>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</si>
  <si>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</si>
  <si>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</si>
  <si>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</si>
  <si>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</si>
  <si>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</si>
  <si>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</si>
  <si>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</si>
  <si>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</si>
  <si>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</si>
  <si>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</si>
  <si>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</si>
  <si>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</si>
  <si>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</si>
  <si>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</si>
  <si>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</si>
  <si>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</si>
  <si>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</si>
  <si>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</si>
  <si>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</si>
  <si>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</si>
  <si>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</si>
  <si>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</si>
  <si>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</si>
  <si>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</si>
  <si>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</si>
  <si>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</si>
  <si>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</si>
  <si>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</si>
  <si>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</si>
  <si>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</si>
  <si>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</si>
  <si>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</si>
  <si>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</si>
  <si>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</si>
  <si>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</si>
  <si>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</si>
  <si>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</si>
  <si>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</si>
  <si>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</si>
  <si>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</si>
  <si>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</si>
  <si>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</si>
  <si>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</si>
  <si>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</si>
  <si>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</si>
  <si>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</si>
  <si>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</si>
  <si>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</si>
  <si>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</si>
  <si>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</si>
  <si>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</si>
  <si>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</si>
  <si>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</si>
  <si>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</si>
  <si>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</si>
  <si>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</si>
  <si>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</si>
  <si>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</si>
  <si>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</si>
  <si>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</si>
  <si>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</si>
  <si>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</si>
  <si>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</si>
  <si>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</si>
  <si>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</si>
  <si>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</si>
  <si>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</si>
  <si>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</si>
  <si>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</si>
  <si>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</si>
  <si>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</si>
  <si>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</si>
  <si>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</si>
  <si>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</si>
  <si>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</si>
  <si>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</si>
  <si>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</si>
  <si>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</si>
  <si>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</si>
  <si>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</si>
  <si>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</si>
  <si>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</si>
  <si>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</si>
  <si>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</si>
  <si>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</si>
  <si>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</si>
  <si>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</si>
  <si>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</si>
  <si>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</si>
  <si>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</si>
  <si>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</si>
  <si>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</si>
  <si>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</si>
  <si>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</si>
  <si>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</si>
  <si>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</si>
  <si>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</si>
  <si>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</si>
  <si>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</si>
  <si>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</si>
  <si>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</si>
  <si>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</si>
  <si>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</si>
  <si>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</si>
  <si>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</si>
  <si>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</si>
  <si>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</si>
  <si>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</si>
  <si>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</si>
  <si>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</si>
  <si>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</si>
  <si>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</si>
  <si>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</si>
  <si>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</si>
  <si>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</si>
  <si>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</si>
  <si>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</si>
  <si>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</si>
  <si>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</si>
  <si>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</si>
  <si>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</si>
  <si>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</si>
  <si>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</si>
  <si>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</si>
  <si>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</si>
  <si>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</si>
  <si>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</si>
  <si>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</si>
  <si>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</si>
  <si>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</si>
  <si>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</si>
  <si>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</si>
  <si>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</si>
  <si>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</si>
  <si>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</si>
  <si>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</si>
  <si>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</si>
  <si>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</si>
  <si>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</si>
  <si>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</si>
  <si>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</si>
  <si>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</si>
  <si>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</si>
  <si>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</si>
  <si>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</si>
  <si>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</si>
  <si>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</si>
  <si>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</si>
  <si>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</si>
  <si>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</si>
  <si>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</si>
  <si>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</si>
  <si>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</si>
  <si>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</si>
  <si>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</si>
  <si>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</si>
  <si>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</si>
  <si>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</si>
  <si>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</si>
  <si>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</si>
  <si>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</si>
  <si>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</si>
  <si>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</si>
  <si>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</si>
  <si>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</si>
  <si>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</si>
  <si>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</si>
  <si>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</si>
  <si>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</si>
  <si>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</si>
  <si>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</si>
  <si>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</si>
  <si>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</si>
  <si>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</si>
  <si>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</si>
  <si>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</si>
  <si>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</si>
  <si>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</si>
  <si>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</si>
  <si>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</si>
  <si>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</si>
  <si>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</si>
  <si>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</si>
  <si>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</si>
  <si>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</si>
  <si>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</si>
  <si>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</si>
  <si>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</si>
  <si>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</si>
  <si>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</si>
  <si>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</si>
  <si>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</si>
  <si>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</si>
  <si>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</si>
  <si>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</si>
  <si>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</si>
  <si>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</si>
  <si>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</si>
  <si>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</si>
  <si>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</si>
  <si>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</si>
  <si>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</si>
  <si>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</si>
  <si>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</si>
  <si>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</si>
  <si>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</si>
  <si>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</si>
  <si>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</si>
  <si>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</si>
  <si>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</si>
  <si>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</si>
  <si>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</si>
  <si>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</si>
  <si>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</si>
  <si>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</si>
  <si>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</si>
  <si>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</si>
  <si>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</si>
  <si>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</si>
  <si>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</si>
  <si>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</si>
  <si>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</si>
  <si>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</si>
  <si>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</si>
  <si>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</si>
  <si>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</si>
  <si>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</si>
  <si>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</si>
  <si>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</si>
  <si>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</si>
  <si>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</si>
  <si>
    <t>Freeze</t>
  </si>
  <si>
    <t>Shoot</t>
  </si>
  <si>
    <t>Smash</t>
  </si>
  <si>
    <t>Electrify</t>
  </si>
  <si>
    <t>ID</t>
  </si>
  <si>
    <t>Dedicated Missions</t>
  </si>
  <si>
    <t>General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</si>
</sst>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14" dataDxfId="213">
  <autoFilter ref="A6:C20"/>
  <tableColumns count="3">
    <tableColumn id="1" name="Dragon ID / Level" dataDxfId="212"/>
    <tableColumn id="2" name="Max level" dataDxfId="211"/>
    <tableColumn id="24" name="Expected AVG time (mn)" dataDxfId="21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09" dataDxfId="208">
  <autoFilter ref="A3:U17"/>
  <tableColumns count="21">
    <tableColumn id="1" name="Dragon ID / Level" dataDxfId="207"/>
    <tableColumn id="2" name="1" dataDxfId="206"/>
    <tableColumn id="3" name="2" dataDxfId="205"/>
    <tableColumn id="4" name="3" dataDxfId="204"/>
    <tableColumn id="5" name="4" dataDxfId="203"/>
    <tableColumn id="6" name="5" dataDxfId="202"/>
    <tableColumn id="7" name="6" dataDxfId="201"/>
    <tableColumn id="8" name="7" dataDxfId="200"/>
    <tableColumn id="9" name="8" dataDxfId="199"/>
    <tableColumn id="10" name="9" dataDxfId="198"/>
    <tableColumn id="11" name="10" dataDxfId="197"/>
    <tableColumn id="12" name="11" dataDxfId="196"/>
    <tableColumn id="13" name="12" dataDxfId="195"/>
    <tableColumn id="14" name="13" dataDxfId="194"/>
    <tableColumn id="15" name="14" dataDxfId="193"/>
    <tableColumn id="16" name="15" dataDxfId="192"/>
    <tableColumn id="17" name="16" dataDxfId="191"/>
    <tableColumn id="18" name="17" dataDxfId="190"/>
    <tableColumn id="19" name="18" dataDxfId="189"/>
    <tableColumn id="20" name="19" dataDxfId="188"/>
    <tableColumn id="21" name="20" dataDxfId="187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6" dataDxfId="185">
  <autoFilter ref="B8:E12"/>
  <tableColumns count="4">
    <tableColumn id="1" name="Equivalence (min)" dataDxfId="184"/>
    <tableColumn id="2" name="HC" dataDxfId="183">
      <calculatedColumnFormula>IF(ROUND(HCtoSkipTimers[[#This Row],[Equivalence (min)]]*$F$3+$G$3,0)=0,1,ROUND(HCtoSkipTimers[[#This Row],[Equivalence (min)]]*$F$3+$G$3,0))</calculatedColumnFormula>
    </tableColumn>
    <tableColumn id="3" name="$ min" dataDxfId="182" dataCellStyle="Currency">
      <calculatedColumnFormula>C9/'Offer Simulator'!$B$3</calculatedColumnFormula>
    </tableColumn>
    <tableColumn id="4" name="$ max" dataDxfId="181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80" dataDxfId="179">
  <autoFilter ref="A61:T75"/>
  <tableColumns count="20">
    <tableColumn id="1" name="Dragon ID / Step XP per Level" dataDxfId="178"/>
    <tableColumn id="2" name="1" dataDxfId="177">
      <calculatedColumnFormula>IF(OFFSET(F31,$A62,0)="","",ROUND(SUM(OFFSET($F31:F31,$A62,0)),0))</calculatedColumnFormula>
    </tableColumn>
    <tableColumn id="3" name="2" dataDxfId="176">
      <calculatedColumnFormula>IF(OFFSET(G31,$A62,0)="","",ROUND(SUM(OFFSET($F31:G31,$A62,0)),0))</calculatedColumnFormula>
    </tableColumn>
    <tableColumn id="4" name="3" dataDxfId="175">
      <calculatedColumnFormula>IF(OFFSET(H31,$A62,0)="","",ROUND(SUM(OFFSET($F31:H31,$A62,0)),0))</calculatedColumnFormula>
    </tableColumn>
    <tableColumn id="5" name="4" dataDxfId="174">
      <calculatedColumnFormula>IF(OFFSET(I31,$A62,0)="","",ROUND(SUM(OFFSET($F31:I31,$A62,0)),0))</calculatedColumnFormula>
    </tableColumn>
    <tableColumn id="6" name="5" dataDxfId="173">
      <calculatedColumnFormula>IF(OFFSET(J31,$A62,0)="","",ROUND(SUM(OFFSET($F31:J31,$A62,0)),0))</calculatedColumnFormula>
    </tableColumn>
    <tableColumn id="7" name="6" dataDxfId="172">
      <calculatedColumnFormula>IF(OFFSET(K31,$A62,0)="","",ROUND(SUM(OFFSET($F31:K31,$A62,0)),0))</calculatedColumnFormula>
    </tableColumn>
    <tableColumn id="8" name="7" dataDxfId="171">
      <calculatedColumnFormula>IF(OFFSET(L31,$A62,0)="","",ROUND(SUM(OFFSET($F31:L31,$A62,0)),0))</calculatedColumnFormula>
    </tableColumn>
    <tableColumn id="9" name="8" dataDxfId="170">
      <calculatedColumnFormula>IF(OFFSET(M31,$A62,0)="","",ROUND(SUM(OFFSET($F31:M31,$A62,0)),0))</calculatedColumnFormula>
    </tableColumn>
    <tableColumn id="10" name="9" dataDxfId="169">
      <calculatedColumnFormula>IF(OFFSET(N31,$A62,0)="","",ROUND(SUM(OFFSET($F31:N31,$A62,0)),0))</calculatedColumnFormula>
    </tableColumn>
    <tableColumn id="11" name="10" dataDxfId="168">
      <calculatedColumnFormula>IF(OFFSET(O31,$A62,0)="","",ROUND(SUM(OFFSET($F31:O31,$A62,0)),0))</calculatedColumnFormula>
    </tableColumn>
    <tableColumn id="12" name="11" dataDxfId="167">
      <calculatedColumnFormula>IF(OFFSET(P31,$A62,0)="","",ROUND(SUM(OFFSET($F31:P31,$A62,0)),0))</calculatedColumnFormula>
    </tableColumn>
    <tableColumn id="13" name="12" dataDxfId="166">
      <calculatedColumnFormula>IF(OFFSET(Q31,$A62,0)="","",ROUND(SUM(OFFSET($F31:Q31,$A62,0)),0))</calculatedColumnFormula>
    </tableColumn>
    <tableColumn id="14" name="13" dataDxfId="165">
      <calculatedColumnFormula>IF(OFFSET(R31,$A62,0)="","",ROUND(SUM(OFFSET($F31:R31,$A62,0)),0))</calculatedColumnFormula>
    </tableColumn>
    <tableColumn id="15" name="14" dataDxfId="164">
      <calculatedColumnFormula>IF(OFFSET(S31,$A62,0)="","",ROUND(SUM(OFFSET($F31:S31,$A62,0)),0))</calculatedColumnFormula>
    </tableColumn>
    <tableColumn id="16" name="15" dataDxfId="163">
      <calculatedColumnFormula>IF(OFFSET(T31,$A62,0)="","",ROUND(SUM(OFFSET($F31:T31,$A62,0)),0))</calculatedColumnFormula>
    </tableColumn>
    <tableColumn id="17" name="16" dataDxfId="162">
      <calculatedColumnFormula>IF(OFFSET(U31,$A62,0)="","",ROUND(SUM(OFFSET($F31:U31,$A62,0)),0))</calculatedColumnFormula>
    </tableColumn>
    <tableColumn id="18" name="17" dataDxfId="161">
      <calculatedColumnFormula>IF(OFFSET(V31,$A62,0)="","",ROUND(SUM(OFFSET($F31:V31,$A62,0)),0))</calculatedColumnFormula>
    </tableColumn>
    <tableColumn id="19" name="18" dataDxfId="160">
      <calculatedColumnFormula>IF(OFFSET(W31,$A62,0)="","",ROUND(SUM(OFFSET($F31:W31,$A62,0)),0))</calculatedColumnFormula>
    </tableColumn>
    <tableColumn id="20" name="19" dataDxfId="159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58" dataDxfId="157">
  <autoFilter ref="A78:C92"/>
  <tableColumns count="3">
    <tableColumn id="1" name="Dragon ID" dataDxfId="156"/>
    <tableColumn id="2" name="AVG_XP/min" dataDxfId="155">
      <calculatedColumnFormula>ROUND(AVERAGE(D11:D11),0)</calculatedColumnFormula>
    </tableColumn>
    <tableColumn id="3" name="AVG_TIME_TO_MAX_LEVEL" dataDxfId="154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153" dataDxfId="151" headerRowBorderDxfId="152">
  <autoFilter ref="E12:N31"/>
  <tableColumns count="10">
    <tableColumn id="1" name="Dragon" dataDxfId="150"/>
    <tableColumn id="2" name="Reward Multiplier" dataDxfId="149"/>
    <tableColumn id="6" name="Easy Mission Reward" dataDxfId="148">
      <calculatedColumnFormula>missionsDragonRelativeMetrics[[#This Row],[Reward Multiplier]]*$C$5</calculatedColumnFormula>
    </tableColumn>
    <tableColumn id="7" name="Medium Mission Reward" dataDxfId="147">
      <calculatedColumnFormula>missionsDragonRelativeMetrics[[#This Row],[Reward Multiplier]]*$C$6</calculatedColumnFormula>
    </tableColumn>
    <tableColumn id="3" name="Hard Mission Reward" dataDxfId="146">
      <calculatedColumnFormula>missionsDragonRelativeMetrics[[#This Row],[Reward Multiplier]]*$C$7</calculatedColumnFormula>
    </tableColumn>
    <tableColumn id="4" name="Max. Nb. Missions" dataDxfId="145"/>
    <tableColumn id="5" name="Tier" dataDxfId="144"/>
    <tableColumn id="8" name="General Missions" dataDxfId="143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2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1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0" dataDxfId="139">
  <autoFilter ref="A4:C7"/>
  <tableColumns count="3">
    <tableColumn id="6" name="Difficulty" dataDxfId="138"/>
    <tableColumn id="1" name="Mission Level" dataDxfId="137" totalsRowDxfId="136"/>
    <tableColumn id="2" name="Max Reward" dataDxfId="135" totalsRowDxfId="13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3" dataDxfId="131" headerRowBorderDxfId="132" tableBorderDxfId="130">
  <autoFilter ref="A12:C31"/>
  <tableColumns count="3">
    <tableColumn id="1" name="Dragon" dataDxfId="129"/>
    <tableColumn id="2" name="QuantityModifier" dataDxfId="128"/>
    <tableColumn id="3" name="Dragon Tier" dataDxfId="12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6" headerRowBorderDxfId="125" tableBorderDxfId="124">
  <autoFilter ref="B45:Q126"/>
  <tableColumns count="16">
    <tableColumn id="16" name="ID" dataDxfId="123"/>
    <tableColumn id="1" name="MISSION TYPE"/>
    <tableColumn id="2" name="PARAM"/>
    <tableColumn id="3" name="HAS SINGLE RUN"/>
    <tableColumn id="4" name="OBJ. BASE. QU. MIN" dataDxfId="122"/>
    <tableColumn id="5" name="OBJ. BASE. QU. MAX" dataDxfId="121"/>
    <tableColumn id="6" name="OBJ. QU. RANGE" dataDxfId="120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19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18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17"/>
    <tableColumn id="15" name="DRAGON"/>
    <tableColumn id="14" name="AVAILABLE" dataDxfId="116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08" headerRowBorderDxfId="107" tableBorderDxfId="106">
  <autoFilter ref="G13:AL32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/$C$37,0)</calculatedColumnFormula>
    </tableColumn>
    <tableColumn id="13" name="LEAGUES GEMS" dataDxfId="84">
      <calculatedColumnFormula>ROUND((INDEX(Table12[AVG GEMS],MATCH(Table6[[#This Row],[LEAGUE]],Table12[LEAGUE],0))) /$C$36,2)</calculatedColumnFormula>
    </tableColumn>
    <tableColumn id="14" name="MISSIONS COINS" dataDxfId="83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/$C$37,0)</calculatedColumnFormula>
    </tableColumn>
    <tableColumn id="25" name="LEAGUES GEMS NEW" dataDxfId="77">
      <calculatedColumnFormula>ROUND((INDEX(Table12[AVG GEMS NEW],MATCH(Table6[[#This Row],[LEAGUE]],Table12[LEAGUE],0))) / $C$37,2)</calculatedColumnFormula>
    </tableColumn>
    <tableColumn id="26" name="MISSIONS COINS NEW" dataDxfId="76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5" headerRowBorderDxfId="64" tableBorderDxfId="63">
  <autoFilter ref="B39:F49"/>
  <tableColumns count="5">
    <tableColumn id="1" name="LEAGUE" dataDxfId="62"/>
    <tableColumn id="2" name="AVG COINS" dataDxfId="61">
      <calculatedColumnFormula>SUM(F61:F65)/100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57" dataDxfId="55" headerRowBorderDxfId="56" tableBorderDxfId="54">
  <autoFilter ref="B60:J110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4" dataDxfId="43">
  <autoFilter ref="B113:E116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24" tableBorderDxfId="23">
  <autoFilter ref="E16:W34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J42" sqref="J4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527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E59" sqref="E59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2" t="s">
        <v>221</v>
      </c>
      <c r="I9" s="412"/>
      <c r="J9" s="412"/>
      <c r="L9" s="412" t="s">
        <v>224</v>
      </c>
      <c r="M9" s="41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workbookViewId="0">
      <selection activeCell="F6" sqref="F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524</v>
      </c>
      <c r="L12" s="339" t="s">
        <v>542</v>
      </c>
      <c r="M12" s="339" t="s">
        <v>541</v>
      </c>
      <c r="N12" s="411" t="s">
        <v>525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09">
        <f>COUNTIFS(Table8[MIN TIER],"&lt;="&amp;missionsDragonRelativeMetrics[[#This Row],[Tier]],Table8[MAX TIER],"&gt;="&amp;missionsDragonRelativeMetrics[[#This Row],[Tier]],Table8[DRAGON],"="&amp;"")</f>
        <v>14</v>
      </c>
      <c r="M1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1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09">
        <f>COUNTIFS(Table8[MIN TIER],"&lt;="&amp;missionsDragonRelativeMetrics[[#This Row],[Tier]],Table8[MAX TIER],"&gt;="&amp;missionsDragonRelativeMetrics[[#This Row],[Tier]],Table8[DRAGON],"="&amp;"")</f>
        <v>25</v>
      </c>
      <c r="M1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1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09">
        <f>COUNTIFS(Table8[MIN TIER],"&lt;="&amp;missionsDragonRelativeMetrics[[#This Row],[Tier]],Table8[MAX TIER],"&gt;="&amp;missionsDragonRelativeMetrics[[#This Row],[Tier]],Table8[DRAGON],"="&amp;"")</f>
        <v>25</v>
      </c>
      <c r="M1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1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09">
        <f>COUNTIFS(Table8[MIN TIER],"&lt;="&amp;missionsDragonRelativeMetrics[[#This Row],[Tier]],Table8[MAX TIER],"&gt;="&amp;missionsDragonRelativeMetrics[[#This Row],[Tier]],Table8[DRAGON],"="&amp;"")</f>
        <v>34</v>
      </c>
      <c r="M1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1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09">
        <f>COUNTIFS(Table8[MIN TIER],"&lt;="&amp;missionsDragonRelativeMetrics[[#This Row],[Tier]],Table8[MAX TIER],"&gt;="&amp;missionsDragonRelativeMetrics[[#This Row],[Tier]],Table8[DRAGON],"="&amp;"")</f>
        <v>34</v>
      </c>
      <c r="M1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1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09">
        <f>COUNTIFS(Table8[MIN TIER],"&lt;="&amp;missionsDragonRelativeMetrics[[#This Row],[Tier]],Table8[MAX TIER],"&gt;="&amp;missionsDragonRelativeMetrics[[#This Row],[Tier]],Table8[DRAGON],"="&amp;"")</f>
        <v>34</v>
      </c>
      <c r="M1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1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09">
        <f>COUNTIFS(Table8[MIN TIER],"&lt;="&amp;missionsDragonRelativeMetrics[[#This Row],[Tier]],Table8[MAX TIER],"&gt;="&amp;missionsDragonRelativeMetrics[[#This Row],[Tier]],Table8[DRAGON],"="&amp;"")</f>
        <v>38</v>
      </c>
      <c r="M1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1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09">
        <f>COUNTIFS(Table8[MIN TIER],"&lt;="&amp;missionsDragonRelativeMetrics[[#This Row],[Tier]],Table8[MAX TIER],"&gt;="&amp;missionsDragonRelativeMetrics[[#This Row],[Tier]],Table8[DRAGON],"="&amp;"")</f>
        <v>38</v>
      </c>
      <c r="M2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1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09">
        <f>COUNTIFS(Table8[MIN TIER],"&lt;="&amp;missionsDragonRelativeMetrics[[#This Row],[Tier]],Table8[MAX TIER],"&gt;="&amp;missionsDragonRelativeMetrics[[#This Row],[Tier]],Table8[DRAGON],"="&amp;"")</f>
        <v>38</v>
      </c>
      <c r="M2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1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09">
        <f>COUNTIFS(Table8[MIN TIER],"&lt;="&amp;missionsDragonRelativeMetrics[[#This Row],[Tier]],Table8[MAX TIER],"&gt;="&amp;missionsDragonRelativeMetrics[[#This Row],[Tier]],Table8[DRAGON],"="&amp;"")</f>
        <v>34</v>
      </c>
      <c r="M22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1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09">
        <f>COUNTIFS(Table8[MIN TIER],"&lt;="&amp;missionsDragonRelativeMetrics[[#This Row],[Tier]],Table8[MAX TIER],"&gt;="&amp;missionsDragonRelativeMetrics[[#This Row],[Tier]],Table8[DRAGON],"="&amp;"")</f>
        <v>34</v>
      </c>
      <c r="M2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1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09">
        <f>COUNTIFS(Table8[MIN TIER],"&lt;="&amp;missionsDragonRelativeMetrics[[#This Row],[Tier]],Table8[MAX TIER],"&gt;="&amp;missionsDragonRelativeMetrics[[#This Row],[Tier]],Table8[DRAGON],"="&amp;"")</f>
        <v>34</v>
      </c>
      <c r="M2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1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09">
        <f>COUNTIFS(Table8[MIN TIER],"&lt;="&amp;missionsDragonRelativeMetrics[[#This Row],[Tier]],Table8[MAX TIER],"&gt;="&amp;missionsDragonRelativeMetrics[[#This Row],[Tier]],Table8[DRAGON],"="&amp;"")</f>
        <v>34</v>
      </c>
      <c r="M2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1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528</v>
      </c>
      <c r="B26" s="293">
        <v>8</v>
      </c>
      <c r="C26" s="293">
        <v>5</v>
      </c>
      <c r="E26" s="406" t="s">
        <v>528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09">
        <f>COUNTIFS(Table8[MIN TIER],"&lt;="&amp;missionsDragonRelativeMetrics[[#This Row],[Tier]],Table8[MAX TIER],"&gt;="&amp;missionsDragonRelativeMetrics[[#This Row],[Tier]],Table8[DRAGON],"="&amp;"")</f>
        <v>34</v>
      </c>
      <c r="M2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1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09">
        <f>COUNTIFS(Table8[MIN TIER],"&lt;="&amp;missionsDragonRelativeMetrics[[#This Row],[Tier]],Table8[MAX TIER],"&gt;="&amp;missionsDragonRelativeMetrics[[#This Row],[Tier]],Table8[DRAGON],"="&amp;"")</f>
        <v>34</v>
      </c>
      <c r="M2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1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09">
        <f>COUNTIFS(Table8[MIN TIER],"&lt;="&amp;missionsDragonRelativeMetrics[[#This Row],[Tier]],Table8[MAX TIER],"&gt;="&amp;missionsDragonRelativeMetrics[[#This Row],[Tier]],Table8[DRAGON],"="&amp;"")</f>
        <v>34</v>
      </c>
      <c r="M2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1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09">
        <f>COUNTIFS(Table8[MIN TIER],"&lt;="&amp;missionsDragonRelativeMetrics[[#This Row],[Tier]],Table8[MAX TIER],"&gt;="&amp;missionsDragonRelativeMetrics[[#This Row],[Tier]],Table8[DRAGON],"="&amp;"")</f>
        <v>34</v>
      </c>
      <c r="M2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1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09">
        <f>COUNTIFS(Table8[MIN TIER],"&lt;="&amp;missionsDragonRelativeMetrics[[#This Row],[Tier]],Table8[MAX TIER],"&gt;="&amp;missionsDragonRelativeMetrics[[#This Row],[Tier]],Table8[DRAGON],"="&amp;"")</f>
        <v>34</v>
      </c>
      <c r="M3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1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09">
        <f>COUNTIFS(Table8[MIN TIER],"&lt;="&amp;missionsDragonRelativeMetrics[[#This Row],[Tier]],Table8[MAX TIER],"&gt;="&amp;missionsDragonRelativeMetrics[[#This Row],[Tier]],Table8[DRAGON],"="&amp;"")</f>
        <v>34</v>
      </c>
      <c r="M3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1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406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502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6</v>
      </c>
      <c r="E38" s="340">
        <f>INDEX(Table1[QuantityModifier],MATCH(E36,Table1[Dragon],0))</f>
        <v>8.5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8.5500000000000007</v>
      </c>
      <c r="G41" s="340">
        <f>$E$38+G38</f>
        <v>8.6</v>
      </c>
      <c r="H41" s="340">
        <f>$E$38+H38</f>
        <v>8.6999999999999993</v>
      </c>
      <c r="I41" t="s">
        <v>411</v>
      </c>
    </row>
    <row r="44" spans="1:17" x14ac:dyDescent="0.25">
      <c r="G44" s="413" t="s">
        <v>135</v>
      </c>
      <c r="H44" s="413"/>
      <c r="I44" s="414" t="s">
        <v>136</v>
      </c>
      <c r="J44" s="415"/>
      <c r="K44" s="416" t="s">
        <v>137</v>
      </c>
      <c r="L44" s="417"/>
    </row>
    <row r="45" spans="1:17" x14ac:dyDescent="0.25">
      <c r="B45" s="114" t="s">
        <v>540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500</v>
      </c>
      <c r="O45" s="346" t="s">
        <v>501</v>
      </c>
      <c r="P45" s="407" t="s">
        <v>420</v>
      </c>
      <c r="Q45" s="114" t="s">
        <v>523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5130 to 5558</v>
      </c>
      <c r="I46" t="str">
        <f>CONCATENATE(INDEX(missionsDragonRelativeMetrics[Easy Mission Reward],MATCH($E$36,missionsDragonRelativeMetrics[Dragon],0)), " coins")</f>
        <v>15000 coins</v>
      </c>
      <c r="J46" t="str">
        <f t="shared" ref="J46:J74" si="1">CONCATENATE(ROUND((F46*$G$41)*(1-$I$38),0), " to ",ROUND((G46*$G$41)*(1-$I$38),0))</f>
        <v>5160 to 5590</v>
      </c>
      <c r="K46" t="str">
        <f>CONCATENATE(INDEX(missionsDragonRelativeMetrics[Medium Mission Reward],MATCH($E$36,missionsDragonRelativeMetrics[Dragon],0)), " coins")</f>
        <v>22500 coins</v>
      </c>
      <c r="L46" t="str">
        <f t="shared" ref="L46:L74" si="2">CONCATENATE(ROUND((F46*$H$41)*(1-$I$38),0), " to ",ROUND((G46*$H$41)*(1-$I$38),0))</f>
        <v>5220 to 5655</v>
      </c>
      <c r="M46" t="str">
        <f>CONCATENATE(INDEX(missionsDragonRelativeMetrics[Hard Mission Reward],MATCH($E$36,missionsDragonRelativeMetrics[Dragon],0)), " coins")</f>
        <v>45000 coins</v>
      </c>
      <c r="N46">
        <v>0</v>
      </c>
      <c r="O46" s="347">
        <v>3</v>
      </c>
      <c r="P46" s="408"/>
      <c r="Q46" t="b">
        <f t="shared" ref="Q46:Q77" si="3">IF(P46="",NOT(OR(N46&gt;$D$38,O46&lt;$D$38)),AND(NOT(OR(N46&gt;$D$38,O46&lt;$D$38)),P46=$E$36))</f>
        <v>0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214 to 257</v>
      </c>
      <c r="I47" t="str">
        <f>CONCATENATE(INDEX(missionsDragonRelativeMetrics[Easy Mission Reward],MATCH($E$36,missionsDragonRelativeMetrics[Dragon],0)), " coins")</f>
        <v>15000 coins</v>
      </c>
      <c r="J47" t="str">
        <f t="shared" si="1"/>
        <v>215 to 258</v>
      </c>
      <c r="K47" t="str">
        <f>CONCATENATE(INDEX(missionsDragonRelativeMetrics[Medium Mission Reward],MATCH($E$36,missionsDragonRelativeMetrics[Dragon],0)), " coins")</f>
        <v>22500 coins</v>
      </c>
      <c r="L47" t="str">
        <f t="shared" si="2"/>
        <v>218 to 261</v>
      </c>
      <c r="M47" t="str">
        <f>CONCATENATE(INDEX(missionsDragonRelativeMetrics[Hard Mission Reward],MATCH($E$36,missionsDragonRelativeMetrics[Dragon],0)), " coins")</f>
        <v>45000 coins</v>
      </c>
      <c r="N47">
        <v>0</v>
      </c>
      <c r="O47" s="347">
        <v>4</v>
      </c>
      <c r="P47" s="264"/>
      <c r="Q47" t="b">
        <f t="shared" si="3"/>
        <v>0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8550 to 10260</v>
      </c>
      <c r="I48" t="str">
        <f>CONCATENATE(INDEX(missionsDragonRelativeMetrics[Easy Mission Reward],MATCH($E$36,missionsDragonRelativeMetrics[Dragon],0)), " coins")</f>
        <v>15000 coins</v>
      </c>
      <c r="J48" t="str">
        <f t="shared" si="1"/>
        <v>8600 to 10320</v>
      </c>
      <c r="K48" t="str">
        <f>CONCATENATE(INDEX(missionsDragonRelativeMetrics[Medium Mission Reward],MATCH($E$36,missionsDragonRelativeMetrics[Dragon],0)), " coins")</f>
        <v>22500 coins</v>
      </c>
      <c r="L48" t="str">
        <f t="shared" si="2"/>
        <v>8700 to 10440</v>
      </c>
      <c r="M48" t="str">
        <f>CONCATENATE(INDEX(missionsDragonRelativeMetrics[Hard Mission Reward],MATCH($E$36,missionsDragonRelativeMetrics[Dragon],0)), " coins")</f>
        <v>45000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86 to 94</v>
      </c>
      <c r="I49" t="str">
        <f>CONCATENATE(INDEX(missionsDragonRelativeMetrics[Easy Mission Reward],MATCH($E$36,missionsDragonRelativeMetrics[Dragon],0)), " coins")</f>
        <v>15000 coins</v>
      </c>
      <c r="J49" t="str">
        <f t="shared" si="1"/>
        <v>86 to 95</v>
      </c>
      <c r="K49" t="str">
        <f>CONCATENATE(INDEX(missionsDragonRelativeMetrics[Medium Mission Reward],MATCH($E$36,missionsDragonRelativeMetrics[Dragon],0)), " coins")</f>
        <v>22500 coins</v>
      </c>
      <c r="L49" t="str">
        <f t="shared" si="2"/>
        <v>87 to 96</v>
      </c>
      <c r="M49" t="str">
        <f>CONCATENATE(INDEX(missionsDragonRelativeMetrics[Hard Mission Reward],MATCH($E$36,missionsDragonRelativeMetrics[Dragon],0)), " coins")</f>
        <v>45000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43 to 51</v>
      </c>
      <c r="I50" t="str">
        <f>CONCATENATE(INDEX(missionsDragonRelativeMetrics[Easy Mission Reward],MATCH($E$36,missionsDragonRelativeMetrics[Dragon],0)), " coins")</f>
        <v>15000 coins</v>
      </c>
      <c r="J50" s="111" t="str">
        <f t="shared" si="1"/>
        <v>43 to 52</v>
      </c>
      <c r="K50" t="str">
        <f>CONCATENATE(INDEX(missionsDragonRelativeMetrics[Medium Mission Reward],MATCH($E$36,missionsDragonRelativeMetrics[Dragon],0)), " coins")</f>
        <v>22500 coins</v>
      </c>
      <c r="L50" s="111" t="str">
        <f t="shared" si="2"/>
        <v>44 to 52</v>
      </c>
      <c r="M50" t="str">
        <f>CONCATENATE(INDEX(missionsDragonRelativeMetrics[Hard Mission Reward],MATCH($E$36,missionsDragonRelativeMetrics[Dragon],0)),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2993 to 3420</v>
      </c>
      <c r="I51" t="str">
        <f>CONCATENATE(INDEX(missionsDragonRelativeMetrics[Easy Mission Reward],MATCH($E$36,missionsDragonRelativeMetrics[Dragon],0)), " coins")</f>
        <v>15000 coins</v>
      </c>
      <c r="J51" s="111" t="str">
        <f t="shared" si="1"/>
        <v>3010 to 3440</v>
      </c>
      <c r="K51" t="str">
        <f>CONCATENATE(INDEX(missionsDragonRelativeMetrics[Medium Mission Reward],MATCH($E$36,missionsDragonRelativeMetrics[Dragon],0)), " coins")</f>
        <v>22500 coins</v>
      </c>
      <c r="L51" s="111" t="str">
        <f t="shared" si="2"/>
        <v>3045 to 3480</v>
      </c>
      <c r="M51" t="str">
        <f>CONCATENATE(INDEX(missionsDragonRelativeMetrics[Hard Mission Reward],MATCH($E$36,missionsDragonRelativeMetrics[Dragon],0)),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2565 to 3420</v>
      </c>
      <c r="I52" t="str">
        <f>CONCATENATE(INDEX(missionsDragonRelativeMetrics[Easy Mission Reward],MATCH($E$36,missionsDragonRelativeMetrics[Dragon],0)), " coins")</f>
        <v>15000 coins</v>
      </c>
      <c r="J52" s="111" t="str">
        <f t="shared" si="1"/>
        <v>2580 to 3440</v>
      </c>
      <c r="K52" t="str">
        <f>CONCATENATE(INDEX(missionsDragonRelativeMetrics[Medium Mission Reward],MATCH($E$36,missionsDragonRelativeMetrics[Dragon],0)), " coins")</f>
        <v>22500 coins</v>
      </c>
      <c r="L52" s="111" t="str">
        <f t="shared" si="2"/>
        <v>2610 to 3480</v>
      </c>
      <c r="M52" t="str">
        <f>CONCATENATE(INDEX(missionsDragonRelativeMetrics[Hard Mission Reward],MATCH($E$36,missionsDragonRelativeMetrics[Dragon],0)),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3420000 to 4275000</v>
      </c>
      <c r="I53" t="str">
        <f>CONCATENATE(INDEX(missionsDragonRelativeMetrics[Easy Mission Reward],MATCH($E$36,missionsDragonRelativeMetrics[Dragon],0)), " coins")</f>
        <v>15000 coins</v>
      </c>
      <c r="J53" s="111" t="str">
        <f t="shared" si="1"/>
        <v>3440000 to 4300000</v>
      </c>
      <c r="K53" t="str">
        <f>CONCATENATE(INDEX(missionsDragonRelativeMetrics[Medium Mission Reward],MATCH($E$36,missionsDragonRelativeMetrics[Dragon],0)), " coins")</f>
        <v>22500 coins</v>
      </c>
      <c r="L53" s="111" t="str">
        <f t="shared" si="2"/>
        <v>3480000 to 4350000</v>
      </c>
      <c r="M53" t="str">
        <f>CONCATENATE(INDEX(missionsDragonRelativeMetrics[Hard Mission Reward],MATCH($E$36,missionsDragonRelativeMetrics[Dragon],0)), " coins")</f>
        <v>45000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385 to 470</v>
      </c>
      <c r="I54" t="str">
        <f>CONCATENATE(INDEX(missionsDragonRelativeMetrics[Easy Mission Reward],MATCH($E$36,missionsDragonRelativeMetrics[Dragon],0)), " coins")</f>
        <v>15000 coins</v>
      </c>
      <c r="J54" s="111" t="str">
        <f t="shared" si="1"/>
        <v>387 to 473</v>
      </c>
      <c r="K54" t="str">
        <f>CONCATENATE(INDEX(missionsDragonRelativeMetrics[Medium Mission Reward],MATCH($E$36,missionsDragonRelativeMetrics[Dragon],0)), " coins")</f>
        <v>22500 coins</v>
      </c>
      <c r="L54" s="111" t="str">
        <f t="shared" si="2"/>
        <v>392 to 479</v>
      </c>
      <c r="M54" t="str">
        <f>CONCATENATE(INDEX(missionsDragonRelativeMetrics[Hard Mission Reward],MATCH($E$36,missionsDragonRelativeMetrics[Dragon],0)), " coins")</f>
        <v>45000 coins</v>
      </c>
      <c r="N54">
        <v>0</v>
      </c>
      <c r="O54" s="347">
        <v>3</v>
      </c>
      <c r="P54" s="264"/>
      <c r="Q54" t="b">
        <f t="shared" si="3"/>
        <v>0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342 to 385</v>
      </c>
      <c r="I55" t="str">
        <f>CONCATENATE(INDEX(missionsDragonRelativeMetrics[Easy Mission Reward],MATCH($E$36,missionsDragonRelativeMetrics[Dragon],0)), " coins")</f>
        <v>15000 coins</v>
      </c>
      <c r="J55" s="111" t="str">
        <f t="shared" si="1"/>
        <v>344 to 387</v>
      </c>
      <c r="K55" t="str">
        <f>CONCATENATE(INDEX(missionsDragonRelativeMetrics[Medium Mission Reward],MATCH($E$36,missionsDragonRelativeMetrics[Dragon],0)), " coins")</f>
        <v>22500 coins</v>
      </c>
      <c r="L55" s="111" t="str">
        <f t="shared" si="2"/>
        <v>348 to 392</v>
      </c>
      <c r="M55" t="str">
        <f>CONCATENATE(INDEX(missionsDragonRelativeMetrics[Hard Mission Reward],MATCH($E$36,missionsDragonRelativeMetrics[Dragon],0)),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1283 to 1710</v>
      </c>
      <c r="I56" t="str">
        <f>CONCATENATE(INDEX(missionsDragonRelativeMetrics[Easy Mission Reward],MATCH($E$36,missionsDragonRelativeMetrics[Dragon],0)), " coins")</f>
        <v>15000 coins</v>
      </c>
      <c r="J56" s="111" t="str">
        <f t="shared" si="1"/>
        <v>1290 to 1720</v>
      </c>
      <c r="K56" t="str">
        <f>CONCATENATE(INDEX(missionsDragonRelativeMetrics[Medium Mission Reward],MATCH($E$36,missionsDragonRelativeMetrics[Dragon],0)), " coins")</f>
        <v>22500 coins</v>
      </c>
      <c r="L56" s="111" t="str">
        <f t="shared" si="2"/>
        <v>1305 to 1740</v>
      </c>
      <c r="M56" t="str">
        <f>CONCATENATE(INDEX(missionsDragonRelativeMetrics[Hard Mission Reward],MATCH($E$36,missionsDragonRelativeMetrics[Dragon],0)),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43 to 60</v>
      </c>
      <c r="I57" t="str">
        <f>CONCATENATE(INDEX(missionsDragonRelativeMetrics[Easy Mission Reward],MATCH($E$36,missionsDragonRelativeMetrics[Dragon],0)), " coins")</f>
        <v>15000 coins</v>
      </c>
      <c r="J57" s="111" t="str">
        <f t="shared" si="1"/>
        <v>43 to 60</v>
      </c>
      <c r="K57" t="str">
        <f>CONCATENATE(INDEX(missionsDragonRelativeMetrics[Medium Mission Reward],MATCH($E$36,missionsDragonRelativeMetrics[Dragon],0)), " coins")</f>
        <v>22500 coins</v>
      </c>
      <c r="L57" s="111" t="str">
        <f t="shared" si="2"/>
        <v>44 to 61</v>
      </c>
      <c r="M57" t="str">
        <f>CONCATENATE(INDEX(missionsDragonRelativeMetrics[Hard Mission Reward],MATCH($E$36,missionsDragonRelativeMetrics[Dragon],0)), " coins")</f>
        <v>45000 coins</v>
      </c>
      <c r="N57">
        <v>2</v>
      </c>
      <c r="O57" s="347">
        <v>4</v>
      </c>
      <c r="P57" s="264"/>
      <c r="Q57" t="b">
        <f t="shared" si="3"/>
        <v>0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43 to 60</v>
      </c>
      <c r="I58" t="str">
        <f>CONCATENATE(INDEX(missionsDragonRelativeMetrics[Easy Mission Reward],MATCH($E$36,missionsDragonRelativeMetrics[Dragon],0)), " coins")</f>
        <v>15000 coins</v>
      </c>
      <c r="J58" s="111" t="str">
        <f t="shared" si="1"/>
        <v>43 to 60</v>
      </c>
      <c r="K58" t="str">
        <f>CONCATENATE(INDEX(missionsDragonRelativeMetrics[Medium Mission Reward],MATCH($E$36,missionsDragonRelativeMetrics[Dragon],0)), " coins")</f>
        <v>22500 coins</v>
      </c>
      <c r="L58" s="111" t="str">
        <f t="shared" si="2"/>
        <v>44 to 61</v>
      </c>
      <c r="M58" t="str">
        <f>CONCATENATE(INDEX(missionsDragonRelativeMetrics[Hard Mission Reward],MATCH($E$36,missionsDragonRelativeMetrics[Dragon],0)), " coins")</f>
        <v>45000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26 to 34</v>
      </c>
      <c r="I59" t="str">
        <f>CONCATENATE(INDEX(missionsDragonRelativeMetrics[Easy Mission Reward],MATCH($E$36,missionsDragonRelativeMetrics[Dragon],0)), " coins")</f>
        <v>15000 coins</v>
      </c>
      <c r="J59" s="111" t="str">
        <f t="shared" si="1"/>
        <v>26 to 34</v>
      </c>
      <c r="K59" t="str">
        <f>CONCATENATE(INDEX(missionsDragonRelativeMetrics[Medium Mission Reward],MATCH($E$36,missionsDragonRelativeMetrics[Dragon],0)), " coins")</f>
        <v>22500 coins</v>
      </c>
      <c r="L59" s="111" t="str">
        <f t="shared" si="2"/>
        <v>26 to 35</v>
      </c>
      <c r="M59" t="str">
        <f>CONCATENATE(INDEX(missionsDragonRelativeMetrics[Hard Mission Reward],MATCH($E$36,missionsDragonRelativeMetrics[Dragon],0)), " coins")</f>
        <v>45000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26 to 26</v>
      </c>
      <c r="I60" t="str">
        <f>CONCATENATE(INDEX(missionsDragonRelativeMetrics[Easy Mission Reward],MATCH($E$36,missionsDragonRelativeMetrics[Dragon],0)), " coins")</f>
        <v>15000 coins</v>
      </c>
      <c r="J60" s="111" t="str">
        <f t="shared" si="1"/>
        <v>26 to 26</v>
      </c>
      <c r="K60" t="str">
        <f>CONCATENATE(INDEX(missionsDragonRelativeMetrics[Medium Mission Reward],MATCH($E$36,missionsDragonRelativeMetrics[Dragon],0)), " coins")</f>
        <v>22500 coins</v>
      </c>
      <c r="L60" s="111" t="str">
        <f t="shared" si="2"/>
        <v>26 to 26</v>
      </c>
      <c r="M60" t="str">
        <f>CONCATENATE(INDEX(missionsDragonRelativeMetrics[Hard Mission Reward],MATCH($E$36,missionsDragonRelativeMetrics[Dragon],0)), " coins")</f>
        <v>45000 coins</v>
      </c>
      <c r="N60">
        <v>3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68 to 77</v>
      </c>
      <c r="I61" t="str">
        <f>CONCATENATE(INDEX(missionsDragonRelativeMetrics[Easy Mission Reward],MATCH($E$36,missionsDragonRelativeMetrics[Dragon],0)), " coins")</f>
        <v>15000 coins</v>
      </c>
      <c r="J61" s="111" t="str">
        <f t="shared" si="1"/>
        <v>69 to 77</v>
      </c>
      <c r="K61" t="str">
        <f>CONCATENATE(INDEX(missionsDragonRelativeMetrics[Medium Mission Reward],MATCH($E$36,missionsDragonRelativeMetrics[Dragon],0)), " coins")</f>
        <v>22500 coins</v>
      </c>
      <c r="L61" s="111" t="str">
        <f t="shared" si="2"/>
        <v>70 to 78</v>
      </c>
      <c r="M61" t="str">
        <f>CONCATENATE(INDEX(missionsDragonRelativeMetrics[Hard Mission Reward],MATCH($E$36,missionsDragonRelativeMetrics[Dragon],0)), " coins")</f>
        <v>45000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94 to 103</v>
      </c>
      <c r="I62" t="str">
        <f>CONCATENATE(INDEX(missionsDragonRelativeMetrics[Easy Mission Reward],MATCH($E$36,missionsDragonRelativeMetrics[Dragon],0)), " coins")</f>
        <v>15000 coins</v>
      </c>
      <c r="J62" s="111" t="str">
        <f t="shared" si="1"/>
        <v>95 to 103</v>
      </c>
      <c r="K62" t="str">
        <f>CONCATENATE(INDEX(missionsDragonRelativeMetrics[Medium Mission Reward],MATCH($E$36,missionsDragonRelativeMetrics[Dragon],0)), " coins")</f>
        <v>22500 coins</v>
      </c>
      <c r="L62" s="111" t="str">
        <f t="shared" si="2"/>
        <v>96 to 104</v>
      </c>
      <c r="M62" t="str">
        <f>CONCATENATE(INDEX(missionsDragonRelativeMetrics[Hard Mission Reward],MATCH($E$36,missionsDragonRelativeMetrics[Dragon],0)), " coins")</f>
        <v>45000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51300 to 59850</v>
      </c>
      <c r="I63" t="str">
        <f>CONCATENATE(INDEX(missionsDragonRelativeMetrics[Easy Mission Reward],MATCH($E$36,missionsDragonRelativeMetrics[Dragon],0)), " coins")</f>
        <v>15000 coins</v>
      </c>
      <c r="J63" s="111" t="str">
        <f t="shared" si="1"/>
        <v>51600 to 60200</v>
      </c>
      <c r="K63" t="str">
        <f>CONCATENATE(INDEX(missionsDragonRelativeMetrics[Medium Mission Reward],MATCH($E$36,missionsDragonRelativeMetrics[Dragon],0)), " coins")</f>
        <v>22500 coins</v>
      </c>
      <c r="L63" s="111" t="str">
        <f t="shared" si="2"/>
        <v>52200 to 60900</v>
      </c>
      <c r="M63" t="str">
        <f>CONCATENATE(INDEX(missionsDragonRelativeMetrics[Hard Mission Reward],MATCH($E$36,missionsDragonRelativeMetrics[Dragon],0)), " coins")</f>
        <v>45000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428 to 470</v>
      </c>
      <c r="I64" t="str">
        <f>CONCATENATE(INDEX(missionsDragonRelativeMetrics[Easy Mission Reward],MATCH($E$36,missionsDragonRelativeMetrics[Dragon],0)), " coins")</f>
        <v>15000 coins</v>
      </c>
      <c r="J64" s="111" t="str">
        <f t="shared" si="1"/>
        <v>430 to 473</v>
      </c>
      <c r="K64" t="str">
        <f>CONCATENATE(INDEX(missionsDragonRelativeMetrics[Medium Mission Reward],MATCH($E$36,missionsDragonRelativeMetrics[Dragon],0)), " coins")</f>
        <v>22500 coins</v>
      </c>
      <c r="L64" s="111" t="str">
        <f t="shared" si="2"/>
        <v>435 to 479</v>
      </c>
      <c r="M64" t="str">
        <f>CONCATENATE(INDEX(missionsDragonRelativeMetrics[Hard Mission Reward],MATCH($E$36,missionsDragonRelativeMetrics[Dragon],0)), " coins")</f>
        <v>45000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34 to 34</v>
      </c>
      <c r="I65" t="str">
        <f>CONCATENATE(INDEX(missionsDragonRelativeMetrics[Easy Mission Reward],MATCH($E$36,missionsDragonRelativeMetrics[Dragon],0)), " coins")</f>
        <v>15000 coins</v>
      </c>
      <c r="J65" s="111" t="str">
        <f t="shared" si="1"/>
        <v>34 to 34</v>
      </c>
      <c r="K65" t="str">
        <f>CONCATENATE(INDEX(missionsDragonRelativeMetrics[Medium Mission Reward],MATCH($E$36,missionsDragonRelativeMetrics[Dragon],0)), " coins")</f>
        <v>22500 coins</v>
      </c>
      <c r="L65" s="111" t="str">
        <f t="shared" si="2"/>
        <v>35 to 35</v>
      </c>
      <c r="M65" t="str">
        <f>CONCATENATE(INDEX(missionsDragonRelativeMetrics[Hard Mission Reward],MATCH($E$36,missionsDragonRelativeMetrics[Dragon],0)), " coins")</f>
        <v>45000 coins</v>
      </c>
      <c r="N65">
        <v>3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43 to 43</v>
      </c>
      <c r="I66" t="str">
        <f>CONCATENATE(INDEX(missionsDragonRelativeMetrics[Easy Mission Reward],MATCH($E$36,missionsDragonRelativeMetrics[Dragon],0)), " coins")</f>
        <v>15000 coins</v>
      </c>
      <c r="J66" s="111" t="str">
        <f t="shared" si="1"/>
        <v>43 to 43</v>
      </c>
      <c r="K66" t="str">
        <f>CONCATENATE(INDEX(missionsDragonRelativeMetrics[Medium Mission Reward],MATCH($E$36,missionsDragonRelativeMetrics[Dragon],0)), " coins")</f>
        <v>22500 coins</v>
      </c>
      <c r="L66" s="111" t="str">
        <f t="shared" si="2"/>
        <v>44 to 44</v>
      </c>
      <c r="M66" t="str">
        <f>CONCATENATE(INDEX(missionsDragonRelativeMetrics[Hard Mission Reward],MATCH($E$36,missionsDragonRelativeMetrics[Dragon],0)), " coins")</f>
        <v>45000 coins</v>
      </c>
      <c r="N66">
        <v>3</v>
      </c>
      <c r="O66" s="347">
        <v>7</v>
      </c>
      <c r="P66" s="264"/>
      <c r="Q66" t="b">
        <f t="shared" si="3"/>
        <v>1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145 to 154</v>
      </c>
      <c r="I67" t="str">
        <f>CONCATENATE(INDEX(missionsDragonRelativeMetrics[Easy Mission Reward],MATCH($E$36,missionsDragonRelativeMetrics[Dragon],0)), " coins")</f>
        <v>15000 coins</v>
      </c>
      <c r="J67" s="111" t="str">
        <f t="shared" si="1"/>
        <v>146 to 155</v>
      </c>
      <c r="K67" t="str">
        <f>CONCATENATE(INDEX(missionsDragonRelativeMetrics[Medium Mission Reward],MATCH($E$36,missionsDragonRelativeMetrics[Dragon],0)), " coins")</f>
        <v>22500 coins</v>
      </c>
      <c r="L67" s="111" t="str">
        <f t="shared" si="2"/>
        <v>148 to 157</v>
      </c>
      <c r="M67" t="str">
        <f>CONCATENATE(INDEX(missionsDragonRelativeMetrics[Hard Mission Reward],MATCH($E$36,missionsDragonRelativeMetrics[Dragon],0)), " coins")</f>
        <v>45000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86 to 103</v>
      </c>
      <c r="I68" t="str">
        <f>CONCATENATE(INDEX(missionsDragonRelativeMetrics[Easy Mission Reward],MATCH($E$36,missionsDragonRelativeMetrics[Dragon],0)), " coins")</f>
        <v>15000 coins</v>
      </c>
      <c r="J68" s="111" t="str">
        <f t="shared" si="1"/>
        <v>86 to 103</v>
      </c>
      <c r="K68" t="str">
        <f>CONCATENATE(INDEX(missionsDragonRelativeMetrics[Medium Mission Reward],MATCH($E$36,missionsDragonRelativeMetrics[Dragon],0)), " coins")</f>
        <v>22500 coins</v>
      </c>
      <c r="L68" s="111" t="str">
        <f t="shared" si="2"/>
        <v>87 to 104</v>
      </c>
      <c r="M68" t="str">
        <f>CONCATENATE(INDEX(missionsDragonRelativeMetrics[Hard Mission Reward],MATCH($E$36,missionsDragonRelativeMetrics[Dragon],0)), " coins")</f>
        <v>45000 coins</v>
      </c>
      <c r="N68">
        <v>1</v>
      </c>
      <c r="O68" s="347">
        <v>3</v>
      </c>
      <c r="P68" s="264"/>
      <c r="Q68" t="b">
        <f t="shared" si="3"/>
        <v>0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26 to 34</v>
      </c>
      <c r="I69" t="str">
        <f>CONCATENATE(INDEX(missionsDragonRelativeMetrics[Easy Mission Reward],MATCH($E$36,missionsDragonRelativeMetrics[Dragon],0)), " coins")</f>
        <v>15000 coins</v>
      </c>
      <c r="J69" s="111" t="str">
        <f t="shared" si="1"/>
        <v>26 to 34</v>
      </c>
      <c r="K69" t="str">
        <f>CONCATENATE(INDEX(missionsDragonRelativeMetrics[Medium Mission Reward],MATCH($E$36,missionsDragonRelativeMetrics[Dragon],0)), " coins")</f>
        <v>22500 coins</v>
      </c>
      <c r="L69" s="111" t="str">
        <f t="shared" si="2"/>
        <v>26 to 35</v>
      </c>
      <c r="M69" t="str">
        <f>CONCATENATE(INDEX(missionsDragonRelativeMetrics[Hard Mission Reward],MATCH($E$36,missionsDragonRelativeMetrics[Dragon],0)), " coins")</f>
        <v>45000 coins</v>
      </c>
      <c r="N69">
        <v>2</v>
      </c>
      <c r="O69" s="347">
        <v>3</v>
      </c>
      <c r="P69" s="264"/>
      <c r="Q69" t="b">
        <f t="shared" si="3"/>
        <v>0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214 to 231</v>
      </c>
      <c r="I70" t="str">
        <f>CONCATENATE(INDEX(missionsDragonRelativeMetrics[Easy Mission Reward],MATCH($E$36,missionsDragonRelativeMetrics[Dragon],0)), " coins")</f>
        <v>15000 coins</v>
      </c>
      <c r="J70" s="111" t="str">
        <f t="shared" si="1"/>
        <v>215 to 232</v>
      </c>
      <c r="K70" t="str">
        <f>CONCATENATE(INDEX(missionsDragonRelativeMetrics[Medium Mission Reward],MATCH($E$36,missionsDragonRelativeMetrics[Dragon],0)), " coins")</f>
        <v>22500 coins</v>
      </c>
      <c r="L70" s="111" t="str">
        <f t="shared" si="2"/>
        <v>218 to 235</v>
      </c>
      <c r="M70" t="str">
        <f>CONCATENATE(INDEX(missionsDragonRelativeMetrics[Hard Mission Reward],MATCH($E$36,missionsDragonRelativeMetrics[Dragon],0)),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86 to 103</v>
      </c>
      <c r="I71" t="str">
        <f>CONCATENATE(INDEX(missionsDragonRelativeMetrics[Easy Mission Reward],MATCH($E$36,missionsDragonRelativeMetrics[Dragon],0)), " coins")</f>
        <v>15000 coins</v>
      </c>
      <c r="J71" s="111" t="str">
        <f t="shared" si="1"/>
        <v>86 to 103</v>
      </c>
      <c r="K71" t="str">
        <f>CONCATENATE(INDEX(missionsDragonRelativeMetrics[Medium Mission Reward],MATCH($E$36,missionsDragonRelativeMetrics[Dragon],0)), " coins")</f>
        <v>22500 coins</v>
      </c>
      <c r="L71" s="111" t="str">
        <f t="shared" si="2"/>
        <v>87 to 104</v>
      </c>
      <c r="M71" t="str">
        <f>CONCATENATE(INDEX(missionsDragonRelativeMetrics[Hard Mission Reward],MATCH($E$36,missionsDragonRelativeMetrics[Dragon],0)), " coins")</f>
        <v>45000 coins</v>
      </c>
      <c r="N71">
        <v>1</v>
      </c>
      <c r="O71" s="347">
        <v>2</v>
      </c>
      <c r="P71" s="264"/>
      <c r="Q71" t="b">
        <f t="shared" si="3"/>
        <v>0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26 to 26</v>
      </c>
      <c r="I72" t="str">
        <f>CONCATENATE(INDEX(missionsDragonRelativeMetrics[Easy Mission Reward],MATCH($E$36,missionsDragonRelativeMetrics[Dragon],0)), " coins")</f>
        <v>15000 coins</v>
      </c>
      <c r="J72" s="111" t="str">
        <f t="shared" si="1"/>
        <v>26 to 26</v>
      </c>
      <c r="K72" t="str">
        <f>CONCATENATE(INDEX(missionsDragonRelativeMetrics[Medium Mission Reward],MATCH($E$36,missionsDragonRelativeMetrics[Dragon],0)), " coins")</f>
        <v>22500 coins</v>
      </c>
      <c r="L72" s="111" t="str">
        <f t="shared" si="2"/>
        <v>26 to 26</v>
      </c>
      <c r="M72" t="str">
        <f>CONCATENATE(INDEX(missionsDragonRelativeMetrics[Hard Mission Reward],MATCH($E$36,missionsDragonRelativeMetrics[Dragon],0)), " coins")</f>
        <v>45000 coins</v>
      </c>
      <c r="N72">
        <v>2</v>
      </c>
      <c r="O72" s="347">
        <v>2</v>
      </c>
      <c r="P72" s="264"/>
      <c r="Q72" t="b">
        <f t="shared" si="3"/>
        <v>0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9 to 17</v>
      </c>
      <c r="I73" t="str">
        <f>CONCATENATE(INDEX(missionsDragonRelativeMetrics[Easy Mission Reward],MATCH($E$36,missionsDragonRelativeMetrics[Dragon],0)), " coins")</f>
        <v>15000 coins</v>
      </c>
      <c r="J73" s="111" t="str">
        <f t="shared" si="1"/>
        <v>9 to 17</v>
      </c>
      <c r="K73" t="str">
        <f>CONCATENATE(INDEX(missionsDragonRelativeMetrics[Medium Mission Reward],MATCH($E$36,missionsDragonRelativeMetrics[Dragon],0)), " coins")</f>
        <v>22500 coins</v>
      </c>
      <c r="L73" s="111" t="str">
        <f t="shared" si="2"/>
        <v>9 to 17</v>
      </c>
      <c r="M73" t="str">
        <f>CONCATENATE(INDEX(missionsDragonRelativeMetrics[Hard Mission Reward],MATCH($E$36,missionsDragonRelativeMetrics[Dragon],0)), " coins")</f>
        <v>45000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43 to 51</v>
      </c>
      <c r="I74" t="str">
        <f>CONCATENATE(INDEX(missionsDragonRelativeMetrics[Easy Mission Reward],MATCH($E$36,missionsDragonRelativeMetrics[Dragon],0)), " coins")</f>
        <v>15000 coins</v>
      </c>
      <c r="J74" s="111" t="str">
        <f t="shared" si="1"/>
        <v>43 to 52</v>
      </c>
      <c r="K74" t="str">
        <f>CONCATENATE(INDEX(missionsDragonRelativeMetrics[Medium Mission Reward],MATCH($E$36,missionsDragonRelativeMetrics[Dragon],0)), " coins")</f>
        <v>22500 coins</v>
      </c>
      <c r="L74" s="111" t="str">
        <f t="shared" si="2"/>
        <v>44 to 52</v>
      </c>
      <c r="M74" t="str">
        <f>CONCATENATE(INDEX(missionsDragonRelativeMetrics[Hard Mission Reward],MATCH($E$36,missionsDragonRelativeMetrics[Dragon],0)), " coins")</f>
        <v>45000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503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385 to 513</v>
      </c>
      <c r="I75" t="str">
        <f>CONCATENATE(INDEX(missionsDragonRelativeMetrics[Easy Mission Reward],MATCH($E$36,missionsDragonRelativeMetrics[Dragon],0)), " coins")</f>
        <v>15000 coins</v>
      </c>
      <c r="J75" s="344" t="str">
        <f t="shared" ref="J75:J93" si="5">CONCATENATE(ROUND((F75*$G$41)*(1-$I$38),0), " to ",ROUND((G75*$G$41)*(1-$I$38),0))</f>
        <v>387 to 516</v>
      </c>
      <c r="K75" t="str">
        <f>CONCATENATE(INDEX(missionsDragonRelativeMetrics[Medium Mission Reward],MATCH($E$36,missionsDragonRelativeMetrics[Dragon],0)), " coins")</f>
        <v>22500 coins</v>
      </c>
      <c r="L75" s="344" t="str">
        <f t="shared" ref="L75:L93" si="6">CONCATENATE(ROUND((F75*$H$41)*(1-$I$38),0), " to ",ROUND((G75*$H$41)*(1-$I$38),0))</f>
        <v>392 to 522</v>
      </c>
      <c r="M75" t="str">
        <f>CONCATENATE(INDEX(missionsDragonRelativeMetrics[Hard Mission Reward],MATCH($E$36,missionsDragonRelativeMetrics[Dragon],0)), " coins")</f>
        <v>45000 coins</v>
      </c>
      <c r="N75" s="120">
        <v>2</v>
      </c>
      <c r="O75" s="348">
        <v>4</v>
      </c>
      <c r="P75" s="120"/>
      <c r="Q75" t="b">
        <f t="shared" si="3"/>
        <v>0</v>
      </c>
    </row>
    <row r="76" spans="2:17" x14ac:dyDescent="0.25">
      <c r="B76" s="102">
        <v>31</v>
      </c>
      <c r="C76" t="s">
        <v>0</v>
      </c>
      <c r="D76" t="s">
        <v>504</v>
      </c>
      <c r="E76" t="s">
        <v>132</v>
      </c>
      <c r="F76" s="345">
        <v>2</v>
      </c>
      <c r="G76" s="345">
        <v>4</v>
      </c>
      <c r="H76" s="344" t="str">
        <f t="shared" si="4"/>
        <v>17 to 34</v>
      </c>
      <c r="I76" t="str">
        <f>CONCATENATE(INDEX(missionsDragonRelativeMetrics[Easy Mission Reward],MATCH($E$36,missionsDragonRelativeMetrics[Dragon],0)), " coins")</f>
        <v>15000 coins</v>
      </c>
      <c r="J76" s="344" t="str">
        <f t="shared" si="5"/>
        <v>17 to 34</v>
      </c>
      <c r="K76" t="str">
        <f>CONCATENATE(INDEX(missionsDragonRelativeMetrics[Medium Mission Reward],MATCH($E$36,missionsDragonRelativeMetrics[Dragon],0)), " coins")</f>
        <v>22500 coins</v>
      </c>
      <c r="L76" s="344" t="str">
        <f t="shared" si="6"/>
        <v>17 to 35</v>
      </c>
      <c r="M76" t="str">
        <f>CONCATENATE(INDEX(missionsDragonRelativeMetrics[Hard Mission Reward],MATCH($E$36,missionsDragonRelativeMetrics[Dragon],0)), " coins")</f>
        <v>45000 coins</v>
      </c>
      <c r="N76" s="120">
        <v>3</v>
      </c>
      <c r="O76" s="348">
        <v>7</v>
      </c>
      <c r="P76" s="120"/>
      <c r="Q76" t="b">
        <f t="shared" si="3"/>
        <v>1</v>
      </c>
    </row>
    <row r="77" spans="2:17" x14ac:dyDescent="0.25">
      <c r="B77" s="102">
        <v>32</v>
      </c>
      <c r="C77" t="s">
        <v>0</v>
      </c>
      <c r="D77" t="s">
        <v>505</v>
      </c>
      <c r="E77" t="s">
        <v>132</v>
      </c>
      <c r="F77" s="345">
        <v>25</v>
      </c>
      <c r="G77" s="345">
        <v>30</v>
      </c>
      <c r="H77" s="344" t="str">
        <f t="shared" si="4"/>
        <v>214 to 257</v>
      </c>
      <c r="I77" t="str">
        <f>CONCATENATE(INDEX(missionsDragonRelativeMetrics[Easy Mission Reward],MATCH($E$36,missionsDragonRelativeMetrics[Dragon],0)), " coins")</f>
        <v>15000 coins</v>
      </c>
      <c r="J77" s="344" t="str">
        <f t="shared" si="5"/>
        <v>215 to 258</v>
      </c>
      <c r="K77" t="str">
        <f>CONCATENATE(INDEX(missionsDragonRelativeMetrics[Medium Mission Reward],MATCH($E$36,missionsDragonRelativeMetrics[Dragon],0)), " coins")</f>
        <v>22500 coins</v>
      </c>
      <c r="L77" s="344" t="str">
        <f t="shared" si="6"/>
        <v>218 to 261</v>
      </c>
      <c r="M77" t="str">
        <f>CONCATENATE(INDEX(missionsDragonRelativeMetrics[Hard Mission Reward],MATCH($E$36,missionsDragonRelativeMetrics[Dragon],0)), " coins")</f>
        <v>45000 coins</v>
      </c>
      <c r="N77" s="120">
        <v>4</v>
      </c>
      <c r="O77" s="348">
        <v>7</v>
      </c>
      <c r="P77" s="120"/>
      <c r="Q77" t="b">
        <f t="shared" si="3"/>
        <v>1</v>
      </c>
    </row>
    <row r="78" spans="2:17" x14ac:dyDescent="0.25">
      <c r="B78" s="102">
        <v>33</v>
      </c>
      <c r="C78" t="s">
        <v>0</v>
      </c>
      <c r="D78" t="s">
        <v>506</v>
      </c>
      <c r="E78" t="s">
        <v>132</v>
      </c>
      <c r="F78" s="345">
        <v>3</v>
      </c>
      <c r="G78" s="345">
        <v>5</v>
      </c>
      <c r="H78" s="344" t="str">
        <f t="shared" si="4"/>
        <v>26 to 43</v>
      </c>
      <c r="I78" t="str">
        <f>CONCATENATE(INDEX(missionsDragonRelativeMetrics[Easy Mission Reward],MATCH($E$36,missionsDragonRelativeMetrics[Dragon],0)), " coins")</f>
        <v>15000 coins</v>
      </c>
      <c r="J78" s="344" t="str">
        <f t="shared" si="5"/>
        <v>26 to 43</v>
      </c>
      <c r="K78" t="str">
        <f>CONCATENATE(INDEX(missionsDragonRelativeMetrics[Medium Mission Reward],MATCH($E$36,missionsDragonRelativeMetrics[Dragon],0)), " coins")</f>
        <v>22500 coins</v>
      </c>
      <c r="L78" s="344" t="str">
        <f t="shared" si="6"/>
        <v>26 to 44</v>
      </c>
      <c r="M78" t="str">
        <f>CONCATENATE(INDEX(missionsDragonRelativeMetrics[Hard Mission Reward],MATCH($E$36,missionsDragonRelativeMetrics[Dragon],0)), " coins")</f>
        <v>45000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1</v>
      </c>
    </row>
    <row r="79" spans="2:17" x14ac:dyDescent="0.25">
      <c r="B79" s="102">
        <v>34</v>
      </c>
      <c r="C79" t="s">
        <v>0</v>
      </c>
      <c r="D79" t="s">
        <v>507</v>
      </c>
      <c r="E79" t="s">
        <v>132</v>
      </c>
      <c r="F79" s="345">
        <v>5</v>
      </c>
      <c r="G79" s="345">
        <v>10</v>
      </c>
      <c r="H79" s="344" t="str">
        <f t="shared" si="4"/>
        <v>43 to 86</v>
      </c>
      <c r="I79" t="str">
        <f>CONCATENATE(INDEX(missionsDragonRelativeMetrics[Easy Mission Reward],MATCH($E$36,missionsDragonRelativeMetrics[Dragon],0)), " coins")</f>
        <v>15000 coins</v>
      </c>
      <c r="J79" s="344" t="str">
        <f t="shared" si="5"/>
        <v>43 to 86</v>
      </c>
      <c r="K79" t="str">
        <f>CONCATENATE(INDEX(missionsDragonRelativeMetrics[Medium Mission Reward],MATCH($E$36,missionsDragonRelativeMetrics[Dragon],0)), " coins")</f>
        <v>22500 coins</v>
      </c>
      <c r="L79" s="344" t="str">
        <f t="shared" si="6"/>
        <v>44 to 87</v>
      </c>
      <c r="M79" t="str">
        <f>CONCATENATE(INDEX(missionsDragonRelativeMetrics[Hard Mission Reward],MATCH($E$36,missionsDragonRelativeMetrics[Dragon],0)), " coins")</f>
        <v>45000 coins</v>
      </c>
      <c r="N79" s="120">
        <v>5</v>
      </c>
      <c r="O79" s="348">
        <v>7</v>
      </c>
      <c r="P79" s="120"/>
      <c r="Q79" t="b">
        <f t="shared" si="7"/>
        <v>1</v>
      </c>
    </row>
    <row r="80" spans="2:17" x14ac:dyDescent="0.25">
      <c r="B80" s="102">
        <v>35</v>
      </c>
      <c r="C80" t="s">
        <v>508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2993 to 4275</v>
      </c>
      <c r="I80" t="str">
        <f>CONCATENATE(INDEX(missionsDragonRelativeMetrics[Easy Mission Reward],MATCH($E$36,missionsDragonRelativeMetrics[Dragon],0)), " coins")</f>
        <v>15000 coins</v>
      </c>
      <c r="J80" s="344" t="str">
        <f t="shared" si="5"/>
        <v>3010 to 4300</v>
      </c>
      <c r="K80" t="str">
        <f>CONCATENATE(INDEX(missionsDragonRelativeMetrics[Medium Mission Reward],MATCH($E$36,missionsDragonRelativeMetrics[Dragon],0)), " coins")</f>
        <v>22500 coins</v>
      </c>
      <c r="L80" s="344" t="str">
        <f t="shared" si="6"/>
        <v>3045 to 4350</v>
      </c>
      <c r="M80" t="str">
        <f>CONCATENATE(INDEX(missionsDragonRelativeMetrics[Hard Mission Reward],MATCH($E$36,missionsDragonRelativeMetrics[Dragon],0)), " coins")</f>
        <v>45000 coins</v>
      </c>
      <c r="N80" s="120">
        <v>1</v>
      </c>
      <c r="O80" s="348">
        <v>3</v>
      </c>
      <c r="P80" s="120"/>
      <c r="Q80" t="b">
        <f t="shared" si="7"/>
        <v>0</v>
      </c>
    </row>
    <row r="81" spans="2:17" x14ac:dyDescent="0.25">
      <c r="B81" s="102">
        <v>36</v>
      </c>
      <c r="C81" t="s">
        <v>509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2565 to 3420</v>
      </c>
      <c r="I81" t="str">
        <f>CONCATENATE(INDEX(missionsDragonRelativeMetrics[Easy Mission Reward],MATCH($E$36,missionsDragonRelativeMetrics[Dragon],0)), " coins")</f>
        <v>15000 coins</v>
      </c>
      <c r="J81" s="344" t="str">
        <f t="shared" si="5"/>
        <v>2580 to 3440</v>
      </c>
      <c r="K81" t="str">
        <f>CONCATENATE(INDEX(missionsDragonRelativeMetrics[Medium Mission Reward],MATCH($E$36,missionsDragonRelativeMetrics[Dragon],0)), " coins")</f>
        <v>22500 coins</v>
      </c>
      <c r="L81" s="344" t="str">
        <f t="shared" si="6"/>
        <v>2610 to 3480</v>
      </c>
      <c r="M81" t="str">
        <f>CONCATENATE(INDEX(missionsDragonRelativeMetrics[Hard Mission Reward],MATCH($E$36,missionsDragonRelativeMetrics[Dragon],0)), " coins")</f>
        <v>45000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 x14ac:dyDescent="0.25">
      <c r="B82" s="102">
        <v>37</v>
      </c>
      <c r="C82" t="s">
        <v>510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111 to 128</v>
      </c>
      <c r="I82" t="str">
        <f>CONCATENATE(INDEX(missionsDragonRelativeMetrics[Easy Mission Reward],MATCH($E$36,missionsDragonRelativeMetrics[Dragon],0)), " coins")</f>
        <v>15000 coins</v>
      </c>
      <c r="J82" s="344" t="str">
        <f t="shared" si="5"/>
        <v>112 to 129</v>
      </c>
      <c r="K82" t="str">
        <f>CONCATENATE(INDEX(missionsDragonRelativeMetrics[Medium Mission Reward],MATCH($E$36,missionsDragonRelativeMetrics[Dragon],0)), " coins")</f>
        <v>22500 coins</v>
      </c>
      <c r="L82" s="344" t="str">
        <f t="shared" si="6"/>
        <v>113 to 131</v>
      </c>
      <c r="M82" t="str">
        <f>CONCATENATE(INDEX(missionsDragonRelativeMetrics[Hard Mission Reward],MATCH($E$36,missionsDragonRelativeMetrics[Dragon],0)), " coins")</f>
        <v>45000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511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43 to 86</v>
      </c>
      <c r="I83" t="str">
        <f>CONCATENATE(INDEX(missionsDragonRelativeMetrics[Easy Mission Reward],MATCH($E$36,missionsDragonRelativeMetrics[Dragon],0)), " coins")</f>
        <v>15000 coins</v>
      </c>
      <c r="J83" s="344" t="str">
        <f t="shared" si="5"/>
        <v>43 to 86</v>
      </c>
      <c r="K83" t="str">
        <f>CONCATENATE(INDEX(missionsDragonRelativeMetrics[Medium Mission Reward],MATCH($E$36,missionsDragonRelativeMetrics[Dragon],0)), " coins")</f>
        <v>22500 coins</v>
      </c>
      <c r="L83" s="344" t="str">
        <f t="shared" si="6"/>
        <v>44 to 87</v>
      </c>
      <c r="M83" t="str">
        <f>CONCATENATE(INDEX(missionsDragonRelativeMetrics[Hard Mission Reward],MATCH($E$36,missionsDragonRelativeMetrics[Dragon],0)), " coins")</f>
        <v>45000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512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86 to 128</v>
      </c>
      <c r="I84" t="str">
        <f>CONCATENATE(INDEX(missionsDragonRelativeMetrics[Easy Mission Reward],MATCH($E$36,missionsDragonRelativeMetrics[Dragon],0)), " coins")</f>
        <v>15000 coins</v>
      </c>
      <c r="J84" s="344" t="str">
        <f t="shared" si="5"/>
        <v>86 to 129</v>
      </c>
      <c r="K84" t="str">
        <f>CONCATENATE(INDEX(missionsDragonRelativeMetrics[Medium Mission Reward],MATCH($E$36,missionsDragonRelativeMetrics[Dragon],0)), " coins")</f>
        <v>22500 coins</v>
      </c>
      <c r="L84" s="344" t="str">
        <f t="shared" si="6"/>
        <v>87 to 131</v>
      </c>
      <c r="M84" t="str">
        <f>CONCATENATE(INDEX(missionsDragonRelativeMetrics[Hard Mission Reward],MATCH($E$36,missionsDragonRelativeMetrics[Dragon],0)), " coins")</f>
        <v>45000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513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86 to 128</v>
      </c>
      <c r="I85" t="str">
        <f>CONCATENATE(INDEX(missionsDragonRelativeMetrics[Easy Mission Reward],MATCH($E$36,missionsDragonRelativeMetrics[Dragon],0)), " coins")</f>
        <v>15000 coins</v>
      </c>
      <c r="J85" s="344" t="str">
        <f t="shared" si="5"/>
        <v>86 to 129</v>
      </c>
      <c r="K85" t="str">
        <f>CONCATENATE(INDEX(missionsDragonRelativeMetrics[Medium Mission Reward],MATCH($E$36,missionsDragonRelativeMetrics[Dragon],0)), " coins")</f>
        <v>22500 coins</v>
      </c>
      <c r="L85" s="344" t="str">
        <f t="shared" si="6"/>
        <v>87 to 131</v>
      </c>
      <c r="M85" t="str">
        <f>CONCATENATE(INDEX(missionsDragonRelativeMetrics[Hard Mission Reward],MATCH($E$36,missionsDragonRelativeMetrics[Dragon],0)),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514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257 to 342</v>
      </c>
      <c r="I86" t="str">
        <f>CONCATENATE(INDEX(missionsDragonRelativeMetrics[Easy Mission Reward],MATCH($E$36,missionsDragonRelativeMetrics[Dragon],0)), " coins")</f>
        <v>15000 coins</v>
      </c>
      <c r="J86" s="344" t="str">
        <f t="shared" si="5"/>
        <v>258 to 344</v>
      </c>
      <c r="K86" t="str">
        <f>CONCATENATE(INDEX(missionsDragonRelativeMetrics[Medium Mission Reward],MATCH($E$36,missionsDragonRelativeMetrics[Dragon],0)), " coins")</f>
        <v>22500 coins</v>
      </c>
      <c r="L86" s="344" t="str">
        <f t="shared" si="6"/>
        <v>261 to 348</v>
      </c>
      <c r="M86" t="str">
        <f>CONCATENATE(INDEX(missionsDragonRelativeMetrics[Hard Mission Reward],MATCH($E$36,missionsDragonRelativeMetrics[Dragon],0)), " coins")</f>
        <v>45000 coins</v>
      </c>
      <c r="N86" s="120">
        <v>3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42</v>
      </c>
      <c r="C87" t="s">
        <v>515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128 to 171</v>
      </c>
      <c r="I87" t="str">
        <f>CONCATENATE(INDEX(missionsDragonRelativeMetrics[Easy Mission Reward],MATCH($E$36,missionsDragonRelativeMetrics[Dragon],0)), " coins")</f>
        <v>15000 coins</v>
      </c>
      <c r="J87" s="344" t="str">
        <f t="shared" si="5"/>
        <v>129 to 172</v>
      </c>
      <c r="K87" t="str">
        <f>CONCATENATE(INDEX(missionsDragonRelativeMetrics[Medium Mission Reward],MATCH($E$36,missionsDragonRelativeMetrics[Dragon],0)), " coins")</f>
        <v>22500 coins</v>
      </c>
      <c r="L87" s="344" t="str">
        <f t="shared" si="6"/>
        <v>131 to 174</v>
      </c>
      <c r="M87" t="str">
        <f>CONCATENATE(INDEX(missionsDragonRelativeMetrics[Hard Mission Reward],MATCH($E$36,missionsDragonRelativeMetrics[Dragon],0)), " coins")</f>
        <v>45000 coins</v>
      </c>
      <c r="N87" s="120">
        <v>4</v>
      </c>
      <c r="O87" s="348">
        <v>7</v>
      </c>
      <c r="P87" s="120"/>
      <c r="Q87" t="b">
        <f t="shared" si="7"/>
        <v>1</v>
      </c>
    </row>
    <row r="88" spans="2:17" x14ac:dyDescent="0.25">
      <c r="B88" s="102">
        <v>43</v>
      </c>
      <c r="C88" t="s">
        <v>516</v>
      </c>
      <c r="D88" t="s">
        <v>503</v>
      </c>
      <c r="E88" t="s">
        <v>149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Reward],MATCH($E$36,missionsDragonRelativeMetrics[Dragon],0)),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Reward],MATCH($E$36,missionsDragonRelativeMetrics[Dragon],0)),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Reward],MATCH($E$36,missionsDragonRelativeMetrics[Dragon],0)), " coins")</f>
        <v>45000 coins</v>
      </c>
      <c r="N88" s="120">
        <v>5</v>
      </c>
      <c r="O88" s="348">
        <v>7</v>
      </c>
      <c r="P88" s="120"/>
      <c r="Q88" t="b">
        <f t="shared" si="7"/>
        <v>1</v>
      </c>
    </row>
    <row r="89" spans="2:17" x14ac:dyDescent="0.25">
      <c r="B89" s="102">
        <v>44</v>
      </c>
      <c r="C89" t="s">
        <v>517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214 to 274</v>
      </c>
      <c r="I89" t="str">
        <f>CONCATENATE(INDEX(missionsDragonRelativeMetrics[Easy Mission Reward],MATCH($E$36,missionsDragonRelativeMetrics[Dragon],0)), " coins")</f>
        <v>15000 coins</v>
      </c>
      <c r="J89" s="344" t="str">
        <f t="shared" si="5"/>
        <v>215 to 275</v>
      </c>
      <c r="K89" t="str">
        <f>CONCATENATE(INDEX(missionsDragonRelativeMetrics[Medium Mission Reward],MATCH($E$36,missionsDragonRelativeMetrics[Dragon],0)), " coins")</f>
        <v>22500 coins</v>
      </c>
      <c r="L89" s="344" t="str">
        <f t="shared" si="6"/>
        <v>218 to 278</v>
      </c>
      <c r="M89" t="str">
        <f>CONCATENATE(INDEX(missionsDragonRelativeMetrics[Hard Mission Reward],MATCH($E$36,missionsDragonRelativeMetrics[Dragon],0)), " coins")</f>
        <v>45000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510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171 to 257</v>
      </c>
      <c r="I90" t="str">
        <f>CONCATENATE(INDEX(missionsDragonRelativeMetrics[Easy Mission Reward],MATCH($E$36,missionsDragonRelativeMetrics[Dragon],0)), " coins")</f>
        <v>15000 coins</v>
      </c>
      <c r="J90" s="344" t="str">
        <f t="shared" si="5"/>
        <v>172 to 258</v>
      </c>
      <c r="K90" t="str">
        <f>CONCATENATE(INDEX(missionsDragonRelativeMetrics[Medium Mission Reward],MATCH($E$36,missionsDragonRelativeMetrics[Dragon],0)), " coins")</f>
        <v>22500 coins</v>
      </c>
      <c r="L90" s="344" t="str">
        <f t="shared" si="6"/>
        <v>174 to 261</v>
      </c>
      <c r="M90" t="str">
        <f>CONCATENATE(INDEX(missionsDragonRelativeMetrics[Hard Mission Reward],MATCH($E$36,missionsDragonRelativeMetrics[Dragon],0)), " coins")</f>
        <v>45000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519</v>
      </c>
      <c r="D91" t="s">
        <v>518</v>
      </c>
      <c r="E91" t="s">
        <v>132</v>
      </c>
      <c r="F91" s="345">
        <v>2</v>
      </c>
      <c r="G91" s="345">
        <v>3</v>
      </c>
      <c r="H91" s="344" t="str">
        <f t="shared" si="4"/>
        <v>17 to 26</v>
      </c>
      <c r="I91" t="str">
        <f>CONCATENATE(INDEX(missionsDragonRelativeMetrics[Easy Mission Reward],MATCH($E$36,missionsDragonRelativeMetrics[Dragon],0)), " coins")</f>
        <v>15000 coins</v>
      </c>
      <c r="J91" s="344" t="str">
        <f t="shared" si="5"/>
        <v>17 to 26</v>
      </c>
      <c r="K91" t="str">
        <f>CONCATENATE(INDEX(missionsDragonRelativeMetrics[Medium Mission Reward],MATCH($E$36,missionsDragonRelativeMetrics[Dragon],0)), " coins")</f>
        <v>22500 coins</v>
      </c>
      <c r="L91" s="344" t="str">
        <f t="shared" si="6"/>
        <v>17 to 26</v>
      </c>
      <c r="M91" t="str">
        <f>CONCATENATE(INDEX(missionsDragonRelativeMetrics[Hard Mission Reward],MATCH($E$36,missionsDragonRelativeMetrics[Dragon],0)), " coins")</f>
        <v>45000 coins</v>
      </c>
      <c r="N91" s="120">
        <v>3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47</v>
      </c>
      <c r="C92" t="s">
        <v>520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257 to 342</v>
      </c>
      <c r="I92" t="str">
        <f>CONCATENATE(INDEX(missionsDragonRelativeMetrics[Easy Mission Reward],MATCH($E$36,missionsDragonRelativeMetrics[Dragon],0)), " coins")</f>
        <v>15000 coins</v>
      </c>
      <c r="J92" s="344" t="str">
        <f t="shared" si="5"/>
        <v>258 to 344</v>
      </c>
      <c r="K92" t="str">
        <f>CONCATENATE(INDEX(missionsDragonRelativeMetrics[Medium Mission Reward],MATCH($E$36,missionsDragonRelativeMetrics[Dragon],0)), " coins")</f>
        <v>22500 coins</v>
      </c>
      <c r="L92" s="344" t="str">
        <f t="shared" si="6"/>
        <v>261 to 348</v>
      </c>
      <c r="M92" t="str">
        <f>CONCATENATE(INDEX(missionsDragonRelativeMetrics[Hard Mission Reward],MATCH($E$36,missionsDragonRelativeMetrics[Dragon],0)), " coins")</f>
        <v>45000 coins</v>
      </c>
      <c r="N92" s="120">
        <v>4</v>
      </c>
      <c r="O92" s="348">
        <v>7</v>
      </c>
      <c r="P92" s="120"/>
      <c r="Q92" t="b">
        <f t="shared" si="7"/>
        <v>1</v>
      </c>
    </row>
    <row r="93" spans="2:17" x14ac:dyDescent="0.25">
      <c r="B93" s="102">
        <v>48</v>
      </c>
      <c r="C93" t="s">
        <v>521</v>
      </c>
      <c r="D93" t="s">
        <v>522</v>
      </c>
      <c r="E93" t="s">
        <v>149</v>
      </c>
      <c r="F93" s="345">
        <v>1</v>
      </c>
      <c r="G93" s="345">
        <v>1</v>
      </c>
      <c r="H93" s="344" t="str">
        <f t="shared" si="4"/>
        <v>9 to 9</v>
      </c>
      <c r="I93" t="str">
        <f>CONCATENATE(INDEX(missionsDragonRelativeMetrics[Easy Mission Reward],MATCH($E$36,missionsDragonRelativeMetrics[Dragon],0)), " coins")</f>
        <v>15000 coins</v>
      </c>
      <c r="J93" s="344" t="str">
        <f t="shared" si="5"/>
        <v>9 to 9</v>
      </c>
      <c r="K93" t="str">
        <f>CONCATENATE(INDEX(missionsDragonRelativeMetrics[Medium Mission Reward],MATCH($E$36,missionsDragonRelativeMetrics[Dragon],0)), " coins")</f>
        <v>22500 coins</v>
      </c>
      <c r="L93" s="344" t="str">
        <f t="shared" si="6"/>
        <v>9 to 9</v>
      </c>
      <c r="M93" t="str">
        <f>CONCATENATE(INDEX(missionsDragonRelativeMetrics[Hard Mission Reward],MATCH($E$36,missionsDragonRelativeMetrics[Dragon],0)), " coins")</f>
        <v>45000 coins</v>
      </c>
      <c r="N93" s="120">
        <v>5</v>
      </c>
      <c r="O93" s="348">
        <v>7</v>
      </c>
      <c r="P93" s="120"/>
      <c r="Q93" t="b">
        <f t="shared" si="7"/>
        <v>1</v>
      </c>
    </row>
    <row r="94" spans="2:17" x14ac:dyDescent="0.25">
      <c r="B94" s="102">
        <v>49</v>
      </c>
      <c r="C94" s="264" t="s">
        <v>511</v>
      </c>
      <c r="D94" s="264" t="s">
        <v>526</v>
      </c>
      <c r="E94" s="264" t="s">
        <v>149</v>
      </c>
      <c r="F94" s="109">
        <v>10</v>
      </c>
      <c r="G94" s="109">
        <v>15</v>
      </c>
      <c r="H94" s="111" t="str">
        <f t="shared" ref="H94:H126" si="8">CONCATENATE(ROUND((F94*$F$41)*(1-$I$38),0), " to ",ROUND((G94*$F$41)*(1-$I$38),0))</f>
        <v>86 to 128</v>
      </c>
      <c r="I94" s="264" t="str">
        <f>CONCATENATE(INDEX(missionsDragonRelativeMetrics[Easy Mission Reward],MATCH($E$36,missionsDragonRelativeMetrics[Dragon],0)), " coins")</f>
        <v>15000 coins</v>
      </c>
      <c r="J94" s="111" t="str">
        <f t="shared" ref="J94:J126" si="9">CONCATENATE(ROUND((F94*$G$41)*(1-$I$38),0), " to ",ROUND((G94*$G$41)*(1-$I$38),0))</f>
        <v>86 to 129</v>
      </c>
      <c r="K94" s="264" t="str">
        <f>CONCATENATE(INDEX(missionsDragonRelativeMetrics[Medium Mission Reward],MATCH($E$36,missionsDragonRelativeMetrics[Dragon],0)), " coins")</f>
        <v>22500 coins</v>
      </c>
      <c r="L94" s="111" t="str">
        <f t="shared" ref="L94:L126" si="10">CONCATENATE(ROUND((F94*$H$41)*(1-$I$38),0), " to ",ROUND((G94*$H$41)*(1-$I$38),0))</f>
        <v>87 to 131</v>
      </c>
      <c r="M94" s="264" t="str">
        <f>CONCATENATE(INDEX(missionsDragonRelativeMetrics[Hard Mission Reward],MATCH($E$36,missionsDragonRelativeMetrics[Dragon],0)), " coins")</f>
        <v>45000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536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 t="shared" si="8"/>
        <v>26 to 34</v>
      </c>
      <c r="I95" s="264" t="str">
        <f>CONCATENATE(INDEX(missionsDragonRelativeMetrics[Easy Mission Reward],MATCH($E$36,missionsDragonRelativeMetrics[Dragon],0)), " coins")</f>
        <v>15000 coins</v>
      </c>
      <c r="J95" s="111" t="str">
        <f t="shared" si="9"/>
        <v>26 to 34</v>
      </c>
      <c r="K95" s="264" t="str">
        <f>CONCATENATE(INDEX(missionsDragonRelativeMetrics[Medium Mission Reward],MATCH($E$36,missionsDragonRelativeMetrics[Dragon],0)), " coins")</f>
        <v>22500 coins</v>
      </c>
      <c r="L95" s="111" t="str">
        <f t="shared" si="10"/>
        <v>26 to 35</v>
      </c>
      <c r="M95" s="264" t="str">
        <f>CONCATENATE(INDEX(missionsDragonRelativeMetrics[Hard Mission Reward],MATCH($E$36,missionsDragonRelativeMetrics[Dragon],0)), " coins")</f>
        <v>45000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537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 t="shared" si="8"/>
        <v>86 to 171</v>
      </c>
      <c r="I96" s="264" t="str">
        <f>CONCATENATE(INDEX(missionsDragonRelativeMetrics[Easy Mission Reward],MATCH($E$36,missionsDragonRelativeMetrics[Dragon],0)), " coins")</f>
        <v>15000 coins</v>
      </c>
      <c r="J96" s="111" t="str">
        <f t="shared" si="9"/>
        <v>86 to 172</v>
      </c>
      <c r="K96" s="264" t="str">
        <f>CONCATENATE(INDEX(missionsDragonRelativeMetrics[Medium Mission Reward],MATCH($E$36,missionsDragonRelativeMetrics[Dragon],0)), " coins")</f>
        <v>22500 coins</v>
      </c>
      <c r="L96" s="111" t="str">
        <f t="shared" si="10"/>
        <v>87 to 174</v>
      </c>
      <c r="M96" s="264" t="str">
        <f>CONCATENATE(INDEX(missionsDragonRelativeMetrics[Hard Mission Reward],MATCH($E$36,missionsDragonRelativeMetrics[Dragon],0)), " coins")</f>
        <v>45000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538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86 to 171</v>
      </c>
      <c r="I97" s="264" t="str">
        <f>CONCATENATE(INDEX(missionsDragonRelativeMetrics[Easy Mission Reward],MATCH($E$36,missionsDragonRelativeMetrics[Dragon],0)), " coins")</f>
        <v>15000 coins</v>
      </c>
      <c r="J97" s="111" t="str">
        <f t="shared" si="9"/>
        <v>86 to 172</v>
      </c>
      <c r="K97" s="264" t="str">
        <f>CONCATENATE(INDEX(missionsDragonRelativeMetrics[Medium Mission Reward],MATCH($E$36,missionsDragonRelativeMetrics[Dragon],0)), " coins")</f>
        <v>22500 coins</v>
      </c>
      <c r="L97" s="111" t="str">
        <f t="shared" si="10"/>
        <v>87 to 174</v>
      </c>
      <c r="M97" s="264" t="str">
        <f>CONCATENATE(INDEX(missionsDragonRelativeMetrics[Hard Mission Reward],MATCH($E$36,missionsDragonRelativeMetrics[Dragon],0)), " coins")</f>
        <v>45000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Reward],MATCH($E$36,missionsDragonRelativeMetrics[Dragon],0)),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Reward],MATCH($E$36,missionsDragonRelativeMetrics[Dragon],0)),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Reward],MATCH($E$36,missionsDragonRelativeMetrics[Dragon],0)), " coins")</f>
        <v>45000 coins</v>
      </c>
      <c r="N98" s="264">
        <v>6</v>
      </c>
      <c r="O98" s="347">
        <v>6</v>
      </c>
      <c r="P98" s="264" t="s">
        <v>406</v>
      </c>
      <c r="Q98" s="349" t="b">
        <f t="shared" si="7"/>
        <v>1</v>
      </c>
    </row>
    <row r="99" spans="2:17" x14ac:dyDescent="0.25">
      <c r="B99" s="102">
        <v>54</v>
      </c>
      <c r="C99" s="264" t="s">
        <v>536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 t="shared" si="8"/>
        <v>26 to 34</v>
      </c>
      <c r="I99" s="264" t="str">
        <f>CONCATENATE(INDEX(missionsDragonRelativeMetrics[Easy Mission Reward],MATCH($E$36,missionsDragonRelativeMetrics[Dragon],0)), " coins")</f>
        <v>15000 coins</v>
      </c>
      <c r="J99" s="111" t="str">
        <f t="shared" si="9"/>
        <v>26 to 34</v>
      </c>
      <c r="K99" s="264" t="str">
        <f>CONCATENATE(INDEX(missionsDragonRelativeMetrics[Medium Mission Reward],MATCH($E$36,missionsDragonRelativeMetrics[Dragon],0)), " coins")</f>
        <v>22500 coins</v>
      </c>
      <c r="L99" s="111" t="str">
        <f t="shared" si="10"/>
        <v>26 to 35</v>
      </c>
      <c r="M99" s="264" t="str">
        <f>CONCATENATE(INDEX(missionsDragonRelativeMetrics[Hard Mission Reward],MATCH($E$36,missionsDragonRelativeMetrics[Dragon],0)), " coins")</f>
        <v>45000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537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 t="shared" si="8"/>
        <v>86 to 103</v>
      </c>
      <c r="I100" s="264" t="str">
        <f>CONCATENATE(INDEX(missionsDragonRelativeMetrics[Easy Mission Reward],MATCH($E$36,missionsDragonRelativeMetrics[Dragon],0)), " coins")</f>
        <v>15000 coins</v>
      </c>
      <c r="J100" s="111" t="str">
        <f t="shared" si="9"/>
        <v>86 to 103</v>
      </c>
      <c r="K100" s="264" t="str">
        <f>CONCATENATE(INDEX(missionsDragonRelativeMetrics[Medium Mission Reward],MATCH($E$36,missionsDragonRelativeMetrics[Dragon],0)), " coins")</f>
        <v>22500 coins</v>
      </c>
      <c r="L100" s="111" t="str">
        <f t="shared" si="10"/>
        <v>87 to 104</v>
      </c>
      <c r="M100" s="264" t="str">
        <f>CONCATENATE(INDEX(missionsDragonRelativeMetrics[Hard Mission Reward],MATCH($E$36,missionsDragonRelativeMetrics[Dragon],0)), " coins")</f>
        <v>45000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538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 t="shared" si="8"/>
        <v>86 to 94</v>
      </c>
      <c r="I101" s="264" t="str">
        <f>CONCATENATE(INDEX(missionsDragonRelativeMetrics[Easy Mission Reward],MATCH($E$36,missionsDragonRelativeMetrics[Dragon],0)), " coins")</f>
        <v>15000 coins</v>
      </c>
      <c r="J101" s="111" t="str">
        <f t="shared" si="9"/>
        <v>86 to 95</v>
      </c>
      <c r="K101" s="264" t="str">
        <f>CONCATENATE(INDEX(missionsDragonRelativeMetrics[Medium Mission Reward],MATCH($E$36,missionsDragonRelativeMetrics[Dragon],0)), " coins")</f>
        <v>22500 coins</v>
      </c>
      <c r="L101" s="111" t="str">
        <f t="shared" si="10"/>
        <v>87 to 96</v>
      </c>
      <c r="M101" s="264" t="str">
        <f>CONCATENATE(INDEX(missionsDragonRelativeMetrics[Hard Mission Reward],MATCH($E$36,missionsDragonRelativeMetrics[Dragon],0)), " coins")</f>
        <v>45000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539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86 to 94</v>
      </c>
      <c r="I102" s="264" t="str">
        <f>CONCATENATE(INDEX(missionsDragonRelativeMetrics[Easy Mission Reward],MATCH($E$36,missionsDragonRelativeMetrics[Dragon],0)), " coins")</f>
        <v>15000 coins</v>
      </c>
      <c r="J102" s="111" t="str">
        <f t="shared" si="9"/>
        <v>86 to 95</v>
      </c>
      <c r="K102" s="264" t="str">
        <f>CONCATENATE(INDEX(missionsDragonRelativeMetrics[Medium Mission Reward],MATCH($E$36,missionsDragonRelativeMetrics[Dragon],0)), " coins")</f>
        <v>22500 coins</v>
      </c>
      <c r="L102" s="111" t="str">
        <f t="shared" si="10"/>
        <v>87 to 96</v>
      </c>
      <c r="M102" s="264" t="str">
        <f>CONCATENATE(INDEX(missionsDragonRelativeMetrics[Hard Mission Reward],MATCH($E$36,missionsDragonRelativeMetrics[Dragon],0)), " coins")</f>
        <v>45000 coins</v>
      </c>
      <c r="N102" s="264">
        <v>6</v>
      </c>
      <c r="O102" s="347">
        <v>6</v>
      </c>
      <c r="P102" s="264" t="s">
        <v>406</v>
      </c>
      <c r="Q102" s="349" t="b">
        <f t="shared" si="7"/>
        <v>1</v>
      </c>
    </row>
    <row r="103" spans="2:17" x14ac:dyDescent="0.25">
      <c r="B103" s="102">
        <v>58</v>
      </c>
      <c r="C103" s="264" t="s">
        <v>536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 t="shared" si="8"/>
        <v>34 to 51</v>
      </c>
      <c r="I103" s="264" t="str">
        <f>CONCATENATE(INDEX(missionsDragonRelativeMetrics[Easy Mission Reward],MATCH($E$36,missionsDragonRelativeMetrics[Dragon],0)), " coins")</f>
        <v>15000 coins</v>
      </c>
      <c r="J103" s="111" t="str">
        <f t="shared" si="9"/>
        <v>34 to 52</v>
      </c>
      <c r="K103" s="264" t="str">
        <f>CONCATENATE(INDEX(missionsDragonRelativeMetrics[Medium Mission Reward],MATCH($E$36,missionsDragonRelativeMetrics[Dragon],0)), " coins")</f>
        <v>22500 coins</v>
      </c>
      <c r="L103" s="111" t="str">
        <f t="shared" si="10"/>
        <v>35 to 52</v>
      </c>
      <c r="M103" s="264" t="str">
        <f>CONCATENATE(INDEX(missionsDragonRelativeMetrics[Hard Mission Reward],MATCH($E$36,missionsDragonRelativeMetrics[Dragon],0)), " coins")</f>
        <v>45000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537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 t="shared" si="8"/>
        <v>171 to 257</v>
      </c>
      <c r="I104" s="264" t="str">
        <f>CONCATENATE(INDEX(missionsDragonRelativeMetrics[Easy Mission Reward],MATCH($E$36,missionsDragonRelativeMetrics[Dragon],0)), " coins")</f>
        <v>15000 coins</v>
      </c>
      <c r="J104" s="111" t="str">
        <f t="shared" si="9"/>
        <v>172 to 258</v>
      </c>
      <c r="K104" s="264" t="str">
        <f>CONCATENATE(INDEX(missionsDragonRelativeMetrics[Medium Mission Reward],MATCH($E$36,missionsDragonRelativeMetrics[Dragon],0)), " coins")</f>
        <v>22500 coins</v>
      </c>
      <c r="L104" s="111" t="str">
        <f t="shared" si="10"/>
        <v>174 to 261</v>
      </c>
      <c r="M104" s="264" t="str">
        <f>CONCATENATE(INDEX(missionsDragonRelativeMetrics[Hard Mission Reward],MATCH($E$36,missionsDragonRelativeMetrics[Dragon],0)), " coins")</f>
        <v>45000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538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 t="shared" si="8"/>
        <v>385 to 470</v>
      </c>
      <c r="I105" s="264" t="str">
        <f>CONCATENATE(INDEX(missionsDragonRelativeMetrics[Easy Mission Reward],MATCH($E$36,missionsDragonRelativeMetrics[Dragon],0)), " coins")</f>
        <v>15000 coins</v>
      </c>
      <c r="J105" s="111" t="str">
        <f t="shared" si="9"/>
        <v>387 to 473</v>
      </c>
      <c r="K105" s="264" t="str">
        <f>CONCATENATE(INDEX(missionsDragonRelativeMetrics[Medium Mission Reward],MATCH($E$36,missionsDragonRelativeMetrics[Dragon],0)), " coins")</f>
        <v>22500 coins</v>
      </c>
      <c r="L105" s="111" t="str">
        <f t="shared" si="10"/>
        <v>392 to 479</v>
      </c>
      <c r="M105" s="264" t="str">
        <f>CONCATENATE(INDEX(missionsDragonRelativeMetrics[Hard Mission Reward],MATCH($E$36,missionsDragonRelativeMetrics[Dragon],0)), " coins")</f>
        <v>45000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539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385 to 470</v>
      </c>
      <c r="I106" s="264" t="str">
        <f>CONCATENATE(INDEX(missionsDragonRelativeMetrics[Easy Mission Reward],MATCH($E$36,missionsDragonRelativeMetrics[Dragon],0)), " coins")</f>
        <v>15000 coins</v>
      </c>
      <c r="J106" s="111" t="str">
        <f t="shared" si="9"/>
        <v>387 to 473</v>
      </c>
      <c r="K106" s="264" t="str">
        <f>CONCATENATE(INDEX(missionsDragonRelativeMetrics[Medium Mission Reward],MATCH($E$36,missionsDragonRelativeMetrics[Dragon],0)), " coins")</f>
        <v>22500 coins</v>
      </c>
      <c r="L106" s="111" t="str">
        <f t="shared" si="10"/>
        <v>392 to 479</v>
      </c>
      <c r="M106" s="264" t="str">
        <f>CONCATENATE(INDEX(missionsDragonRelativeMetrics[Hard Mission Reward],MATCH($E$36,missionsDragonRelativeMetrics[Dragon],0)), " coins")</f>
        <v>45000 coins</v>
      </c>
      <c r="N106" s="264">
        <v>6</v>
      </c>
      <c r="O106" s="347">
        <v>6</v>
      </c>
      <c r="P106" s="264" t="s">
        <v>406</v>
      </c>
      <c r="Q106" s="349" t="b">
        <f t="shared" si="7"/>
        <v>1</v>
      </c>
    </row>
    <row r="107" spans="2:17" x14ac:dyDescent="0.25">
      <c r="B107" s="102">
        <v>62</v>
      </c>
      <c r="C107" s="264" t="s">
        <v>536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 t="shared" si="8"/>
        <v>34 to 51</v>
      </c>
      <c r="I107" s="264" t="str">
        <f>CONCATENATE(INDEX(missionsDragonRelativeMetrics[Easy Mission Reward],MATCH($E$36,missionsDragonRelativeMetrics[Dragon],0)), " coins")</f>
        <v>15000 coins</v>
      </c>
      <c r="J107" s="111" t="str">
        <f t="shared" si="9"/>
        <v>34 to 52</v>
      </c>
      <c r="K107" s="264" t="str">
        <f>CONCATENATE(INDEX(missionsDragonRelativeMetrics[Medium Mission Reward],MATCH($E$36,missionsDragonRelativeMetrics[Dragon],0)), " coins")</f>
        <v>22500 coins</v>
      </c>
      <c r="L107" s="111" t="str">
        <f t="shared" si="10"/>
        <v>35 to 52</v>
      </c>
      <c r="M107" s="264" t="str">
        <f>CONCATENATE(INDEX(missionsDragonRelativeMetrics[Hard Mission Reward],MATCH($E$36,missionsDragonRelativeMetrics[Dragon],0)), " coins")</f>
        <v>45000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537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 t="shared" si="8"/>
        <v>214 to 299</v>
      </c>
      <c r="I108" s="264" t="str">
        <f>CONCATENATE(INDEX(missionsDragonRelativeMetrics[Easy Mission Reward],MATCH($E$36,missionsDragonRelativeMetrics[Dragon],0)), " coins")</f>
        <v>15000 coins</v>
      </c>
      <c r="J108" s="111" t="str">
        <f t="shared" si="9"/>
        <v>215 to 301</v>
      </c>
      <c r="K108" s="264" t="str">
        <f>CONCATENATE(INDEX(missionsDragonRelativeMetrics[Medium Mission Reward],MATCH($E$36,missionsDragonRelativeMetrics[Dragon],0)), " coins")</f>
        <v>22500 coins</v>
      </c>
      <c r="L108" s="111" t="str">
        <f t="shared" si="10"/>
        <v>218 to 305</v>
      </c>
      <c r="M108" s="264" t="str">
        <f>CONCATENATE(INDEX(missionsDragonRelativeMetrics[Hard Mission Reward],MATCH($E$36,missionsDragonRelativeMetrics[Dragon],0)), " coins")</f>
        <v>45000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538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 t="shared" si="8"/>
        <v>342 to 385</v>
      </c>
      <c r="I109" s="264" t="str">
        <f>CONCATENATE(INDEX(missionsDragonRelativeMetrics[Easy Mission Reward],MATCH($E$36,missionsDragonRelativeMetrics[Dragon],0)), " coins")</f>
        <v>15000 coins</v>
      </c>
      <c r="J109" s="111" t="str">
        <f t="shared" si="9"/>
        <v>344 to 387</v>
      </c>
      <c r="K109" s="264" t="str">
        <f>CONCATENATE(INDEX(missionsDragonRelativeMetrics[Medium Mission Reward],MATCH($E$36,missionsDragonRelativeMetrics[Dragon],0)), " coins")</f>
        <v>22500 coins</v>
      </c>
      <c r="L109" s="111" t="str">
        <f t="shared" si="10"/>
        <v>348 to 392</v>
      </c>
      <c r="M109" s="264" t="str">
        <f>CONCATENATE(INDEX(missionsDragonRelativeMetrics[Hard Mission Reward],MATCH($E$36,missionsDragonRelativeMetrics[Dragon],0)), " coins")</f>
        <v>45000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539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342 to 385</v>
      </c>
      <c r="I110" s="264" t="str">
        <f>CONCATENATE(INDEX(missionsDragonRelativeMetrics[Easy Mission Reward],MATCH($E$36,missionsDragonRelativeMetrics[Dragon],0)), " coins")</f>
        <v>15000 coins</v>
      </c>
      <c r="J110" s="111" t="str">
        <f t="shared" si="9"/>
        <v>344 to 387</v>
      </c>
      <c r="K110" s="264" t="str">
        <f>CONCATENATE(INDEX(missionsDragonRelativeMetrics[Medium Mission Reward],MATCH($E$36,missionsDragonRelativeMetrics[Dragon],0)), " coins")</f>
        <v>22500 coins</v>
      </c>
      <c r="L110" s="111" t="str">
        <f t="shared" si="10"/>
        <v>348 to 392</v>
      </c>
      <c r="M110" s="264" t="str">
        <f>CONCATENATE(INDEX(missionsDragonRelativeMetrics[Hard Mission Reward],MATCH($E$36,missionsDragonRelativeMetrics[Dragon],0)), " coins")</f>
        <v>45000 coins</v>
      </c>
      <c r="N110" s="264">
        <v>6</v>
      </c>
      <c r="O110" s="347">
        <v>6</v>
      </c>
      <c r="P110" s="264" t="s">
        <v>406</v>
      </c>
      <c r="Q110" s="349" t="b">
        <f t="shared" ref="Q110:Q126" si="11">IF(P110="",NOT(OR(N110&gt;$D$38,O110&lt;$D$38)),AND(NOT(OR(N110&gt;$D$38,O110&lt;$D$38)),P110=$E$36))</f>
        <v>1</v>
      </c>
    </row>
    <row r="111" spans="2:17" x14ac:dyDescent="0.25">
      <c r="B111" s="102">
        <v>66</v>
      </c>
      <c r="C111" s="264" t="s">
        <v>536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 t="shared" si="8"/>
        <v>34 to 51</v>
      </c>
      <c r="I111" s="264" t="str">
        <f>CONCATENATE(INDEX(missionsDragonRelativeMetrics[Easy Mission Reward],MATCH($E$36,missionsDragonRelativeMetrics[Dragon],0)), " coins")</f>
        <v>15000 coins</v>
      </c>
      <c r="J111" s="111" t="str">
        <f t="shared" si="9"/>
        <v>34 to 52</v>
      </c>
      <c r="K111" s="264" t="str">
        <f>CONCATENATE(INDEX(missionsDragonRelativeMetrics[Medium Mission Reward],MATCH($E$36,missionsDragonRelativeMetrics[Dragon],0)), " coins")</f>
        <v>22500 coins</v>
      </c>
      <c r="L111" s="111" t="str">
        <f t="shared" si="10"/>
        <v>35 to 52</v>
      </c>
      <c r="M111" s="264" t="str">
        <f>CONCATENATE(INDEX(missionsDragonRelativeMetrics[Hard Mission Reward],MATCH($E$36,missionsDragonRelativeMetrics[Dragon],0)), " coins")</f>
        <v>45000 coins</v>
      </c>
      <c r="N111" s="264">
        <v>6</v>
      </c>
      <c r="O111" s="347">
        <v>6</v>
      </c>
      <c r="P111" s="264" t="s">
        <v>409</v>
      </c>
      <c r="Q111" s="349" t="b">
        <f t="shared" si="11"/>
        <v>0</v>
      </c>
    </row>
    <row r="112" spans="2:17" x14ac:dyDescent="0.25">
      <c r="B112" s="102">
        <v>67</v>
      </c>
      <c r="C112" s="264" t="s">
        <v>537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 t="shared" si="8"/>
        <v>299 to 385</v>
      </c>
      <c r="I112" s="264" t="str">
        <f>CONCATENATE(INDEX(missionsDragonRelativeMetrics[Easy Mission Reward],MATCH($E$36,missionsDragonRelativeMetrics[Dragon],0)), " coins")</f>
        <v>15000 coins</v>
      </c>
      <c r="J112" s="111" t="str">
        <f t="shared" si="9"/>
        <v>301 to 387</v>
      </c>
      <c r="K112" s="264" t="str">
        <f>CONCATENATE(INDEX(missionsDragonRelativeMetrics[Medium Mission Reward],MATCH($E$36,missionsDragonRelativeMetrics[Dragon],0)), " coins")</f>
        <v>22500 coins</v>
      </c>
      <c r="L112" s="111" t="str">
        <f t="shared" si="10"/>
        <v>305 to 392</v>
      </c>
      <c r="M112" s="264" t="str">
        <f>CONCATENATE(INDEX(missionsDragonRelativeMetrics[Hard Mission Reward],MATCH($E$36,missionsDragonRelativeMetrics[Dragon],0)), " coins")</f>
        <v>45000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 x14ac:dyDescent="0.25">
      <c r="B113" s="102">
        <v>68</v>
      </c>
      <c r="C113" s="264" t="s">
        <v>538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 t="shared" si="8"/>
        <v>1283 to 1710</v>
      </c>
      <c r="I113" s="264" t="str">
        <f>CONCATENATE(INDEX(missionsDragonRelativeMetrics[Easy Mission Reward],MATCH($E$36,missionsDragonRelativeMetrics[Dragon],0)), " coins")</f>
        <v>15000 coins</v>
      </c>
      <c r="J113" s="111" t="str">
        <f t="shared" si="9"/>
        <v>1290 to 1720</v>
      </c>
      <c r="K113" s="264" t="str">
        <f>CONCATENATE(INDEX(missionsDragonRelativeMetrics[Medium Mission Reward],MATCH($E$36,missionsDragonRelativeMetrics[Dragon],0)), " coins")</f>
        <v>22500 coins</v>
      </c>
      <c r="L113" s="111" t="str">
        <f t="shared" si="10"/>
        <v>1305 to 1740</v>
      </c>
      <c r="M113" s="264" t="str">
        <f>CONCATENATE(INDEX(missionsDragonRelativeMetrics[Hard Mission Reward],MATCH($E$36,missionsDragonRelativeMetrics[Dragon],0)), " coins")</f>
        <v>45000 coins</v>
      </c>
      <c r="N113" s="264">
        <v>6</v>
      </c>
      <c r="O113" s="347">
        <v>6</v>
      </c>
      <c r="P113" s="264" t="s">
        <v>408</v>
      </c>
      <c r="Q113" s="349" t="b">
        <f t="shared" si="11"/>
        <v>0</v>
      </c>
    </row>
    <row r="114" spans="2:17" x14ac:dyDescent="0.25">
      <c r="B114" s="102">
        <v>69</v>
      </c>
      <c r="C114" s="264" t="s">
        <v>539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1283 to 1710</v>
      </c>
      <c r="I114" s="264" t="str">
        <f>CONCATENATE(INDEX(missionsDragonRelativeMetrics[Easy Mission Reward],MATCH($E$36,missionsDragonRelativeMetrics[Dragon],0)), " coins")</f>
        <v>15000 coins</v>
      </c>
      <c r="J114" s="111" t="str">
        <f t="shared" si="9"/>
        <v>1290 to 1720</v>
      </c>
      <c r="K114" s="264" t="str">
        <f>CONCATENATE(INDEX(missionsDragonRelativeMetrics[Medium Mission Reward],MATCH($E$36,missionsDragonRelativeMetrics[Dragon],0)), " coins")</f>
        <v>22500 coins</v>
      </c>
      <c r="L114" s="111" t="str">
        <f t="shared" si="10"/>
        <v>1305 to 1740</v>
      </c>
      <c r="M114" s="264" t="str">
        <f>CONCATENATE(INDEX(missionsDragonRelativeMetrics[Hard Mission Reward],MATCH($E$36,missionsDragonRelativeMetrics[Dragon],0)), " coins")</f>
        <v>45000 coins</v>
      </c>
      <c r="N114" s="264">
        <v>6</v>
      </c>
      <c r="O114" s="347">
        <v>6</v>
      </c>
      <c r="P114" s="264" t="s">
        <v>406</v>
      </c>
      <c r="Q114" s="349" t="b">
        <f t="shared" si="11"/>
        <v>1</v>
      </c>
    </row>
    <row r="115" spans="2:17" x14ac:dyDescent="0.25">
      <c r="B115" s="102">
        <v>70</v>
      </c>
      <c r="C115" s="264" t="s">
        <v>536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 t="shared" si="8"/>
        <v>26 to 34</v>
      </c>
      <c r="I115" s="264" t="str">
        <f>CONCATENATE(INDEX(missionsDragonRelativeMetrics[Easy Mission Reward],MATCH($E$36,missionsDragonRelativeMetrics[Dragon],0)), " coins")</f>
        <v>15000 coins</v>
      </c>
      <c r="J115" s="111" t="str">
        <f t="shared" si="9"/>
        <v>26 to 34</v>
      </c>
      <c r="K115" s="264" t="str">
        <f>CONCATENATE(INDEX(missionsDragonRelativeMetrics[Medium Mission Reward],MATCH($E$36,missionsDragonRelativeMetrics[Dragon],0)), " coins")</f>
        <v>22500 coins</v>
      </c>
      <c r="L115" s="111" t="str">
        <f t="shared" si="10"/>
        <v>26 to 35</v>
      </c>
      <c r="M115" s="264" t="str">
        <f>CONCATENATE(INDEX(missionsDragonRelativeMetrics[Hard Mission Reward],MATCH($E$36,missionsDragonRelativeMetrics[Dragon],0)), " coins")</f>
        <v>45000 coins</v>
      </c>
      <c r="N115" s="264">
        <v>6</v>
      </c>
      <c r="O115" s="347">
        <v>6</v>
      </c>
      <c r="P115" s="264" t="s">
        <v>409</v>
      </c>
      <c r="Q115" s="349" t="b">
        <f t="shared" si="11"/>
        <v>0</v>
      </c>
    </row>
    <row r="116" spans="2:17" x14ac:dyDescent="0.25">
      <c r="B116" s="102">
        <v>71</v>
      </c>
      <c r="C116" s="264" t="s">
        <v>537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 t="shared" si="8"/>
        <v>103 to 128</v>
      </c>
      <c r="I116" s="264" t="str">
        <f>CONCATENATE(INDEX(missionsDragonRelativeMetrics[Easy Mission Reward],MATCH($E$36,missionsDragonRelativeMetrics[Dragon],0)), " coins")</f>
        <v>15000 coins</v>
      </c>
      <c r="J116" s="111" t="str">
        <f t="shared" si="9"/>
        <v>103 to 129</v>
      </c>
      <c r="K116" s="264" t="str">
        <f>CONCATENATE(INDEX(missionsDragonRelativeMetrics[Medium Mission Reward],MATCH($E$36,missionsDragonRelativeMetrics[Dragon],0)), " coins")</f>
        <v>22500 coins</v>
      </c>
      <c r="L116" s="111" t="str">
        <f t="shared" si="10"/>
        <v>104 to 131</v>
      </c>
      <c r="M116" s="264" t="str">
        <f>CONCATENATE(INDEX(missionsDragonRelativeMetrics[Hard Mission Reward],MATCH($E$36,missionsDragonRelativeMetrics[Dragon],0)), " coins")</f>
        <v>45000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 x14ac:dyDescent="0.25">
      <c r="B117" s="102">
        <v>72</v>
      </c>
      <c r="C117" s="264" t="s">
        <v>538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103 to 128</v>
      </c>
      <c r="I117" s="264" t="str">
        <f>CONCATENATE(INDEX(missionsDragonRelativeMetrics[Easy Mission Reward],MATCH($E$36,missionsDragonRelativeMetrics[Dragon],0)), " coins")</f>
        <v>15000 coins</v>
      </c>
      <c r="J117" s="111" t="str">
        <f t="shared" si="9"/>
        <v>103 to 129</v>
      </c>
      <c r="K117" s="264" t="str">
        <f>CONCATENATE(INDEX(missionsDragonRelativeMetrics[Medium Mission Reward],MATCH($E$36,missionsDragonRelativeMetrics[Dragon],0)), " coins")</f>
        <v>22500 coins</v>
      </c>
      <c r="L117" s="111" t="str">
        <f t="shared" si="10"/>
        <v>104 to 131</v>
      </c>
      <c r="M117" s="264" t="str">
        <f>CONCATENATE(INDEX(missionsDragonRelativeMetrics[Hard Mission Reward],MATCH($E$36,missionsDragonRelativeMetrics[Dragon],0)), " coins")</f>
        <v>45000 coins</v>
      </c>
      <c r="N117" s="264">
        <v>6</v>
      </c>
      <c r="O117" s="347">
        <v>6</v>
      </c>
      <c r="P117" s="264" t="s">
        <v>408</v>
      </c>
      <c r="Q117" s="349" t="b">
        <f t="shared" si="11"/>
        <v>0</v>
      </c>
    </row>
    <row r="118" spans="2:17" x14ac:dyDescent="0.25">
      <c r="B118" s="102">
        <v>73</v>
      </c>
      <c r="C118" s="264" t="s">
        <v>539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Reward],MATCH($E$36,missionsDragonRelativeMetrics[Dragon],0)),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Reward],MATCH($E$36,missionsDragonRelativeMetrics[Dragon],0)),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Reward],MATCH($E$36,missionsDragonRelativeMetrics[Dragon],0)), " coins")</f>
        <v>45000 coins</v>
      </c>
      <c r="N118" s="264">
        <v>6</v>
      </c>
      <c r="O118" s="347">
        <v>6</v>
      </c>
      <c r="P118" s="264" t="s">
        <v>406</v>
      </c>
      <c r="Q118" s="349" t="b">
        <f t="shared" si="11"/>
        <v>1</v>
      </c>
    </row>
    <row r="119" spans="2:17" x14ac:dyDescent="0.25">
      <c r="B119" s="102">
        <v>74</v>
      </c>
      <c r="C119" s="264" t="s">
        <v>536</v>
      </c>
      <c r="D119" s="264" t="s">
        <v>505</v>
      </c>
      <c r="E119" s="264" t="s">
        <v>149</v>
      </c>
      <c r="F119" s="109">
        <v>4</v>
      </c>
      <c r="G119" s="109">
        <v>6</v>
      </c>
      <c r="H119" s="111" t="str">
        <f t="shared" si="8"/>
        <v>34 to 51</v>
      </c>
      <c r="I119" s="264" t="str">
        <f>CONCATENATE(INDEX(missionsDragonRelativeMetrics[Easy Mission Reward],MATCH($E$36,missionsDragonRelativeMetrics[Dragon],0)), " coins")</f>
        <v>15000 coins</v>
      </c>
      <c r="J119" s="111" t="str">
        <f t="shared" si="9"/>
        <v>34 to 52</v>
      </c>
      <c r="K119" s="264" t="str">
        <f>CONCATENATE(INDEX(missionsDragonRelativeMetrics[Medium Mission Reward],MATCH($E$36,missionsDragonRelativeMetrics[Dragon],0)), " coins")</f>
        <v>22500 coins</v>
      </c>
      <c r="L119" s="111" t="str">
        <f t="shared" si="10"/>
        <v>35 to 52</v>
      </c>
      <c r="M119" s="264" t="str">
        <f>CONCATENATE(INDEX(missionsDragonRelativeMetrics[Hard Mission Reward],MATCH($E$36,missionsDragonRelativeMetrics[Dragon],0)), " coins")</f>
        <v>45000 coins</v>
      </c>
      <c r="N119" s="264">
        <v>6</v>
      </c>
      <c r="O119" s="347">
        <v>6</v>
      </c>
      <c r="P119" s="264" t="s">
        <v>409</v>
      </c>
      <c r="Q119" s="349" t="b">
        <f t="shared" si="11"/>
        <v>0</v>
      </c>
    </row>
    <row r="120" spans="2:17" x14ac:dyDescent="0.25">
      <c r="B120" s="102">
        <v>75</v>
      </c>
      <c r="C120" s="264" t="s">
        <v>537</v>
      </c>
      <c r="D120" s="264" t="s">
        <v>505</v>
      </c>
      <c r="E120" s="264" t="s">
        <v>132</v>
      </c>
      <c r="F120" s="109">
        <v>25</v>
      </c>
      <c r="G120" s="109">
        <v>30</v>
      </c>
      <c r="H120" s="111" t="str">
        <f t="shared" si="8"/>
        <v>214 to 257</v>
      </c>
      <c r="I120" s="264" t="str">
        <f>CONCATENATE(INDEX(missionsDragonRelativeMetrics[Easy Mission Reward],MATCH($E$36,missionsDragonRelativeMetrics[Dragon],0)), " coins")</f>
        <v>15000 coins</v>
      </c>
      <c r="J120" s="111" t="str">
        <f t="shared" si="9"/>
        <v>215 to 258</v>
      </c>
      <c r="K120" s="264" t="str">
        <f>CONCATENATE(INDEX(missionsDragonRelativeMetrics[Medium Mission Reward],MATCH($E$36,missionsDragonRelativeMetrics[Dragon],0)), " coins")</f>
        <v>22500 coins</v>
      </c>
      <c r="L120" s="111" t="str">
        <f t="shared" si="10"/>
        <v>218 to 261</v>
      </c>
      <c r="M120" s="264" t="str">
        <f>CONCATENATE(INDEX(missionsDragonRelativeMetrics[Hard Mission Reward],MATCH($E$36,missionsDragonRelativeMetrics[Dragon],0)), " coins")</f>
        <v>45000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 x14ac:dyDescent="0.25">
      <c r="B121" s="102">
        <v>76</v>
      </c>
      <c r="C121" s="264" t="s">
        <v>538</v>
      </c>
      <c r="D121" s="264" t="s">
        <v>505</v>
      </c>
      <c r="E121" s="264" t="s">
        <v>132</v>
      </c>
      <c r="F121" s="109">
        <v>25</v>
      </c>
      <c r="G121" s="109">
        <v>30</v>
      </c>
      <c r="H121" s="111" t="str">
        <f t="shared" si="8"/>
        <v>214 to 257</v>
      </c>
      <c r="I121" s="264" t="str">
        <f>CONCATENATE(INDEX(missionsDragonRelativeMetrics[Easy Mission Reward],MATCH($E$36,missionsDragonRelativeMetrics[Dragon],0)), " coins")</f>
        <v>15000 coins</v>
      </c>
      <c r="J121" s="111" t="str">
        <f t="shared" si="9"/>
        <v>215 to 258</v>
      </c>
      <c r="K121" s="264" t="str">
        <f>CONCATENATE(INDEX(missionsDragonRelativeMetrics[Medium Mission Reward],MATCH($E$36,missionsDragonRelativeMetrics[Dragon],0)), " coins")</f>
        <v>22500 coins</v>
      </c>
      <c r="L121" s="111" t="str">
        <f t="shared" si="10"/>
        <v>218 to 261</v>
      </c>
      <c r="M121" s="264" t="str">
        <f>CONCATENATE(INDEX(missionsDragonRelativeMetrics[Hard Mission Reward],MATCH($E$36,missionsDragonRelativeMetrics[Dragon],0)), " coins")</f>
        <v>45000 coins</v>
      </c>
      <c r="N121" s="264">
        <v>6</v>
      </c>
      <c r="O121" s="347">
        <v>6</v>
      </c>
      <c r="P121" s="264" t="s">
        <v>408</v>
      </c>
      <c r="Q121" s="349" t="b">
        <f t="shared" si="11"/>
        <v>0</v>
      </c>
    </row>
    <row r="122" spans="2:17" x14ac:dyDescent="0.25">
      <c r="B122" s="102">
        <v>77</v>
      </c>
      <c r="C122" s="264" t="s">
        <v>539</v>
      </c>
      <c r="D122" s="264" t="s">
        <v>505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Reward],MATCH($E$36,missionsDragonRelativeMetrics[Dragon],0)),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Reward],MATCH($E$36,missionsDragonRelativeMetrics[Dragon],0)),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Reward],MATCH($E$36,missionsDragonRelativeMetrics[Dragon],0)), " coins")</f>
        <v>45000 coins</v>
      </c>
      <c r="N122" s="264">
        <v>6</v>
      </c>
      <c r="O122" s="347">
        <v>6</v>
      </c>
      <c r="P122" s="264" t="s">
        <v>406</v>
      </c>
      <c r="Q122" s="349" t="b">
        <f t="shared" si="11"/>
        <v>1</v>
      </c>
    </row>
    <row r="123" spans="2:17" x14ac:dyDescent="0.25">
      <c r="B123" s="102">
        <v>78</v>
      </c>
      <c r="C123" s="264" t="s">
        <v>536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 t="shared" si="8"/>
        <v>26 to 34</v>
      </c>
      <c r="I123" s="264" t="str">
        <f>CONCATENATE(INDEX(missionsDragonRelativeMetrics[Easy Mission Reward],MATCH($E$36,missionsDragonRelativeMetrics[Dragon],0)), " coins")</f>
        <v>15000 coins</v>
      </c>
      <c r="J123" s="111" t="str">
        <f t="shared" si="9"/>
        <v>26 to 34</v>
      </c>
      <c r="K123" s="264" t="str">
        <f>CONCATENATE(INDEX(missionsDragonRelativeMetrics[Medium Mission Reward],MATCH($E$36,missionsDragonRelativeMetrics[Dragon],0)), " coins")</f>
        <v>22500 coins</v>
      </c>
      <c r="L123" s="111" t="str">
        <f t="shared" si="10"/>
        <v>26 to 35</v>
      </c>
      <c r="M123" s="264" t="str">
        <f>CONCATENATE(INDEX(missionsDragonRelativeMetrics[Hard Mission Reward],MATCH($E$36,missionsDragonRelativeMetrics[Dragon],0)), " coins")</f>
        <v>45000 coins</v>
      </c>
      <c r="N123" s="264">
        <v>6</v>
      </c>
      <c r="O123" s="347">
        <v>6</v>
      </c>
      <c r="P123" s="264" t="s">
        <v>409</v>
      </c>
      <c r="Q123" s="349" t="b">
        <f t="shared" si="11"/>
        <v>0</v>
      </c>
    </row>
    <row r="124" spans="2:17" x14ac:dyDescent="0.25">
      <c r="B124" s="102">
        <v>79</v>
      </c>
      <c r="C124" s="264" t="s">
        <v>537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 t="shared" si="8"/>
        <v>128 to 171</v>
      </c>
      <c r="I124" s="264" t="str">
        <f>CONCATENATE(INDEX(missionsDragonRelativeMetrics[Easy Mission Reward],MATCH($E$36,missionsDragonRelativeMetrics[Dragon],0)), " coins")</f>
        <v>15000 coins</v>
      </c>
      <c r="J124" s="111" t="str">
        <f t="shared" si="9"/>
        <v>129 to 172</v>
      </c>
      <c r="K124" s="264" t="str">
        <f>CONCATENATE(INDEX(missionsDragonRelativeMetrics[Medium Mission Reward],MATCH($E$36,missionsDragonRelativeMetrics[Dragon],0)), " coins")</f>
        <v>22500 coins</v>
      </c>
      <c r="L124" s="111" t="str">
        <f t="shared" si="10"/>
        <v>131 to 174</v>
      </c>
      <c r="M124" s="264" t="str">
        <f>CONCATENATE(INDEX(missionsDragonRelativeMetrics[Hard Mission Reward],MATCH($E$36,missionsDragonRelativeMetrics[Dragon],0)), " coins")</f>
        <v>45000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 x14ac:dyDescent="0.25">
      <c r="B125" s="102">
        <v>80</v>
      </c>
      <c r="C125" s="264" t="s">
        <v>538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128 to 171</v>
      </c>
      <c r="I125" s="264" t="str">
        <f>CONCATENATE(INDEX(missionsDragonRelativeMetrics[Easy Mission Reward],MATCH($E$36,missionsDragonRelativeMetrics[Dragon],0)), " coins")</f>
        <v>15000 coins</v>
      </c>
      <c r="J125" s="111" t="str">
        <f t="shared" si="9"/>
        <v>129 to 172</v>
      </c>
      <c r="K125" s="264" t="str">
        <f>CONCATENATE(INDEX(missionsDragonRelativeMetrics[Medium Mission Reward],MATCH($E$36,missionsDragonRelativeMetrics[Dragon],0)), " coins")</f>
        <v>22500 coins</v>
      </c>
      <c r="L125" s="111" t="str">
        <f t="shared" si="10"/>
        <v>131 to 174</v>
      </c>
      <c r="M125" s="264" t="str">
        <f>CONCATENATE(INDEX(missionsDragonRelativeMetrics[Hard Mission Reward],MATCH($E$36,missionsDragonRelativeMetrics[Dragon],0)), " coins")</f>
        <v>45000 coins</v>
      </c>
      <c r="N125" s="264">
        <v>6</v>
      </c>
      <c r="O125" s="347">
        <v>6</v>
      </c>
      <c r="P125" s="264" t="s">
        <v>408</v>
      </c>
      <c r="Q125" s="349" t="b">
        <f t="shared" si="11"/>
        <v>0</v>
      </c>
    </row>
    <row r="126" spans="2:17" x14ac:dyDescent="0.25">
      <c r="B126" s="102">
        <v>81</v>
      </c>
      <c r="C126" s="264" t="s">
        <v>539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Reward],MATCH($E$36,missionsDragonRelativeMetrics[Dragon],0)),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Reward],MATCH($E$36,missionsDragonRelativeMetrics[Dragon],0)),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Reward],MATCH($E$36,missionsDragonRelativeMetrics[Dragon],0)), " coins")</f>
        <v>45000 coins</v>
      </c>
      <c r="N126" s="264">
        <v>6</v>
      </c>
      <c r="O126" s="347">
        <v>6</v>
      </c>
      <c r="P126" s="264" t="s">
        <v>406</v>
      </c>
      <c r="Q126" s="349" t="b">
        <f t="shared" si="11"/>
        <v>1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10" workbookViewId="0">
      <selection activeCell="K115" sqref="K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1" t="s">
        <v>428</v>
      </c>
      <c r="C12" s="422"/>
      <c r="D12" s="423"/>
      <c r="J12" s="418" t="s">
        <v>483</v>
      </c>
      <c r="K12" s="419"/>
      <c r="L12" s="418" t="s">
        <v>484</v>
      </c>
      <c r="M12" s="419"/>
      <c r="N12" s="264"/>
      <c r="O12" s="264" t="s">
        <v>491</v>
      </c>
      <c r="P12" s="264"/>
      <c r="Q12" s="269"/>
      <c r="T12" s="424" t="s">
        <v>442</v>
      </c>
      <c r="U12" s="425"/>
      <c r="V12" s="426"/>
      <c r="W12" s="418" t="s">
        <v>448</v>
      </c>
      <c r="X12" s="419"/>
      <c r="Y12" s="418" t="s">
        <v>450</v>
      </c>
      <c r="Z12" s="419"/>
      <c r="AA12" s="418" t="s">
        <v>453</v>
      </c>
      <c r="AB12" s="419"/>
      <c r="AD12" s="418" t="s">
        <v>448</v>
      </c>
      <c r="AE12" s="419"/>
      <c r="AF12" s="418" t="s">
        <v>450</v>
      </c>
      <c r="AG12" s="419"/>
      <c r="AH12" s="418" t="s">
        <v>453</v>
      </c>
      <c r="AI12" s="419"/>
      <c r="AK12" s="418" t="s">
        <v>490</v>
      </c>
      <c r="AL12" s="419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20" t="s">
        <v>429</v>
      </c>
      <c r="C22" s="420"/>
      <c r="D22" s="42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528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7" t="s">
        <v>443</v>
      </c>
      <c r="C59" s="427"/>
      <c r="D59" s="427"/>
      <c r="E59" s="427"/>
      <c r="F59" s="427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B59:F59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tabSelected="1" topLeftCell="A112" workbookViewId="0">
      <selection activeCell="C145" sqref="C145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179</v>
      </c>
      <c r="B1" s="36"/>
      <c r="C1" s="36"/>
      <c r="K1" s="190" t="s">
        <v>265</v>
      </c>
    </row>
    <row r="2" spans="1:23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258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180</v>
      </c>
      <c r="B15" s="36"/>
      <c r="C15" s="36"/>
      <c r="F15" s="428" t="s">
        <v>202</v>
      </c>
      <c r="G15" s="429"/>
      <c r="H15" s="430"/>
      <c r="I15" s="428" t="s">
        <v>269</v>
      </c>
      <c r="J15" s="429"/>
      <c r="K15" s="430"/>
      <c r="L15" s="428" t="s">
        <v>280</v>
      </c>
      <c r="M15" s="429"/>
      <c r="N15" s="430"/>
      <c r="O15" s="428" t="s">
        <v>281</v>
      </c>
      <c r="P15" s="429"/>
      <c r="Q15" s="430"/>
      <c r="R15" s="428" t="s">
        <v>282</v>
      </c>
      <c r="S15" s="429"/>
      <c r="T15" s="430"/>
      <c r="U15" s="428" t="s">
        <v>496</v>
      </c>
      <c r="V15" s="429"/>
      <c r="W15" s="430"/>
    </row>
    <row r="16" spans="1:23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4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</row>
    <row r="19" spans="1:23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</row>
    <row r="20" spans="1:23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</row>
    <row r="28" spans="1:23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</row>
    <row r="29" spans="1:23" x14ac:dyDescent="0.25">
      <c r="A29" s="105"/>
      <c r="B29" s="105"/>
      <c r="C29" s="105"/>
      <c r="E29" s="105" t="s">
        <v>529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</row>
    <row r="30" spans="1:23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</row>
    <row r="31" spans="1:23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</row>
    <row r="33" spans="1:23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</row>
    <row r="34" spans="1:23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188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31" t="s">
        <v>266</v>
      </c>
      <c r="B54" s="431"/>
      <c r="C54" s="431"/>
      <c r="D54" s="431"/>
      <c r="E54" s="431"/>
      <c r="F54" s="431"/>
      <c r="G54" s="431"/>
      <c r="H54" s="431"/>
      <c r="I54" s="431"/>
      <c r="J54" s="431"/>
      <c r="K54" s="431"/>
      <c r="L54" s="431"/>
      <c r="M54" s="431"/>
      <c r="N54" s="431"/>
      <c r="O54" s="431"/>
    </row>
    <row r="55" spans="1:15" ht="15" customHeight="1" x14ac:dyDescent="0.25">
      <c r="A55" s="431"/>
      <c r="B55" s="431"/>
      <c r="C55" s="431"/>
      <c r="D55" s="431"/>
      <c r="E55" s="431"/>
      <c r="F55" s="431"/>
      <c r="G55" s="431"/>
      <c r="H55" s="431"/>
      <c r="I55" s="431"/>
      <c r="J55" s="431"/>
      <c r="K55" s="431"/>
      <c r="L55" s="431"/>
      <c r="M55" s="431"/>
      <c r="N55" s="431"/>
      <c r="O55" s="431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1</v>
      </c>
      <c r="I69" s="132">
        <f t="shared" ref="I69:I86" si="6">ROUND(F69/H17,3)</f>
        <v>1.4930000000000001</v>
      </c>
      <c r="K69" s="208">
        <v>1</v>
      </c>
      <c r="L69" s="131" t="s">
        <v>203</v>
      </c>
      <c r="M69" s="192">
        <f t="shared" ref="M69:M86" si="7">G17*K69</f>
        <v>1</v>
      </c>
      <c r="N69" s="195">
        <f t="shared" ref="N69:N86" si="8">H17*K69</f>
        <v>0.67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530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530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530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492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499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499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300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300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300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301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301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301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302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302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302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303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303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303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304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304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304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305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305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305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306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306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306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307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307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307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308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308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308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309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309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309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310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310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310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311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311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311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497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497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497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312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312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312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313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313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313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314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314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314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315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315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315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498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498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498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316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316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316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317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317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317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318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318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318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319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319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319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320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320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320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321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321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321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322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322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322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323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323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323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531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531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531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532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532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532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533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533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533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534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534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534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403</v>
      </c>
      <c r="G136" s="254"/>
      <c r="H136" s="255" t="s">
        <v>404</v>
      </c>
    </row>
    <row r="137" spans="1:14" ht="16.5" thickTop="1" thickBot="1" x14ac:dyDescent="0.3">
      <c r="A137" s="247"/>
      <c r="B137" s="39" t="s">
        <v>126</v>
      </c>
      <c r="C137" s="142">
        <f>ROUND(SUM(C60:C134),1)</f>
        <v>0</v>
      </c>
      <c r="D137" s="242">
        <f>ROUND(SUM(D60:D134),1)</f>
        <v>0</v>
      </c>
      <c r="F137" s="240" t="s">
        <v>328</v>
      </c>
      <c r="G137" s="248"/>
      <c r="H137" s="241" t="s">
        <v>535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405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9DE11B8-3459-491D-8BA8-7D75F0234420}">
  <ds:schemaRefs/>
</ds:datastoreItem>
</file>

<file path=customXml/itemProps2.xml><?xml version="1.0" encoding="utf-8"?>
<ds:datastoreItem xmlns:ds="http://schemas.openxmlformats.org/officeDocument/2006/customXml" ds:itemID="{73EAB481-866B-4C0F-8627-26832E150B4D}">
  <ds:schemaRefs/>
</ds:datastoreItem>
</file>

<file path=customXml/itemProps3.xml><?xml version="1.0" encoding="utf-8"?>
<ds:datastoreItem xmlns:ds="http://schemas.openxmlformats.org/officeDocument/2006/customXml" ds:itemID="{3B5C8196-2348-4D06-B408-7ECE9A09663C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457F4C07-1709-4595-8EC4-6C0DABF04268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CA5FF991-C66A-4AAF-AC09-3E8322DE2999}">
  <ds:schemaRefs/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F8AB7AAD-CCBA-4D35-9A0D-E4DC6E01A4E1}">
  <ds:schemaRefs/>
</ds:datastoreItem>
</file>

<file path=customXml/itemProps12.xml><?xml version="1.0" encoding="utf-8"?>
<ds:datastoreItem xmlns:ds="http://schemas.openxmlformats.org/officeDocument/2006/customXml" ds:itemID="{14FA3DBF-3D10-4CEC-9C13-2B643DF1E106}">
  <ds:schemaRefs/>
</ds:datastoreItem>
</file>

<file path=customXml/itemProps13.xml><?xml version="1.0" encoding="utf-8"?>
<ds:datastoreItem xmlns:ds="http://schemas.openxmlformats.org/officeDocument/2006/customXml" ds:itemID="{5C670962-9690-435C-A5BE-6413D7595FD6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B0B7BE38-2889-44EA-9FB0-2D6FF9BB889A}">
  <ds:schemaRefs/>
</ds:datastoreItem>
</file>

<file path=customXml/itemProps16.xml><?xml version="1.0" encoding="utf-8"?>
<ds:datastoreItem xmlns:ds="http://schemas.openxmlformats.org/officeDocument/2006/customXml" ds:itemID="{27B0BC59-0E6A-4278-957E-2A6158A5EF58}">
  <ds:schemaRefs/>
</ds:datastoreItem>
</file>

<file path=customXml/itemProps1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72671333-EA01-4E61-9495-0C521CFF4E42}">
  <ds:schemaRefs/>
</ds:datastoreItem>
</file>

<file path=customXml/itemProps19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20.xml><?xml version="1.0" encoding="utf-8"?>
<ds:datastoreItem xmlns:ds="http://schemas.openxmlformats.org/officeDocument/2006/customXml" ds:itemID="{A502F854-1DC8-4930-AC9B-4F60D9DD5EEF}">
  <ds:schemaRefs/>
</ds:datastoreItem>
</file>

<file path=customXml/itemProps21.xml><?xml version="1.0" encoding="utf-8"?>
<ds:datastoreItem xmlns:ds="http://schemas.openxmlformats.org/officeDocument/2006/customXml" ds:itemID="{C5CBC30E-2F3A-4931-BF4A-9F61DD9D84E2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F11733BD-FDAC-45AD-A0CD-7C4B6266E0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2019-11-19T11:19:29Z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