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<sst xmlns="http://schemas.openxmlformats.org/spreadsheetml/2006/main" count="3307" uniqueCount="1350">
  <si>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</si>
  <si>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</si>
  <si>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</si>
  <si>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</si>
  <si>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</si>
  <si>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</si>
  <si>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</si>
  <si>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</si>
  <si>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</si>
  <si>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</si>
  <si>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</si>
  <si>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</si>
  <si>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</si>
  <si>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</si>
  <si>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</si>
  <si>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</si>
  <si>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</si>
  <si>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</si>
  <si>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</si>
  <si>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</si>
  <si>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</si>
  <si>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</si>
  <si>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</si>
  <si>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</si>
  <si>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</si>
  <si>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</si>
  <si>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</si>
  <si>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</si>
  <si>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</si>
  <si>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</si>
  <si>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</si>
  <si>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</si>
  <si>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</si>
  <si>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</si>
  <si>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</si>
  <si>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</si>
  <si>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</si>
  <si>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</si>
  <si>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</si>
  <si>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</si>
  <si>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</si>
  <si>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</si>
  <si>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</si>
  <si>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</si>
  <si>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</si>
  <si>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</si>
  <si>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</si>
  <si>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</si>
  <si>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</si>
  <si>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</si>
  <si>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</si>
  <si>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</si>
  <si>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</si>
  <si>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</si>
  <si>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</si>
  <si>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</si>
  <si>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</si>
  <si>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</si>
  <si>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</si>
  <si>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</si>
  <si>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</si>
  <si>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</si>
  <si>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</si>
  <si>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</si>
  <si>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</si>
  <si>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</si>
  <si>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</si>
  <si>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</si>
  <si>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</si>
  <si>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</si>
  <si>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</si>
  <si>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</si>
  <si>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</si>
  <si>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</si>
  <si>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</si>
  <si>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</si>
  <si>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</si>
  <si>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</si>
  <si>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</si>
  <si>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</si>
  <si>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</si>
  <si>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</si>
  <si>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</si>
  <si>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</si>
  <si>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</si>
  <si>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</si>
  <si>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</si>
  <si>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</si>
  <si>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</si>
  <si>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</si>
  <si>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</si>
  <si>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</si>
  <si>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</si>
  <si>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</si>
  <si>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</si>
  <si>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</si>
  <si>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</si>
  <si>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</si>
  <si>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</si>
  <si>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</si>
  <si>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</si>
  <si>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</si>
  <si>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</si>
  <si>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</si>
  <si>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</si>
  <si>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</si>
  <si>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</si>
  <si>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</si>
  <si>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</si>
  <si>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</si>
  <si>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</si>
  <si>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</si>
  <si>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</si>
  <si>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</si>
  <si>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</si>
  <si>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</si>
  <si>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</si>
  <si>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</si>
  <si>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</si>
  <si>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</si>
  <si>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</si>
  <si>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</si>
  <si>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</si>
  <si>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</si>
  <si>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</si>
  <si>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</si>
  <si>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</si>
  <si>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</si>
  <si>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</si>
  <si>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</si>
  <si>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</si>
  <si>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</si>
  <si>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</si>
  <si>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</si>
  <si>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</si>
  <si>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</si>
  <si>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</si>
  <si>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</si>
  <si>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</si>
  <si>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</si>
  <si>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</si>
  <si>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</si>
  <si>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</si>
  <si>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</si>
  <si>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</si>
  <si>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</si>
  <si>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</si>
  <si>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</si>
  <si>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</si>
  <si>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</si>
  <si>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</si>
  <si>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</si>
  <si>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</si>
  <si>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</si>
  <si>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</si>
  <si>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</si>
  <si>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</si>
  <si>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</si>
  <si>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</si>
  <si>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</si>
  <si>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</si>
  <si>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</si>
  <si>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</si>
  <si>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</si>
  <si>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</si>
  <si>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</si>
  <si>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</si>
  <si>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</si>
  <si>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</si>
  <si>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</si>
  <si>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</si>
  <si>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</si>
  <si>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</si>
  <si>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</si>
  <si>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</si>
  <si>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</si>
  <si>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</si>
  <si>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</si>
  <si>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</si>
  <si>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</si>
  <si>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</si>
  <si>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</si>
  <si>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</si>
  <si>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</si>
  <si>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</si>
  <si>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</si>
  <si>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</si>
  <si>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</si>
  <si>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</si>
  <si>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</si>
  <si>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</si>
  <si>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</si>
  <si>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</si>
  <si>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</si>
  <si>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</si>
  <si>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</si>
  <si>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</si>
  <si>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</si>
  <si>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</si>
  <si>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</si>
  <si>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</si>
  <si>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</si>
  <si>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</si>
  <si>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</si>
  <si>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</si>
  <si>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</si>
  <si>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</si>
  <si>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</si>
  <si>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</si>
  <si>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</si>
  <si>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</si>
  <si>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</si>
  <si>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</si>
  <si>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</si>
  <si>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</si>
  <si>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</si>
  <si>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</si>
  <si>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</si>
  <si>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</si>
  <si>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</si>
  <si>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</si>
  <si>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</si>
  <si>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</si>
  <si>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</si>
  <si>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</si>
  <si>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</si>
  <si>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</si>
  <si>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</si>
  <si>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</si>
  <si>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</si>
  <si>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</si>
  <si>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</si>
  <si>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</si>
  <si>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</si>
  <si>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</si>
  <si>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</si>
  <si>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</si>
  <si>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</si>
  <si>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</si>
  <si>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</si>
  <si>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</si>
  <si>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</si>
  <si>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</si>
  <si>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</si>
  <si>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</si>
  <si>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</si>
  <si>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</si>
  <si>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</si>
  <si>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</si>
  <si>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</si>
  <si>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</si>
  <si>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</si>
  <si>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</si>
  <si>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</si>
  <si>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</si>
  <si>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</si>
  <si>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</si>
  <si>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</si>
  <si>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</si>
  <si>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</si>
  <si>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</si>
  <si>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</si>
  <si>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</si>
  <si>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</si>
  <si>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</si>
  <si>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</si>
  <si>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</si>
  <si>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</si>
  <si>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</si>
  <si>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</si>
  <si>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</si>
  <si>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</si>
  <si>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</si>
  <si>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</si>
  <si>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</si>
  <si>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</si>
  <si>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</si>
  <si>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</si>
  <si>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</si>
  <si>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</si>
  <si>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</si>
  <si>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</si>
  <si>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</si>
  <si>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</si>
  <si>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</si>
  <si>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</si>
  <si>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</si>
  <si>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</si>
  <si>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</si>
  <si>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</si>
  <si>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</si>
  <si>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</si>
  <si>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</si>
  <si>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</si>
  <si>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</si>
  <si>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</si>
  <si>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</si>
  <si>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</si>
  <si>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</si>
  <si>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</si>
  <si>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</si>
  <si>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</si>
  <si>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</si>
  <si>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</si>
  <si>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</si>
  <si>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</si>
  <si>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</si>
  <si>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</si>
  <si>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</si>
  <si>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</si>
  <si>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</si>
  <si>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</si>
  <si>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</si>
  <si>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</si>
  <si>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</si>
  <si>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</si>
  <si>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</si>
  <si>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</si>
  <si>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</si>
  <si>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</si>
  <si>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</si>
  <si>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</si>
  <si>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</si>
  <si>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</si>
  <si>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</si>
  <si>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</si>
  <si>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</si>
  <si>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</si>
  <si>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</si>
  <si>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</si>
  <si>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</si>
  <si>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</si>
  <si>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</si>
  <si>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</si>
  <si>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</si>
  <si>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</si>
  <si>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</si>
  <si>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</si>
  <si>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</si>
  <si>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</si>
  <si>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</si>
  <si>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</si>
  <si>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</si>
  <si>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</si>
  <si>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</si>
  <si>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</si>
  <si>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</si>
  <si>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</si>
  <si>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</si>
  <si>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</si>
  <si>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</si>
  <si>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</si>
  <si>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</si>
  <si>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</si>
  <si>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</si>
  <si>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</si>
  <si>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</si>
  <si>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</si>
  <si>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</si>
  <si>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</si>
  <si>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</si>
  <si>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</si>
  <si>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</si>
  <si>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</si>
  <si>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</si>
  <si>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</si>
  <si>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</si>
  <si>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</si>
  <si>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</si>
  <si>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</si>
  <si>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</si>
  <si>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</si>
  <si>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</si>
  <si>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</si>
  <si>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</si>
  <si>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</si>
  <si>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</si>
  <si>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</si>
  <si>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</si>
  <si>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</si>
  <si>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</si>
  <si>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</si>
  <si>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</si>
  <si>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</si>
  <si>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</si>
  <si>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</si>
  <si>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</si>
  <si>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</si>
  <si>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</si>
  <si>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</si>
  <si>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</si>
  <si>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</si>
  <si>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</si>
  <si>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</si>
  <si>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</si>
  <si>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</si>
  <si>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</si>
  <si>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</si>
  <si>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</si>
  <si>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</si>
  <si>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</si>
  <si>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</si>
  <si>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</si>
  <si>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</si>
  <si>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</si>
  <si>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</si>
  <si>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</si>
  <si>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</si>
  <si>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</si>
  <si>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</si>
  <si>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</si>
  <si>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</si>
  <si>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</si>
  <si>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</si>
  <si>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</si>
  <si>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</si>
  <si>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</si>
  <si>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</si>
  <si>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</si>
  <si>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</si>
  <si>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</si>
  <si>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</si>
  <si>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</si>
  <si>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</si>
  <si>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</si>
  <si>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</si>
  <si>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</si>
  <si>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</si>
  <si>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</si>
  <si>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</si>
  <si>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</si>
  <si>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</si>
  <si>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</si>
  <si>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</si>
  <si>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</si>
  <si>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</si>
  <si>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</si>
  <si>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</si>
  <si>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</si>
  <si>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</si>
  <si>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</si>
  <si>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</si>
  <si>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</si>
  <si>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</si>
  <si>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</si>
  <si>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</si>
  <si>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</si>
  <si>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</si>
  <si>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</si>
  <si>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</si>
  <si>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</si>
  <si>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</si>
  <si>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</si>
  <si>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</si>
  <si>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</si>
  <si>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</si>
  <si>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</si>
  <si>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</si>
  <si>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</si>
  <si>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</si>
  <si>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</si>
  <si>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</si>
  <si>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</si>
  <si>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</si>
  <si>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</si>
  <si>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</si>
  <si>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</si>
  <si>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</si>
  <si>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</si>
  <si>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</si>
  <si>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</si>
  <si>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</si>
  <si>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</si>
  <si>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</si>
  <si>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</si>
  <si>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</si>
  <si>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</si>
  <si>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</si>
  <si>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</si>
  <si>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</si>
  <si>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</si>
  <si>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</si>
  <si>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</si>
  <si>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</si>
  <si>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</si>
  <si>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</si>
  <si>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</si>
  <si>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</si>
  <si>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</si>
  <si>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</si>
  <si>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</si>
  <si>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</si>
  <si>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</si>
  <si>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</si>
  <si>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</si>
  <si>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</si>
  <si>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</si>
  <si>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</si>
  <si>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</si>
  <si>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</si>
  <si>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</si>
  <si>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</si>
  <si>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</si>
  <si>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</si>
  <si>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</si>
  <si>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</si>
  <si>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</si>
  <si>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</si>
  <si>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</si>
  <si>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</si>
  <si>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</si>
  <si>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</si>
  <si>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</si>
  <si>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</si>
  <si>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</si>
  <si>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</si>
  <si>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</si>
  <si>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</si>
  <si>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</si>
  <si>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</si>
  <si>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</si>
  <si>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</si>
  <si>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</si>
  <si>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</si>
  <si>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</si>
  <si>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</si>
  <si>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</si>
  <si>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</si>
  <si>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</si>
  <si>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</si>
  <si>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</si>
  <si>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</si>
  <si>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</si>
  <si>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</si>
  <si>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</si>
  <si>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</si>
  <si>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</si>
  <si>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</si>
  <si>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</si>
  <si>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</si>
  <si>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</si>
  <si>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</si>
  <si>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</si>
  <si>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</si>
  <si>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</si>
  <si>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</si>
  <si>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</si>
  <si>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</si>
  <si>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</si>
  <si>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</si>
  <si>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</si>
  <si>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</si>
  <si>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</si>
  <si>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</si>
  <si>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</si>
  <si>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</si>
  <si>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</si>
  <si>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</si>
  <si>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</si>
  <si>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</si>
  <si>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</si>
  <si>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</si>
  <si>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</si>
  <si>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</si>
  <si>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</si>
  <si>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</si>
  <si>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</si>
  <si>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</si>
  <si>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</si>
  <si>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</si>
  <si>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</si>
  <si>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</si>
  <si>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</si>
  <si>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</si>
  <si>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</si>
  <si>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</si>
  <si>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</si>
  <si>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</si>
  <si>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</si>
  <si>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</si>
  <si>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</si>
  <si>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</si>
  <si>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</si>
  <si>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</si>
  <si>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</si>
  <si>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</si>
  <si>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</si>
  <si>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</si>
  <si>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</si>
  <si>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</si>
  <si>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</si>
  <si>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</si>
  <si>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</si>
  <si>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</si>
  <si>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</si>
  <si>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</si>
  <si>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</si>
  <si>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</si>
  <si>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</si>
  <si>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</si>
  <si>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</si>
  <si>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</si>
  <si>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</si>
  <si>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</si>
  <si>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</si>
  <si>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</si>
  <si>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</si>
  <si>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</si>
  <si>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</si>
  <si>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</si>
  <si>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</si>
  <si>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</si>
  <si>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</si>
  <si>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</si>
  <si>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</si>
  <si>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</si>
  <si>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</si>
  <si>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</si>
  <si>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</si>
  <si>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</si>
  <si>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</si>
  <si>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</si>
  <si>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</si>
  <si>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</si>
  <si>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</si>
  <si>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</si>
  <si>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</si>
  <si>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</si>
  <si>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</si>
  <si>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</si>
  <si>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</si>
  <si>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</si>
  <si>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</si>
  <si>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</si>
  <si>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</si>
  <si>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</si>
  <si>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</si>
  <si>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</si>
  <si>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</si>
  <si>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</si>
  <si>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</si>
  <si>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</si>
  <si>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</si>
  <si>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</si>
  <si>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</si>
  <si>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</si>
  <si>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</si>
  <si>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</si>
  <si>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</si>
  <si>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</si>
  <si>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</si>
  <si>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</si>
  <si>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</si>
  <si>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</si>
  <si>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</si>
  <si>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</si>
  <si>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</si>
  <si>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</si>
  <si>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</si>
  <si>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</si>
  <si>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</si>
  <si>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</si>
  <si>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</si>
  <si>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</si>
  <si>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</si>
  <si>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</si>
  <si>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</si>
  <si>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</si>
  <si>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</si>
  <si>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</si>
  <si>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</si>
  <si>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</si>
  <si>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</si>
  <si>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</si>
  <si>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</si>
  <si>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</si>
  <si>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</si>
  <si>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</si>
  <si>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</si>
  <si>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</si>
  <si>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</si>
  <si>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</si>
  <si>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</si>
  <si>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</si>
  <si>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</si>
  <si>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</si>
  <si>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</si>
  <si>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</si>
  <si>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</si>
  <si>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</si>
  <si>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</si>
  <si>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</si>
  <si>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</si>
  <si>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</si>
  <si>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</si>
  <si>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</si>
  <si>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</si>
  <si>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</si>
  <si>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</si>
  <si>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</si>
  <si>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</si>
  <si>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</si>
  <si>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</si>
  <si>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</si>
  <si>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</si>
  <si>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</si>
  <si>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</si>
  <si>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</si>
  <si>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</si>
  <si>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</si>
  <si>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</si>
  <si>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</si>
  <si>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</si>
  <si>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</si>
  <si>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</si>
  <si>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</si>
  <si>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</si>
  <si>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</si>
  <si>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</si>
  <si>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</si>
  <si>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</si>
  <si>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</si>
  <si>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</si>
  <si>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</si>
  <si>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</si>
  <si>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</si>
  <si>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</si>
  <si>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</si>
  <si>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</si>
  <si>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</si>
  <si>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</si>
  <si>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</si>
  <si>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</si>
  <si>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</si>
  <si>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</si>
  <si>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</si>
  <si>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</si>
  <si>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</si>
  <si>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</si>
  <si>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</si>
  <si>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</si>
  <si>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</si>
  <si>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</si>
  <si>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</si>
  <si>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</si>
  <si>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</si>
  <si>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</si>
  <si>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</si>
  <si>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</si>
  <si>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</si>
  <si>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</si>
  <si>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</si>
  <si>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</si>
  <si>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</si>
  <si>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</si>
  <si>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</si>
  <si>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</si>
  <si>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</si>
  <si>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</si>
  <si>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</si>
  <si>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</si>
  <si>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</si>
  <si>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</si>
  <si>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</si>
  <si>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</si>
  <si>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</si>
  <si>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</si>
  <si>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</si>
  <si>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</si>
  <si>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</si>
  <si>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</si>
  <si>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</si>
  <si>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</si>
  <si>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</si>
  <si>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</si>
  <si>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</si>
  <si>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</si>
  <si>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</si>
  <si>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</si>
  <si>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</si>
  <si>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</si>
  <si>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</si>
  <si>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</si>
  <si>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</si>
  <si>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</si>
  <si>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</si>
  <si>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</si>
  <si>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</si>
  <si>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</si>
  <si>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</si>
  <si>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</si>
  <si>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</si>
  <si>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</si>
  <si>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</si>
  <si>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</si>
  <si>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</si>
  <si>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</si>
  <si>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</si>
  <si>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</si>
  <si>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</si>
  <si>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</si>
  <si>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</si>
  <si>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</si>
  <si>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</si>
  <si>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</si>
  <si>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</si>
  <si>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</si>
  <si>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</si>
  <si>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</si>
  <si>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</si>
  <si>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</si>
  <si>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</si>
  <si>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</si>
  <si>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</si>
  <si>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</si>
  <si>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</si>
  <si>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</si>
  <si>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</si>
  <si>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</si>
  <si>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</si>
  <si>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</si>
  <si>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</si>
  <si>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</si>
  <si>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</si>
  <si>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</si>
  <si>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</si>
  <si>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</si>
  <si>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</si>
  <si>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</si>
  <si>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</si>
  <si>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</si>
  <si>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</si>
  <si>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</si>
  <si>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</si>
  <si>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</si>
  <si>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</si>
  <si>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</si>
  <si>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</si>
  <si>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</si>
  <si>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</si>
  <si>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</si>
  <si>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</si>
  <si>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</si>
  <si>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</si>
  <si>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</si>
  <si>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</si>
  <si>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</si>
  <si>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</si>
  <si>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</si>
  <si>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</si>
  <si>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</si>
  <si>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</si>
  <si>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</si>
  <si>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</si>
  <si>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</si>
  <si>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</si>
  <si>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</si>
  <si>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</si>
  <si>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</si>
  <si>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</si>
  <si>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</si>
  <si>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</si>
  <si>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</si>
  <si>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</si>
  <si>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</si>
  <si>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</si>
  <si>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</si>
  <si>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</si>
  <si>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</si>
  <si>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</si>
  <si>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</si>
  <si>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</si>
  <si>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</si>
  <si>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</si>
  <si>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</si>
  <si>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</si>
  <si>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</si>
  <si>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</si>
  <si>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</si>
  <si>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</si>
  <si>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</si>
  <si>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</si>
  <si>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</si>
  <si>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</si>
  <si>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</si>
  <si>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</si>
  <si>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</si>
  <si>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</si>
  <si>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</si>
  <si>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</si>
  <si>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</si>
  <si>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</si>
  <si>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</si>
  <si>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</si>
  <si>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</si>
  <si>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</si>
  <si>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</si>
  <si>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</si>
  <si>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</si>
  <si>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</si>
  <si>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</si>
  <si>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</si>
  <si>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</si>
  <si>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</si>
  <si>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</si>
  <si>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</si>
  <si>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</si>
  <si>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</si>
  <si>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</si>
  <si>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</si>
  <si>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</si>
  <si>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</si>
  <si>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</si>
  <si>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</si>
  <si>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</si>
  <si>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</si>
  <si>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</si>
  <si>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</si>
  <si>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</si>
  <si>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</si>
  <si>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</si>
  <si>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</si>
  <si>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</si>
  <si>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</si>
  <si>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</si>
  <si>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</si>
  <si>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</si>
  <si>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</si>
  <si>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</si>
  <si>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</si>
  <si>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</si>
  <si>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</si>
  <si>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</si>
  <si>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</si>
  <si>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</si>
  <si>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</si>
  <si>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</si>
  <si>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</si>
  <si>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</si>
  <si>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</si>
  <si>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</si>
  <si>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</si>
  <si>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</si>
  <si>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</si>
  <si>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</si>
  <si>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</si>
  <si>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</si>
  <si>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</si>
  <si>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</si>
  <si>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</si>
  <si>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</si>
  <si>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</si>
  <si>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</si>
  <si>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</si>
  <si>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</si>
  <si>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</si>
  <si>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</si>
  <si>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</si>
  <si>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</si>
  <si>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</si>
  <si>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</si>
  <si>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</si>
  <si>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</si>
  <si>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</si>
  <si>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</si>
  <si>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</si>
  <si>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</si>
  <si>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</si>
  <si>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</si>
  <si>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</si>
  <si>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</si>
  <si>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</si>
  <si>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</si>
  <si>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</si>
  <si>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</si>
  <si>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</si>
  <si>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</si>
  <si>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</si>
  <si>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</si>
  <si>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</si>
  <si>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</si>
  <si>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</si>
  <si>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</si>
  <si>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</si>
  <si>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</si>
  <si>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</si>
  <si>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</si>
  <si>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</si>
  <si>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</si>
  <si>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</si>
  <si>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</si>
  <si>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</si>
  <si>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</si>
  <si>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</si>
  <si>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</si>
  <si>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</si>
  <si>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</si>
  <si>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</si>
  <si>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</si>
  <si>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</si>
  <si>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</si>
  <si>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</si>
  <si>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</si>
  <si>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</si>
  <si>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</si>
  <si>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</si>
  <si>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</si>
  <si>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</si>
  <si>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</si>
  <si>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</si>
  <si>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</si>
  <si>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</si>
  <si>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</si>
  <si>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</si>
  <si>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</si>
  <si>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</si>
  <si>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</si>
  <si>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</si>
  <si>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</si>
  <si>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</si>
  <si>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</si>
  <si>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</si>
  <si>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</si>
  <si>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</si>
  <si>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</si>
  <si>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</si>
  <si>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</si>
  <si>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</si>
  <si>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</si>
  <si>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</si>
  <si>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</si>
  <si>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</si>
  <si>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</si>
  <si>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</si>
  <si>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</si>
  <si>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</si>
  <si>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</si>
  <si>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</si>
  <si>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</si>
  <si>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</si>
  <si>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</si>
  <si>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</si>
  <si>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</si>
  <si>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</si>
  <si>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</si>
  <si>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</si>
  <si>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</si>
  <si>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</si>
  <si>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</si>
  <si>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</si>
  <si>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</si>
  <si>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</si>
  <si>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</si>
  <si>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</si>
  <si>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</si>
  <si>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</si>
  <si>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</si>
  <si>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</si>
  <si>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</si>
  <si>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</si>
  <si>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</si>
  <si>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</si>
  <si>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</si>
  <si>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</si>
  <si>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</si>
  <si>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</si>
  <si>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</si>
  <si>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</si>
  <si>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</si>
  <si>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</si>
  <si>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</si>
  <si>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</si>
  <si>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</si>
  <si>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</si>
  <si>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</si>
  <si>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</si>
  <si>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</si>
  <si>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</si>
  <si>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</si>
  <si>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</si>
  <si>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</si>
  <si>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</si>
  <si>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</si>
  <si>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</si>
  <si>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</si>
  <si>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</si>
  <si>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</si>
  <si>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</si>
  <si>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</si>
  <si>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</si>
  <si>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</si>
  <si>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</si>
  <si>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</si>
  <si>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</si>
  <si>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</si>
  <si>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</si>
  <si>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</si>
  <si>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</si>
  <si>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</si>
  <si>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</si>
  <si>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</si>
  <si>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</si>
  <si>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</si>
  <si>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</si>
  <si>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</si>
  <si>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</si>
  <si>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</si>
  <si>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</si>
  <si>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</si>
  <si>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</si>
  <si>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</si>
  <si>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</si>
  <si>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</si>
  <si>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</si>
  <si>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</si>
  <si>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</si>
  <si>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</si>
  <si>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</si>
  <si>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</si>
  <si>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</si>
  <si>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</si>
  <si>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</si>
  <si>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</si>
  <si>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</si>
  <si>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</si>
  <si>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</si>
  <si>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</si>
  <si>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</si>
  <si>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</si>
  <si>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</si>
  <si>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</si>
  <si>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</si>
  <si>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</si>
  <si>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</si>
  <si>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</si>
  <si>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</si>
  <si>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</si>
  <si>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</si>
  <si>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</si>
  <si>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</si>
  <si>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</si>
  <si>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</si>
  <si>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</si>
  <si>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</si>
  <si>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</si>
  <si>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</si>
  <si>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</si>
  <si>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</si>
  <si>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</si>
  <si>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</si>
  <si>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</si>
  <si>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</si>
  <si>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</si>
  <si>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</si>
  <si>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</si>
  <si>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</si>
  <si>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</si>
  <si>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</si>
  <si>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</si>
  <si>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</si>
  <si>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</si>
  <si>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</si>
  <si>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</si>
  <si>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</si>
  <si>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</si>
  <si>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</si>
  <si>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</si>
  <si>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</si>
  <si>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</si>
  <si>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</si>
  <si>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</si>
  <si>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</si>
  <si>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</si>
  <si>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</si>
  <si>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</si>
  <si>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</si>
  <si>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</si>
  <si>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</si>
  <si>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</si>
  <si>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</si>
  <si>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</si>
  <si>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</si>
  <si>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</si>
  <si>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</si>
  <si>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</si>
  <si>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</si>
  <si>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</si>
  <si>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</si>
  <si>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</si>
  <si>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</si>
  <si>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</si>
  <si>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</si>
  <si>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</si>
  <si>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</si>
  <si>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</si>
  <si>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</si>
  <si>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</si>
  <si>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</si>
  <si>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</si>
  <si>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</si>
  <si>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</si>
  <si>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</si>
  <si>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</si>
  <si>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</si>
  <si>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</si>
  <si>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</si>
  <si>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</si>
  <si>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</si>
  <si>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</si>
  <si>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</si>
  <si>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</si>
  <si>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</si>
  <si>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</si>
  <si>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</si>
  <si>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</si>
  <si>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</si>
  <si>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</si>
  <si>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</si>
  <si>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</si>
  <si>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</si>
  <si>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</si>
  <si>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</si>
  <si>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</si>
  <si>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</si>
  <si>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</si>
  <si>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</si>
  <si>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</si>
  <si>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</si>
  <si>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</si>
  <si>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</si>
  <si>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</si>
  <si>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</si>
  <si>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</si>
  <si>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</si>
  <si>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</si>
  <si>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</si>
  <si>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</si>
  <si>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</si>
  <si>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</si>
  <si>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</si>
  <si>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</si>
  <si>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</si>
  <si>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</si>
  <si>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</si>
  <si>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</si>
  <si>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</si>
  <si>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</si>
  <si>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</si>
  <si>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</si>
  <si>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</si>
  <si>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</si>
  <si>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</si>
  <si>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</si>
  <si>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</si>
  <si>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</si>
  <si>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</si>
  <si>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</si>
  <si>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</si>
  <si>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</si>
  <si>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</si>
  <si>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</si>
  <si>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</si>
  <si>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</si>
  <si>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</si>
  <si>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</si>
  <si>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</si>
  <si>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</si>
  <si>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</si>
  <si>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</si>
  <si>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</si>
  <si>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</si>
  <si>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</si>
  <si>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</si>
  <si>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</si>
  <si>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</si>
  <si>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</si>
  <si>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</si>
  <si>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</si>
  <si>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</si>
  <si>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</si>
  <si>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</si>
  <si>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</si>
  <si>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</si>
  <si>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</si>
  <si>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</si>
  <si>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</si>
  <si>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</si>
  <si>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</si>
  <si>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</si>
  <si>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</si>
  <si>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</si>
  <si>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</si>
  <si>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</si>
  <si>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</si>
  <si>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</si>
  <si>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</si>
  <si>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</si>
  <si>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</si>
  <si>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</si>
  <si>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</si>
  <si>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</si>
  <si>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</si>
  <si>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</si>
  <si>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</si>
  <si>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</si>
  <si>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</si>
  <si>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</si>
  <si>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</si>
  <si>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</si>
  <si>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</si>
  <si>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</si>
  <si>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</si>
  <si>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</si>
  <si>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</si>
  <si>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</si>
  <si>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</si>
  <si>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</si>
  <si>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</si>
  <si>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</si>
  <si>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</si>
  <si>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</si>
  <si>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</si>
  <si>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</si>
  <si>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</si>
  <si>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</si>
  <si>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</si>
  <si>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</si>
  <si>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</si>
  <si>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</si>
  <si>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</si>
  <si>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</si>
  <si>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</si>
  <si>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</si>
  <si>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</si>
  <si>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</si>
  <si>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</si>
  <si>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[inFirstGatcha]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</si>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</sst>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9" borderId="15" xfId="0" applyFont="1" applyFill="1" applyBorder="1" applyAlignment="1">
      <alignment horizontal="center"/>
    </xf>
    <xf numFmtId="0" fontId="0" fillId="59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9" borderId="27" xfId="0" applyFont="1" applyFill="1" applyBorder="1" applyAlignment="1">
      <alignment horizontal="center"/>
    </xf>
    <xf numFmtId="0" fontId="0" fillId="59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5" headerRowBorderDxfId="414" tableBorderDxfId="413" totalsRowBorderDxfId="412">
  <autoFilter ref="B4:J5"/>
  <tableColumns count="9">
    <tableColumn id="1" name="{gameSettings}" dataDxfId="411"/>
    <tableColumn id="2" name="[sku]" dataDxfId="410"/>
    <tableColumn id="3" name="[timeToPCCoefA]" dataDxfId="409"/>
    <tableColumn id="4" name="[timeToPCCoefB]" dataDxfId="408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4" headerRowBorderDxfId="283" tableBorderDxfId="282" totalsRowBorderDxfId="281">
  <autoFilter ref="B21:AF82"/>
  <sortState ref="B22:AF82">
    <sortCondition ref="C21:C82"/>
  </sortState>
  <tableColumns count="31">
    <tableColumn id="1" name="{entityDefinitions}" dataDxfId="280"/>
    <tableColumn id="2" name="[sku]" dataDxfId="279"/>
    <tableColumn id="6" name="[category]" dataDxfId="278"/>
    <tableColumn id="10" name="[rewardScore]" dataDxfId="277"/>
    <tableColumn id="11" name="[rewardCoins]" dataDxfId="276"/>
    <tableColumn id="12" name="[rewardPC]" dataDxfId="275"/>
    <tableColumn id="13" name="[rewardHealth]" dataDxfId="274"/>
    <tableColumn id="14" name="[rewardEnergy]" dataDxfId="273"/>
    <tableColumn id="16" name="[rewardXp]" dataDxfId="272"/>
    <tableColumn id="17" name="[goldenChance]" dataDxfId="271"/>
    <tableColumn id="18" name="[pcChance]" dataDxfId="270"/>
    <tableColumn id="3" name="[isEdible]" dataDxfId="269"/>
    <tableColumn id="15" name="[latchOnFromTier]" dataDxfId="268"/>
    <tableColumn id="31" name="[grabFromTier]" dataDxfId="267"/>
    <tableColumn id="4" name="[edibleFromTier]" dataDxfId="266"/>
    <tableColumn id="34" name="[burnableFromTier]" dataDxfId="265"/>
    <tableColumn id="35" name="[isBurnable]" dataDxfId="264"/>
    <tableColumn id="30" name="[canBeGrabed]" dataDxfId="263"/>
    <tableColumn id="29" name="[canBeLatchedOn]" dataDxfId="262"/>
    <tableColumn id="28" name="[maxHealth]" dataDxfId="261"/>
    <tableColumn id="5" name="[biteResistance]" dataDxfId="260"/>
    <tableColumn id="8" name="[alcohol]" dataDxfId="259"/>
    <tableColumn id="19" name="[eatFeedbackChance]" dataDxfId="258"/>
    <tableColumn id="20" name="[burnFeedbackChance]" dataDxfId="257"/>
    <tableColumn id="21" name="[damageFeedbackChance]" dataDxfId="256"/>
    <tableColumn id="22" name="[deathFeedbackChance]" dataDxfId="255"/>
    <tableColumn id="7" name="[tidName]" dataDxfId="254"/>
    <tableColumn id="9" name="[tidEatFeedback]" dataDxfId="253"/>
    <tableColumn id="23" name="[tidBurnFeedback]" dataDxfId="252"/>
    <tableColumn id="24" name="[tidDamageFeedback]" dataDxfId="251"/>
    <tableColumn id="25" name="[tidDeathFeedback]" dataDxfId="2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9" headerRowBorderDxfId="248" tableBorderDxfId="247" totalsRowBorderDxfId="246">
  <autoFilter ref="B4:C16"/>
  <sortState ref="B5:C14">
    <sortCondition ref="C4:C14"/>
  </sortState>
  <tableColumns count="2">
    <tableColumn id="1" name="{entityCategoryDefinitions}" dataDxfId="245"/>
    <tableColumn id="2" name="[sku]" dataDxfId="2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3" totalsRowDxfId="242"/>
    <tableColumn id="2" name="[sku]" dataDxfId="241" totalsRowDxfId="240"/>
    <tableColumn id="4" name="[category]" dataDxfId="239" totalsRowDxfId="238"/>
    <tableColumn id="16" name="[isBurnable]" dataDxfId="237" totalsRowDxfId="236"/>
    <tableColumn id="17" name="[minTierBurnFeedback]" dataDxfId="235" totalsRowDxfId="234"/>
    <tableColumn id="18" name="[minTierBurn]" dataDxfId="233" totalsRowDxfId="232"/>
    <tableColumn id="19" name="minTierExplode" dataDxfId="231" totalsRowDxfId="230"/>
    <tableColumn id="28" name="[burnFeedbackChance]" dataDxfId="229" totalsRowDxfId="228"/>
    <tableColumn id="30" name="[destroyFeedbackChance]" dataDxfId="227" totalsRowDxfId="226"/>
    <tableColumn id="31" name="[tidName]" dataDxfId="225" totalsRowDxfId="224"/>
    <tableColumn id="33" name="[tidBurnFeedback]" dataDxfId="223" totalsRowDxfId="222"/>
    <tableColumn id="34" name="[tidDestroyFeedback]" dataDxfId="221" totalsRowDxfId="220"/>
    <tableColumn id="3" name="[minTierDestruction]" dataDxfId="219" totalsRowDxfId="218"/>
    <tableColumn id="5" name="[minTierDestructionFeedback]" dataDxfId="217" totalsRowDxfId="21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2" headerRowBorderDxfId="211" tableBorderDxfId="210" totalsRowBorderDxfId="209">
  <autoFilter ref="A4:W7"/>
  <tableColumns count="23">
    <tableColumn id="1" name="{levelDefinitions}" dataDxfId="208"/>
    <tableColumn id="9" name="[sku]" dataDxfId="207"/>
    <tableColumn id="3" name="order" dataDxfId="206"/>
    <tableColumn id="4" name="dragonsToUnlock" dataDxfId="205"/>
    <tableColumn id="14" name="[dataFile]" dataDxfId="204"/>
    <tableColumn id="5" name="[common]" dataDxfId="203"/>
    <tableColumn id="2" name="[area1]" dataDxfId="202"/>
    <tableColumn id="10" name="[area1Active]" dataDxfId="201"/>
    <tableColumn id="22" name="[area2]" dataDxfId="200"/>
    <tableColumn id="23" name="[area3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7" headerRowBorderDxfId="406" tableBorderDxfId="405" totalsRowBorderDxfId="404">
  <autoFilter ref="B10:F11"/>
  <tableColumns count="5">
    <tableColumn id="1" name="{initialSettings}" dataDxfId="403"/>
    <tableColumn id="2" name="[sku]" dataDxfId="402"/>
    <tableColumn id="3" name="[softCurrency]" dataDxfId="401"/>
    <tableColumn id="4" name="[hardCurrency]" dataDxfId="400"/>
    <tableColumn id="6" name="[initialDragonSKU]" dataDxfId="39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7" headerRowBorderDxfId="396" tableBorderDxfId="395" totalsRowBorderDxfId="394">
  <autoFilter ref="B4:J14"/>
  <tableColumns count="9">
    <tableColumn id="1" name="{localizationDefinitions}" dataDxfId="393"/>
    <tableColumn id="8" name="[sku]" dataDxfId="392"/>
    <tableColumn id="3" name="[order]" dataDxfId="391"/>
    <tableColumn id="4" name="[isoCode]" dataDxfId="390"/>
    <tableColumn id="11" name="[android]" dataDxfId="389"/>
    <tableColumn id="12" name="[iOS]" dataDxfId="388"/>
    <tableColumn id="5" name="[txtFilename]" dataDxfId="387"/>
    <tableColumn id="2" name="[icon]" dataDxfId="386"/>
    <tableColumn id="9" name="[tidName]" dataDxfId="38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2" headerRowBorderDxfId="381" tableBorderDxfId="380" totalsRowBorderDxfId="379">
  <autoFilter ref="B15:BA25"/>
  <tableColumns count="52">
    <tableColumn id="1" name="{dragonDefinitions}" dataDxfId="378"/>
    <tableColumn id="2" name="[sku]"/>
    <tableColumn id="9" name="[tier]"/>
    <tableColumn id="3" name="[order]" dataDxfId="377"/>
    <tableColumn id="40" name="[previousDragonSku]" dataDxfId="376"/>
    <tableColumn id="4" name="[unlockPriceCoins]" dataDxfId="375"/>
    <tableColumn id="5" name="[unlockPricePC]" dataDxfId="374"/>
    <tableColumn id="11" name="[cameraDefaultZoom]" dataDxfId="373"/>
    <tableColumn id="16" name="[cameraFarZoom]" dataDxfId="372"/>
    <tableColumn id="39" name="[defaultSize]" dataDxfId="371"/>
    <tableColumn id="38" name="[cameraFrameWidthModifier]" dataDxfId="370"/>
    <tableColumn id="17" name="[healthMin]" dataDxfId="369"/>
    <tableColumn id="18" name="[healthMax]" dataDxfId="368"/>
    <tableColumn id="21" name="[healthDrain]" dataDxfId="367"/>
    <tableColumn id="52" name="[healthDrainSpacePlus]" dataDxfId="366"/>
    <tableColumn id="32" name="[healthDrainAmpPerSecond]" dataDxfId="365"/>
    <tableColumn id="31" name="[sessionStartHealthDrainTime]" dataDxfId="364"/>
    <tableColumn id="30" name="[sessionStartHealthDrainModifier]" dataDxfId="363"/>
    <tableColumn id="19" name="[scaleMin]" dataDxfId="362"/>
    <tableColumn id="20" name="[scaleMax]" dataDxfId="361"/>
    <tableColumn id="42" name="[speedBase]" dataDxfId="360"/>
    <tableColumn id="22" name="[boostMultiplier]" dataDxfId="359"/>
    <tableColumn id="41" name="[energyBase]" dataDxfId="358"/>
    <tableColumn id="23" name="[energyDrain]" dataDxfId="357"/>
    <tableColumn id="24" name="[energyRefillRate]" dataDxfId="356"/>
    <tableColumn id="29" name="[furyBaseDamage]" dataDxfId="355"/>
    <tableColumn id="33" name="[furyBaseLength]" dataDxfId="354"/>
    <tableColumn id="12" name="[furyScoreMultiplier]" dataDxfId="353"/>
    <tableColumn id="26" name="[furyBaseDuration]" dataDxfId="352"/>
    <tableColumn id="25" name="[furyMax]" dataDxfId="351"/>
    <tableColumn id="14" name="[eatSpeedFactor]" dataDxfId="350"/>
    <tableColumn id="15" name="[maxAlcohol]" dataDxfId="349"/>
    <tableColumn id="13" name="[alcoholDrain]" dataDxfId="348"/>
    <tableColumn id="6" name="[gamePrefab]" dataDxfId="347"/>
    <tableColumn id="10" name="[menuPrefab]" dataDxfId="346"/>
    <tableColumn id="49" name="[sizeUpMultiplier]" dataDxfId="345"/>
    <tableColumn id="50" name="[speedUpMultiplier]" dataDxfId="344"/>
    <tableColumn id="51" name="[biteUpMultiplier]" dataDxfId="343"/>
    <tableColumn id="47" name="[invincible]" dataDxfId="342"/>
    <tableColumn id="48" name="[infiniteBoost]" dataDxfId="341"/>
    <tableColumn id="45" name="[eatEverything]" dataDxfId="340"/>
    <tableColumn id="46" name="[modeDuration]" dataDxfId="339"/>
    <tableColumn id="7" name="[tidName]" dataDxfId="338">
      <calculatedColumnFormula>CONCATENATE("TID_",UPPER(dragonDefinitions[[#This Row],['[sku']]]),"_NAME")</calculatedColumnFormula>
    </tableColumn>
    <tableColumn id="8" name="[tidDesc]" dataDxfId="337">
      <calculatedColumnFormula>CONCATENATE("TID_",UPPER(dragonDefinitions[[#This Row],['[sku']]]),"_DESC")</calculatedColumnFormula>
    </tableColumn>
    <tableColumn id="27" name="[statsBarRatio]" dataDxfId="336"/>
    <tableColumn id="28" name="[furyBarRatio]" dataDxfId="335"/>
    <tableColumn id="34" name="[force]" dataDxfId="334"/>
    <tableColumn id="35" name="[mass]" dataDxfId="333"/>
    <tableColumn id="36" name="[friction]" dataDxfId="332"/>
    <tableColumn id="37" name="[gravityModifier]" dataDxfId="331"/>
    <tableColumn id="43" name="[airGravityModifier]" dataDxfId="330"/>
    <tableColumn id="44" name="[waterGravityModifier]" dataDxfId="32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8" headerRowBorderDxfId="327" tableBorderDxfId="326" totalsRowBorderDxfId="325">
  <autoFilter ref="B4:G9"/>
  <tableColumns count="6">
    <tableColumn id="1" name="{dragonTierDefinitions}" dataDxfId="324"/>
    <tableColumn id="2" name="[sku]"/>
    <tableColumn id="9" name="[order]"/>
    <tableColumn id="10" name="[icon]" dataDxfId="323"/>
    <tableColumn id="3" name="[maxPetEquipped]" dataDxfId="322"/>
    <tableColumn id="7" name="[tidName]" dataDxfId="3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0" headerRowBorderDxfId="319" tableBorderDxfId="318" totalsRowBorderDxfId="317">
  <autoFilter ref="B31:I32"/>
  <tableColumns count="8">
    <tableColumn id="1" name="{dragonSettings}" dataDxfId="316"/>
    <tableColumn id="2" name="[sku]" dataDxfId="31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4" headerRowBorderDxfId="313" tableBorderDxfId="312" totalsRowBorderDxfId="31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0" headerRowBorderDxfId="309" tableBorderDxfId="308" totalsRowBorderDxfId="307">
  <autoFilter ref="B36:F39"/>
  <tableColumns count="5">
    <tableColumn id="1" name="{dragonHealthModifiersDefinitions}" dataDxfId="306"/>
    <tableColumn id="2" name="[sku]" dataDxfId="305"/>
    <tableColumn id="7" name="[threshold]"/>
    <tableColumn id="8" name="[modifier]" dataDxfId="304"/>
    <tableColumn id="9" name="[tid]" dataDxfId="3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2" dataDxfId="300" headerRowBorderDxfId="301" tableBorderDxfId="299" totalsRowBorderDxfId="298">
  <autoFilter ref="B4:N44"/>
  <sortState ref="B5:N44">
    <sortCondition ref="D4:D44"/>
  </sortState>
  <tableColumns count="13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13" name="[inFirstGatcha]" dataDxfId="292"/>
    <tableColumn id="8" name="[gamePrefab]" dataDxfId="291"/>
    <tableColumn id="9" name="[menuPrefab]" dataDxfId="290"/>
    <tableColumn id="11" name="[icon]" dataDxfId="289"/>
    <tableColumn id="4" name="[powerup]" dataDxfId="288"/>
    <tableColumn id="5" name="[tidName]" dataDxfId="287"/>
    <tableColumn id="10" name="[tidDesc]" dataDxfId="286">
      <calculatedColumnFormula>CONCATENATE(LEFT(petDefinitions[[#This Row],['[tidName']]],10),"_DESC")</calculatedColumnFormula>
    </tableColumn>
    <tableColumn id="12" name="id" dataDxfId="2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0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0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39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398"/>
      <c r="C10" s="398"/>
      <c r="D10" s="398"/>
      <c r="E10" s="398"/>
      <c r="F10" s="398"/>
      <c r="G10" s="398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398"/>
      <c r="C15" s="398"/>
      <c r="D15" s="398"/>
      <c r="E15" s="398"/>
      <c r="F15" s="398"/>
      <c r="G15" s="39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1">
        <v>1</v>
      </c>
      <c r="H19" s="401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1">
        <v>3</v>
      </c>
      <c r="H20" s="401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1">
        <v>5</v>
      </c>
      <c r="H21" s="401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1">
        <v>0</v>
      </c>
      <c r="H22" s="401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76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77">
        <v>0</v>
      </c>
      <c r="E27" s="135" t="s">
        <v>826</v>
      </c>
    </row>
    <row r="28" spans="2:10">
      <c r="B28" s="134" t="s">
        <v>4</v>
      </c>
      <c r="C28" s="13" t="s">
        <v>791</v>
      </c>
      <c r="D28" s="377">
        <v>1</v>
      </c>
      <c r="E28" s="135" t="s">
        <v>827</v>
      </c>
    </row>
    <row r="29" spans="2:10">
      <c r="B29" s="134" t="s">
        <v>4</v>
      </c>
      <c r="C29" s="13" t="s">
        <v>792</v>
      </c>
      <c r="D29" s="377">
        <v>2</v>
      </c>
      <c r="E29" s="135" t="s">
        <v>828</v>
      </c>
    </row>
    <row r="30" spans="2:10">
      <c r="B30" s="134" t="s">
        <v>4</v>
      </c>
      <c r="C30" s="13" t="s">
        <v>971</v>
      </c>
      <c r="D30" s="377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509"/>
      <c r="G3" s="50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1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1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1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1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1" t="s">
        <v>1303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1304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1305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1306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1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1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1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1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1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1" t="str">
        <f>CONCATENATE("icon_",powerUpsDefinitions[[#This Row],['[sku']]])</f>
        <v>icon_fireball</v>
      </c>
      <c r="J13" s="38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78" t="s">
        <v>951</v>
      </c>
      <c r="F15" s="379" t="s">
        <v>464</v>
      </c>
      <c r="G15" s="380">
        <v>0</v>
      </c>
      <c r="H15" s="380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1" t="s">
        <v>1082</v>
      </c>
      <c r="J16" s="381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8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83" t="s">
        <v>4</v>
      </c>
      <c r="E23" s="203" t="s">
        <v>1084</v>
      </c>
      <c r="F23" s="217" t="s">
        <v>1084</v>
      </c>
      <c r="G23" s="386">
        <v>1</v>
      </c>
      <c r="H23" s="386"/>
      <c r="I23" s="381" t="str">
        <f>CONCATENATE("icon_",powerUpsDefinitions[[#This Row],['[sku']]])</f>
        <v>icon_magnet</v>
      </c>
      <c r="J23" s="381" t="str">
        <f>CONCATENATE("icon_",powerUpsDefinitions[[#This Row],['[sku']]])</f>
        <v>icon_magnet</v>
      </c>
      <c r="K23" s="387" t="str">
        <f>CONCATENATE("TID_POWERUP_",UPPER(powerUpsDefinitions[[#This Row],['[sku']]]),"_NAME")</f>
        <v>TID_POWERUP_MAGNET_NAME</v>
      </c>
      <c r="L23" s="388" t="str">
        <f>CONCATENATE("TID_POWERUP_",UPPER(powerUpsDefinitions[[#This Row],['[sku']]]),"_DESC")</f>
        <v>TID_POWERUP_MAGNET_DESC</v>
      </c>
      <c r="M23" s="38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1" t="s">
        <v>1131</v>
      </c>
      <c r="J24" s="381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8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83" t="s">
        <v>4</v>
      </c>
      <c r="E30" s="384" t="s">
        <v>1083</v>
      </c>
      <c r="F30" s="385" t="s">
        <v>1083</v>
      </c>
      <c r="G30" s="386">
        <v>100</v>
      </c>
      <c r="H30" s="386"/>
      <c r="I30" s="381" t="s">
        <v>1113</v>
      </c>
      <c r="J30" s="381" t="s">
        <v>1074</v>
      </c>
      <c r="K30" s="387" t="str">
        <f>CONCATENATE("TID_POWERUP_",UPPER(powerUpsDefinitions[[#This Row],['[sku']]]),"_NAME")</f>
        <v>TID_POWERUP_VACUUM_NAME</v>
      </c>
      <c r="L30" s="388" t="str">
        <f>CONCATENATE("TID_POWERUP_",UPPER(powerUpsDefinitions[[#This Row],['[sku']]]),"_DESC")</f>
        <v>TID_POWERUP_VACUUM_DESC</v>
      </c>
      <c r="M30" s="389" t="str">
        <f>CONCATENATE(powerUpsDefinitions[[#This Row],['[tidDesc']]],"_SHORT")</f>
        <v>TID_POWERUP_VACUUM_DESC_SHORT</v>
      </c>
    </row>
    <row r="31" spans="4:13">
      <c r="D31" s="383" t="s">
        <v>4</v>
      </c>
      <c r="E31" s="203" t="s">
        <v>1197</v>
      </c>
      <c r="F31" s="217" t="s">
        <v>1197</v>
      </c>
      <c r="G31" s="386">
        <v>0</v>
      </c>
      <c r="H31" s="386"/>
      <c r="I31" s="381" t="s">
        <v>1198</v>
      </c>
      <c r="J31" s="381" t="s">
        <v>1074</v>
      </c>
      <c r="K31" s="387" t="str">
        <f>CONCATENATE("TID_POWERUP_",UPPER(powerUpsDefinitions[[#This Row],['[sku']]]),"_NAME")</f>
        <v>TID_POWERUP_DOG_NAME</v>
      </c>
      <c r="L31" s="388" t="str">
        <f>CONCATENATE("TID_POWERUP_",UPPER(powerUpsDefinitions[[#This Row],['[sku']]]),"_DESC")</f>
        <v>TID_POWERUP_DOG_DESC</v>
      </c>
      <c r="M31" s="38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392" t="s">
        <v>1097</v>
      </c>
      <c r="G35" s="393" t="s">
        <v>1096</v>
      </c>
      <c r="H35" s="393" t="s">
        <v>1095</v>
      </c>
    </row>
    <row r="36" spans="1:16384">
      <c r="D36" s="394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0"/>
      <c r="C3" s="430"/>
      <c r="D3" s="430"/>
      <c r="E3" s="430"/>
      <c r="F3" s="430"/>
      <c r="G3" s="431" t="s">
        <v>1153</v>
      </c>
      <c r="H3" s="6">
        <v>10</v>
      </c>
    </row>
    <row r="4" spans="2:25" ht="30" customHeight="1">
      <c r="B4" s="414"/>
      <c r="C4" s="414"/>
      <c r="D4" s="414"/>
      <c r="E4" s="414"/>
      <c r="F4" s="414"/>
      <c r="G4" s="431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26" t="s">
        <v>186</v>
      </c>
      <c r="F5" s="146" t="s">
        <v>1136</v>
      </c>
      <c r="G5" s="147" t="s">
        <v>649</v>
      </c>
      <c r="H5" s="432" t="s">
        <v>1156</v>
      </c>
      <c r="I5" s="163" t="s">
        <v>1141</v>
      </c>
      <c r="J5" s="163" t="s">
        <v>590</v>
      </c>
      <c r="K5" s="432" t="s">
        <v>1155</v>
      </c>
      <c r="L5" s="163" t="s">
        <v>1137</v>
      </c>
      <c r="M5" s="148" t="s">
        <v>23</v>
      </c>
      <c r="N5" s="442" t="s">
        <v>779</v>
      </c>
      <c r="O5" s="442" t="s">
        <v>1200</v>
      </c>
      <c r="P5" s="442" t="s">
        <v>1201</v>
      </c>
      <c r="Q5" s="442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27">
        <v>0</v>
      </c>
      <c r="F6" s="14">
        <v>0.99</v>
      </c>
      <c r="G6" s="133">
        <v>0</v>
      </c>
      <c r="H6" s="43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33">
        <f>shopPacksDefinitions[[#This Row],['[amount']]]/shopPacksDefinitions[[#This Row],['[priceDollars']]]</f>
        <v>10.1010101010101</v>
      </c>
      <c r="L6" s="20" t="b">
        <v>0</v>
      </c>
      <c r="M6" s="15" t="s">
        <v>1307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0" t="s">
        <v>1140</v>
      </c>
      <c r="E7" s="427">
        <v>1</v>
      </c>
      <c r="F7" s="14">
        <v>4.99</v>
      </c>
      <c r="G7" s="133">
        <v>0</v>
      </c>
      <c r="H7" s="43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33">
        <f>shopPacksDefinitions[[#This Row],['[amount']]]/shopPacksDefinitions[[#This Row],['[priceDollars']]]</f>
        <v>10.020040080160321</v>
      </c>
      <c r="L7" s="20" t="b">
        <v>0</v>
      </c>
      <c r="M7" s="15" t="s">
        <v>1308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0" t="s">
        <v>1140</v>
      </c>
      <c r="E8" s="427">
        <v>2</v>
      </c>
      <c r="F8" s="14">
        <v>9.99</v>
      </c>
      <c r="G8" s="133">
        <v>0</v>
      </c>
      <c r="H8" s="43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33">
        <f>shopPacksDefinitions[[#This Row],['[amount']]]/shopPacksDefinitions[[#This Row],['[priceDollars']]]</f>
        <v>11.011011011011011</v>
      </c>
      <c r="L8" s="20" t="b">
        <v>0</v>
      </c>
      <c r="M8" s="15" t="s">
        <v>1309</v>
      </c>
      <c r="N8" s="415"/>
      <c r="O8" s="205" t="s">
        <v>1205</v>
      </c>
      <c r="P8" s="415"/>
      <c r="Q8" s="410" t="s">
        <v>1205</v>
      </c>
    </row>
    <row r="9" spans="2:25">
      <c r="B9" s="136" t="s">
        <v>4</v>
      </c>
      <c r="C9" s="413" t="s">
        <v>1142</v>
      </c>
      <c r="D9" s="400" t="s">
        <v>1140</v>
      </c>
      <c r="E9" s="427">
        <v>3</v>
      </c>
      <c r="F9" s="14">
        <v>19.989999999999998</v>
      </c>
      <c r="G9" s="140">
        <v>0</v>
      </c>
      <c r="H9" s="43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33">
        <f>shopPacksDefinitions[[#This Row],['[amount']]]/shopPacksDefinitions[[#This Row],['[priceDollars']]]</f>
        <v>12.506253126563283</v>
      </c>
      <c r="L9" s="155" t="b">
        <v>0</v>
      </c>
      <c r="M9" s="15" t="s">
        <v>1310</v>
      </c>
      <c r="N9" s="416"/>
      <c r="O9" s="205" t="s">
        <v>1206</v>
      </c>
      <c r="P9" s="416"/>
      <c r="Q9" s="453" t="s">
        <v>1206</v>
      </c>
    </row>
    <row r="10" spans="2:25">
      <c r="B10" s="136" t="s">
        <v>4</v>
      </c>
      <c r="C10" s="413" t="s">
        <v>1149</v>
      </c>
      <c r="D10" s="400" t="s">
        <v>1140</v>
      </c>
      <c r="E10" s="427">
        <v>4</v>
      </c>
      <c r="F10" s="139">
        <v>39.99</v>
      </c>
      <c r="G10" s="140">
        <v>0</v>
      </c>
      <c r="H10" s="43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33">
        <f>shopPacksDefinitions[[#This Row],['[amount']]]/shopPacksDefinitions[[#This Row],['[priceDollars']]]</f>
        <v>14.003500875218805</v>
      </c>
      <c r="L10" s="155" t="b">
        <v>0</v>
      </c>
      <c r="M10" s="15" t="s">
        <v>1311</v>
      </c>
      <c r="N10" s="416"/>
      <c r="O10" s="205" t="s">
        <v>1207</v>
      </c>
      <c r="P10" s="416"/>
      <c r="Q10" s="453" t="s">
        <v>1207</v>
      </c>
    </row>
    <row r="11" spans="2:25" ht="15.75" thickBot="1">
      <c r="B11" s="136" t="s">
        <v>4</v>
      </c>
      <c r="C11" s="413" t="s">
        <v>1150</v>
      </c>
      <c r="D11" s="400" t="s">
        <v>1140</v>
      </c>
      <c r="E11" s="429">
        <v>5</v>
      </c>
      <c r="F11" s="139">
        <v>79.989999999999995</v>
      </c>
      <c r="G11" s="140">
        <v>0</v>
      </c>
      <c r="H11" s="43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33">
        <f>shopPacksDefinitions[[#This Row],['[amount']]]/shopPacksDefinitions[[#This Row],['[priceDollars']]]</f>
        <v>15.001875234404302</v>
      </c>
      <c r="L11" s="155" t="b">
        <v>1</v>
      </c>
      <c r="M11" s="15" t="s">
        <v>1312</v>
      </c>
      <c r="N11" s="416"/>
      <c r="O11" s="205" t="s">
        <v>1208</v>
      </c>
      <c r="P11" s="416"/>
      <c r="Q11" s="453" t="s">
        <v>1208</v>
      </c>
    </row>
    <row r="12" spans="2:25" ht="15.75" thickBot="1">
      <c r="B12" s="417" t="s">
        <v>4</v>
      </c>
      <c r="C12" s="418" t="s">
        <v>1152</v>
      </c>
      <c r="D12" s="419" t="s">
        <v>1147</v>
      </c>
      <c r="E12" s="428">
        <v>0</v>
      </c>
      <c r="F12" s="420">
        <v>0</v>
      </c>
      <c r="G12" s="421">
        <v>5</v>
      </c>
      <c r="H12" s="434">
        <f>ROUND(shopPacksDefinitions[[#This Row],['[priceHC']]],0)*$H$4</f>
        <v>1000</v>
      </c>
      <c r="I12" s="422">
        <v>0</v>
      </c>
      <c r="J12" s="422">
        <f>ROUND(shopPacksDefinitions[[#This Row],[Base Amount
(only for the maths)]]+shopPacksDefinitions[[#This Row],[Base Amount
(only for the maths)]]*shopPacksDefinitions[[#This Row],['[bonusAmount']]],0)</f>
        <v>1000</v>
      </c>
      <c r="K12" s="434">
        <f>shopPacksDefinitions[[#This Row],['[amount']]]/shopPacksDefinitions[[#This Row],['[priceHC']]]</f>
        <v>200</v>
      </c>
      <c r="L12" s="423" t="b">
        <v>0</v>
      </c>
      <c r="M12" s="424" t="s">
        <v>1313</v>
      </c>
      <c r="N12" s="425"/>
      <c r="O12" s="425"/>
      <c r="P12" s="425"/>
      <c r="Q12" s="425"/>
    </row>
    <row r="13" spans="2:25" ht="15.75" thickBot="1">
      <c r="B13" s="134" t="s">
        <v>4</v>
      </c>
      <c r="C13" s="159" t="s">
        <v>1143</v>
      </c>
      <c r="D13" s="400" t="s">
        <v>1147</v>
      </c>
      <c r="E13" s="427">
        <v>1</v>
      </c>
      <c r="F13" s="14">
        <v>0</v>
      </c>
      <c r="G13" s="133">
        <v>20</v>
      </c>
      <c r="H13" s="43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33">
        <f>shopPacksDefinitions[[#This Row],['[amount']]]/shopPacksDefinitions[[#This Row],['[priceHC']]]</f>
        <v>220</v>
      </c>
      <c r="L13" s="20" t="b">
        <v>0</v>
      </c>
      <c r="M13" s="424" t="s">
        <v>1314</v>
      </c>
      <c r="N13" s="415"/>
      <c r="O13" s="415"/>
      <c r="P13" s="415"/>
      <c r="Q13" s="415"/>
    </row>
    <row r="14" spans="2:25" ht="15.75" thickBot="1">
      <c r="B14" s="134" t="s">
        <v>4</v>
      </c>
      <c r="C14" s="159" t="s">
        <v>1144</v>
      </c>
      <c r="D14" s="400" t="s">
        <v>1147</v>
      </c>
      <c r="E14" s="427">
        <v>2</v>
      </c>
      <c r="F14" s="14">
        <v>0</v>
      </c>
      <c r="G14" s="133">
        <v>50</v>
      </c>
      <c r="H14" s="43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33">
        <f>shopPacksDefinitions[[#This Row],['[amount']]]/shopPacksDefinitions[[#This Row],['[priceHC']]]</f>
        <v>240</v>
      </c>
      <c r="L14" s="20" t="b">
        <v>0</v>
      </c>
      <c r="M14" s="424" t="s">
        <v>1315</v>
      </c>
      <c r="N14" s="415"/>
      <c r="O14" s="415"/>
      <c r="P14" s="415"/>
      <c r="Q14" s="415"/>
    </row>
    <row r="15" spans="2:25" ht="15.75" thickBot="1">
      <c r="B15" s="134" t="s">
        <v>4</v>
      </c>
      <c r="C15" s="159" t="s">
        <v>1145</v>
      </c>
      <c r="D15" s="400" t="s">
        <v>1147</v>
      </c>
      <c r="E15" s="427">
        <v>3</v>
      </c>
      <c r="F15" s="14">
        <v>0</v>
      </c>
      <c r="G15" s="133">
        <v>250</v>
      </c>
      <c r="H15" s="43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33">
        <f>shopPacksDefinitions[[#This Row],['[amount']]]/shopPacksDefinitions[[#This Row],['[priceHC']]]</f>
        <v>280</v>
      </c>
      <c r="L15" s="20" t="b">
        <v>0</v>
      </c>
      <c r="M15" s="424" t="s">
        <v>1316</v>
      </c>
      <c r="N15" s="415"/>
      <c r="O15" s="415"/>
      <c r="P15" s="415"/>
      <c r="Q15" s="415"/>
    </row>
    <row r="16" spans="2:25" ht="15.75" thickBot="1">
      <c r="B16" s="134" t="s">
        <v>4</v>
      </c>
      <c r="C16" s="159" t="s">
        <v>1146</v>
      </c>
      <c r="D16" s="400" t="s">
        <v>1147</v>
      </c>
      <c r="E16" s="427">
        <v>4</v>
      </c>
      <c r="F16" s="14">
        <v>0</v>
      </c>
      <c r="G16" s="133">
        <v>400</v>
      </c>
      <c r="H16" s="43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33">
        <f>shopPacksDefinitions[[#This Row],['[amount']]]/shopPacksDefinitions[[#This Row],['[priceHC']]]</f>
        <v>300</v>
      </c>
      <c r="L16" s="20" t="b">
        <v>0</v>
      </c>
      <c r="M16" s="424" t="s">
        <v>1317</v>
      </c>
      <c r="N16" s="415"/>
      <c r="O16" s="415"/>
      <c r="P16" s="415"/>
      <c r="Q16" s="415"/>
    </row>
    <row r="17" spans="2:17">
      <c r="B17" s="134" t="s">
        <v>4</v>
      </c>
      <c r="C17" s="159" t="s">
        <v>1151</v>
      </c>
      <c r="D17" s="400" t="s">
        <v>1147</v>
      </c>
      <c r="E17" s="427">
        <v>5</v>
      </c>
      <c r="F17" s="14">
        <v>0</v>
      </c>
      <c r="G17" s="133">
        <v>1000</v>
      </c>
      <c r="H17" s="43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33">
        <f>shopPacksDefinitions[[#This Row],['[amount']]]/shopPacksDefinitions[[#This Row],['[priceHC']]]</f>
        <v>340</v>
      </c>
      <c r="L17" s="20" t="b">
        <v>1</v>
      </c>
      <c r="M17" s="424" t="s">
        <v>1318</v>
      </c>
      <c r="N17" s="415"/>
      <c r="O17" s="415"/>
      <c r="P17" s="415"/>
      <c r="Q17" s="41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9"/>
      <c r="G3" s="50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57" t="s">
        <v>515</v>
      </c>
      <c r="C35" s="458" t="s">
        <v>5</v>
      </c>
      <c r="D35" s="458" t="s">
        <v>1300</v>
      </c>
      <c r="E35" s="458" t="s">
        <v>1301</v>
      </c>
      <c r="F35" s="67"/>
      <c r="G35" s="67"/>
      <c r="H35" s="67"/>
    </row>
    <row r="36" spans="2:8">
      <c r="B36" s="462" t="s">
        <v>4</v>
      </c>
      <c r="C36" s="475" t="s">
        <v>505</v>
      </c>
      <c r="D36" s="475">
        <v>1</v>
      </c>
      <c r="E36" s="476">
        <v>0.1</v>
      </c>
      <c r="F36" s="67"/>
      <c r="G36" s="67"/>
      <c r="H36" s="67"/>
    </row>
    <row r="37" spans="2:8">
      <c r="B37" s="462" t="s">
        <v>4</v>
      </c>
      <c r="C37" s="475" t="s">
        <v>506</v>
      </c>
      <c r="D37" s="475">
        <v>2</v>
      </c>
      <c r="E37" s="476">
        <v>8.7055056329612412E-2</v>
      </c>
      <c r="F37" s="67"/>
      <c r="G37" s="67"/>
      <c r="H37" s="67"/>
    </row>
    <row r="38" spans="2:8">
      <c r="B38" s="462" t="s">
        <v>4</v>
      </c>
      <c r="C38" s="475" t="s">
        <v>507</v>
      </c>
      <c r="D38" s="475">
        <v>3</v>
      </c>
      <c r="E38" s="476">
        <v>8.027415617602307E-2</v>
      </c>
      <c r="F38" s="67"/>
      <c r="G38" s="67"/>
      <c r="H38" s="67"/>
    </row>
    <row r="39" spans="2:8">
      <c r="B39" s="462" t="s">
        <v>4</v>
      </c>
      <c r="C39" s="475" t="s">
        <v>508</v>
      </c>
      <c r="D39" s="475">
        <v>4</v>
      </c>
      <c r="E39" s="476">
        <v>7.5785828325519916E-2</v>
      </c>
      <c r="F39" s="67"/>
      <c r="G39" s="67"/>
      <c r="H39" s="67"/>
    </row>
    <row r="40" spans="2:8">
      <c r="B40" s="462" t="s">
        <v>4</v>
      </c>
      <c r="C40" s="475" t="s">
        <v>509</v>
      </c>
      <c r="D40" s="475">
        <v>5</v>
      </c>
      <c r="E40" s="476">
        <v>7.2477966367769556E-2</v>
      </c>
      <c r="F40" s="67"/>
      <c r="G40" s="67"/>
      <c r="H40" s="67"/>
    </row>
    <row r="41" spans="2:8">
      <c r="B41" s="462" t="s">
        <v>4</v>
      </c>
      <c r="C41" s="475" t="s">
        <v>510</v>
      </c>
      <c r="D41" s="475">
        <v>6</v>
      </c>
      <c r="E41" s="476">
        <v>6.988271187715793E-2</v>
      </c>
      <c r="F41" s="67"/>
      <c r="G41" s="67"/>
      <c r="H41" s="67"/>
    </row>
    <row r="42" spans="2:8">
      <c r="B42" s="462" t="s">
        <v>4</v>
      </c>
      <c r="C42" s="475" t="s">
        <v>511</v>
      </c>
      <c r="D42" s="475">
        <v>7</v>
      </c>
      <c r="E42" s="476">
        <v>6.776109134004811E-2</v>
      </c>
      <c r="F42" s="67"/>
      <c r="G42" s="67"/>
      <c r="H42" s="67"/>
    </row>
    <row r="43" spans="2:8">
      <c r="B43" s="462" t="s">
        <v>4</v>
      </c>
      <c r="C43" s="475" t="s">
        <v>512</v>
      </c>
      <c r="D43" s="475">
        <v>8</v>
      </c>
      <c r="E43" s="476">
        <v>6.5975395538644718E-2</v>
      </c>
      <c r="F43" s="67"/>
      <c r="G43" s="67"/>
      <c r="H43" s="67"/>
    </row>
    <row r="44" spans="2:8">
      <c r="B44" s="462" t="s">
        <v>4</v>
      </c>
      <c r="C44" s="475" t="s">
        <v>513</v>
      </c>
      <c r="D44" s="475">
        <v>9</v>
      </c>
      <c r="E44" s="476">
        <v>6.4439401497725424E-2</v>
      </c>
      <c r="F44" s="67"/>
      <c r="G44" s="67"/>
      <c r="H44" s="67"/>
    </row>
    <row r="45" spans="2:8">
      <c r="B45" s="462" t="s">
        <v>4</v>
      </c>
      <c r="C45" s="475" t="s">
        <v>514</v>
      </c>
      <c r="D45" s="475">
        <v>10</v>
      </c>
      <c r="E45" s="476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393" t="s">
        <v>1100</v>
      </c>
      <c r="F49" s="393" t="s">
        <v>1101</v>
      </c>
      <c r="G49" s="393" t="s">
        <v>1102</v>
      </c>
      <c r="H49" s="393" t="s">
        <v>1103</v>
      </c>
    </row>
    <row r="50" spans="2:8">
      <c r="B50" s="396" t="s">
        <v>4</v>
      </c>
      <c r="C50" s="391" t="s">
        <v>1092</v>
      </c>
      <c r="D50" s="391" t="s">
        <v>1329</v>
      </c>
      <c r="E50" s="395" t="s">
        <v>1093</v>
      </c>
      <c r="F50" s="395">
        <v>50</v>
      </c>
      <c r="G50" s="395">
        <v>30</v>
      </c>
      <c r="H50" s="39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393" t="s">
        <v>1158</v>
      </c>
      <c r="E3" s="393" t="s">
        <v>1161</v>
      </c>
    </row>
    <row r="4" spans="1:10">
      <c r="A4" s="396" t="s">
        <v>4</v>
      </c>
      <c r="B4" s="391" t="s">
        <v>1160</v>
      </c>
      <c r="C4" s="391" t="s">
        <v>992</v>
      </c>
      <c r="D4" s="395" t="s">
        <v>1159</v>
      </c>
      <c r="E4" s="395" t="str">
        <f>CONCATENATE("TID_","EVENT_",UPPER(B4))</f>
        <v>TID_EVENT_EAT_ARCHER</v>
      </c>
    </row>
    <row r="5" spans="1:10">
      <c r="A5" s="396" t="s">
        <v>4</v>
      </c>
      <c r="B5" s="391" t="s">
        <v>1162</v>
      </c>
      <c r="C5" s="391" t="s">
        <v>992</v>
      </c>
      <c r="D5" s="395" t="s">
        <v>1163</v>
      </c>
      <c r="E5" s="395" t="str">
        <f t="shared" ref="E5:E10" si="0">CONCATENATE("TID_","EVENT_",UPPER(B5))</f>
        <v>TID_EVENT_EAT_BIRDS</v>
      </c>
    </row>
    <row r="6" spans="1:10">
      <c r="A6" s="396" t="s">
        <v>4</v>
      </c>
      <c r="B6" s="391" t="s">
        <v>1166</v>
      </c>
      <c r="C6" s="391" t="s">
        <v>1164</v>
      </c>
      <c r="D6" s="395" t="s">
        <v>1165</v>
      </c>
      <c r="E6" s="395" t="str">
        <f t="shared" si="0"/>
        <v>TID_EVENT_DESTROY_HOUSES</v>
      </c>
    </row>
    <row r="7" spans="1:10">
      <c r="A7" s="396" t="s">
        <v>4</v>
      </c>
      <c r="B7" s="391" t="s">
        <v>1167</v>
      </c>
      <c r="C7" s="391" t="s">
        <v>1168</v>
      </c>
      <c r="D7" s="395" t="s">
        <v>1148</v>
      </c>
      <c r="E7" s="395" t="str">
        <f t="shared" si="0"/>
        <v>TID_EVENT_COLLECT_COINS</v>
      </c>
    </row>
    <row r="8" spans="1:10">
      <c r="A8" s="396" t="s">
        <v>4</v>
      </c>
      <c r="B8" s="391" t="s">
        <v>1169</v>
      </c>
      <c r="C8" s="391" t="s">
        <v>1170</v>
      </c>
      <c r="D8" s="395" t="s">
        <v>1170</v>
      </c>
      <c r="E8" s="395" t="str">
        <f t="shared" si="0"/>
        <v>TID_EVENT_PLAY_TIME</v>
      </c>
    </row>
    <row r="9" spans="1:10">
      <c r="A9" s="396" t="s">
        <v>4</v>
      </c>
      <c r="B9" s="391" t="s">
        <v>308</v>
      </c>
      <c r="C9" s="391" t="s">
        <v>308</v>
      </c>
      <c r="D9" s="395" t="s">
        <v>308</v>
      </c>
      <c r="E9" s="395" t="str">
        <f t="shared" si="0"/>
        <v>TID_EVENT_SCORE</v>
      </c>
    </row>
    <row r="10" spans="1:10">
      <c r="A10" s="396" t="s">
        <v>4</v>
      </c>
      <c r="B10" s="391" t="s">
        <v>205</v>
      </c>
      <c r="C10" s="391" t="s">
        <v>205</v>
      </c>
      <c r="D10" s="395" t="s">
        <v>205</v>
      </c>
      <c r="E10" s="395" t="str">
        <f t="shared" si="0"/>
        <v>TID_EVENT_PET</v>
      </c>
    </row>
    <row r="11" spans="1:10">
      <c r="A11" s="396" t="s">
        <v>4</v>
      </c>
      <c r="B11" s="391" t="s">
        <v>1171</v>
      </c>
      <c r="C11" s="391" t="s">
        <v>1171</v>
      </c>
      <c r="D11" s="395" t="s">
        <v>1171</v>
      </c>
      <c r="E11" s="39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393" t="s">
        <v>1175</v>
      </c>
      <c r="D15" s="393" t="s">
        <v>1176</v>
      </c>
      <c r="E15" s="393" t="s">
        <v>1177</v>
      </c>
      <c r="F15" s="435" t="s">
        <v>1214</v>
      </c>
    </row>
    <row r="16" spans="1:10">
      <c r="A16" s="396" t="s">
        <v>4</v>
      </c>
      <c r="B16" s="391" t="s">
        <v>1174</v>
      </c>
      <c r="C16" s="395">
        <v>0.2</v>
      </c>
      <c r="D16" s="395">
        <v>0.5</v>
      </c>
      <c r="E16" s="395">
        <v>0.7</v>
      </c>
      <c r="F16" s="436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57" t="s">
        <v>1182</v>
      </c>
      <c r="B21" s="458" t="s">
        <v>186</v>
      </c>
      <c r="C21" s="458" t="s">
        <v>5</v>
      </c>
      <c r="D21" s="459" t="s">
        <v>1209</v>
      </c>
      <c r="E21" s="459" t="s">
        <v>1158</v>
      </c>
      <c r="F21" s="460" t="s">
        <v>1275</v>
      </c>
      <c r="G21" s="460" t="s">
        <v>1191</v>
      </c>
      <c r="H21" s="460" t="s">
        <v>1192</v>
      </c>
      <c r="I21" s="460" t="s">
        <v>1193</v>
      </c>
      <c r="J21" s="460" t="s">
        <v>1194</v>
      </c>
      <c r="K21" s="460" t="s">
        <v>1195</v>
      </c>
      <c r="L21" s="460" t="s">
        <v>1211</v>
      </c>
      <c r="M21" s="460" t="s">
        <v>1196</v>
      </c>
      <c r="N21" s="460" t="s">
        <v>1210</v>
      </c>
      <c r="O21" s="460" t="s">
        <v>1212</v>
      </c>
      <c r="P21" s="461" t="s">
        <v>1213</v>
      </c>
    </row>
    <row r="22" spans="1:16">
      <c r="A22" s="455" t="s">
        <v>4</v>
      </c>
      <c r="B22" s="437">
        <v>10</v>
      </c>
      <c r="C22" s="437" t="s">
        <v>1183</v>
      </c>
      <c r="D22" s="438" t="s">
        <v>1160</v>
      </c>
      <c r="E22" s="438">
        <v>1000000</v>
      </c>
      <c r="F22" s="439" t="s">
        <v>1174</v>
      </c>
      <c r="G22" s="439" t="s">
        <v>1147</v>
      </c>
      <c r="H22" s="439">
        <v>100</v>
      </c>
      <c r="I22" s="439" t="s">
        <v>1147</v>
      </c>
      <c r="J22" s="439">
        <v>200</v>
      </c>
      <c r="K22" s="439" t="s">
        <v>1147</v>
      </c>
      <c r="L22" s="439">
        <v>1000</v>
      </c>
      <c r="M22" s="439" t="s">
        <v>1147</v>
      </c>
      <c r="N22" s="439">
        <v>2500</v>
      </c>
      <c r="O22" s="439" t="s">
        <v>369</v>
      </c>
      <c r="P22" s="456">
        <v>25</v>
      </c>
    </row>
    <row r="23" spans="1:16">
      <c r="A23" s="455" t="s">
        <v>4</v>
      </c>
      <c r="B23" s="437">
        <v>20</v>
      </c>
      <c r="C23" s="437" t="s">
        <v>1184</v>
      </c>
      <c r="D23" s="438" t="s">
        <v>1162</v>
      </c>
      <c r="E23" s="438">
        <v>1000000</v>
      </c>
      <c r="F23" s="439" t="s">
        <v>1174</v>
      </c>
      <c r="G23" s="439" t="s">
        <v>1147</v>
      </c>
      <c r="H23" s="439">
        <v>100</v>
      </c>
      <c r="I23" s="439" t="s">
        <v>1147</v>
      </c>
      <c r="J23" s="439">
        <v>200</v>
      </c>
      <c r="K23" s="439" t="s">
        <v>1147</v>
      </c>
      <c r="L23" s="439">
        <v>1000</v>
      </c>
      <c r="M23" s="439" t="s">
        <v>1147</v>
      </c>
      <c r="N23" s="439">
        <v>2500</v>
      </c>
      <c r="O23" s="439" t="s">
        <v>369</v>
      </c>
      <c r="P23" s="456">
        <v>25</v>
      </c>
    </row>
    <row r="24" spans="1:16">
      <c r="A24" s="455" t="s">
        <v>4</v>
      </c>
      <c r="B24" s="437">
        <v>30</v>
      </c>
      <c r="C24" s="437" t="s">
        <v>1185</v>
      </c>
      <c r="D24" s="438" t="s">
        <v>1166</v>
      </c>
      <c r="E24" s="438">
        <v>100000</v>
      </c>
      <c r="F24" s="439" t="s">
        <v>1174</v>
      </c>
      <c r="G24" s="439" t="s">
        <v>1147</v>
      </c>
      <c r="H24" s="439">
        <v>100</v>
      </c>
      <c r="I24" s="439" t="s">
        <v>1147</v>
      </c>
      <c r="J24" s="439">
        <v>200</v>
      </c>
      <c r="K24" s="439" t="s">
        <v>1147</v>
      </c>
      <c r="L24" s="439">
        <v>1000</v>
      </c>
      <c r="M24" s="439" t="s">
        <v>1147</v>
      </c>
      <c r="N24" s="439">
        <v>2500</v>
      </c>
      <c r="O24" s="439" t="s">
        <v>369</v>
      </c>
      <c r="P24" s="456">
        <v>25</v>
      </c>
    </row>
    <row r="25" spans="1:16">
      <c r="A25" s="455" t="s">
        <v>4</v>
      </c>
      <c r="B25" s="437">
        <v>40</v>
      </c>
      <c r="C25" s="437" t="s">
        <v>1186</v>
      </c>
      <c r="D25" s="438" t="s">
        <v>1167</v>
      </c>
      <c r="E25" s="438">
        <v>1000000</v>
      </c>
      <c r="F25" s="439" t="s">
        <v>1174</v>
      </c>
      <c r="G25" s="439" t="s">
        <v>1147</v>
      </c>
      <c r="H25" s="439">
        <v>100</v>
      </c>
      <c r="I25" s="439" t="s">
        <v>1147</v>
      </c>
      <c r="J25" s="439">
        <v>200</v>
      </c>
      <c r="K25" s="439" t="s">
        <v>1147</v>
      </c>
      <c r="L25" s="439">
        <v>1000</v>
      </c>
      <c r="M25" s="439" t="s">
        <v>1147</v>
      </c>
      <c r="N25" s="439">
        <v>2500</v>
      </c>
      <c r="O25" s="439" t="s">
        <v>369</v>
      </c>
      <c r="P25" s="456">
        <v>25</v>
      </c>
    </row>
    <row r="26" spans="1:16">
      <c r="A26" s="455" t="s">
        <v>4</v>
      </c>
      <c r="B26" s="437">
        <v>50</v>
      </c>
      <c r="C26" s="437" t="s">
        <v>1187</v>
      </c>
      <c r="D26" s="438" t="s">
        <v>1169</v>
      </c>
      <c r="E26" s="438">
        <v>60000</v>
      </c>
      <c r="F26" s="439" t="s">
        <v>1174</v>
      </c>
      <c r="G26" s="439" t="s">
        <v>1147</v>
      </c>
      <c r="H26" s="439">
        <v>100</v>
      </c>
      <c r="I26" s="439" t="s">
        <v>1147</v>
      </c>
      <c r="J26" s="439">
        <v>200</v>
      </c>
      <c r="K26" s="439" t="s">
        <v>1147</v>
      </c>
      <c r="L26" s="439">
        <v>1000</v>
      </c>
      <c r="M26" s="439" t="s">
        <v>1147</v>
      </c>
      <c r="N26" s="439">
        <v>2500</v>
      </c>
      <c r="O26" s="439" t="s">
        <v>369</v>
      </c>
      <c r="P26" s="456">
        <v>25</v>
      </c>
    </row>
    <row r="27" spans="1:16">
      <c r="A27" s="455" t="s">
        <v>4</v>
      </c>
      <c r="B27" s="437">
        <v>60</v>
      </c>
      <c r="C27" s="437" t="s">
        <v>1188</v>
      </c>
      <c r="D27" s="438" t="s">
        <v>308</v>
      </c>
      <c r="E27" s="438">
        <v>1000000000</v>
      </c>
      <c r="F27" s="439" t="s">
        <v>1174</v>
      </c>
      <c r="G27" s="439" t="s">
        <v>1147</v>
      </c>
      <c r="H27" s="439">
        <v>100</v>
      </c>
      <c r="I27" s="439" t="s">
        <v>1147</v>
      </c>
      <c r="J27" s="439">
        <v>200</v>
      </c>
      <c r="K27" s="439" t="s">
        <v>1147</v>
      </c>
      <c r="L27" s="439">
        <v>1000</v>
      </c>
      <c r="M27" s="439" t="s">
        <v>1147</v>
      </c>
      <c r="N27" s="439">
        <v>2500</v>
      </c>
      <c r="O27" s="439" t="s">
        <v>369</v>
      </c>
      <c r="P27" s="456">
        <v>25</v>
      </c>
    </row>
    <row r="28" spans="1:16">
      <c r="A28" s="455" t="s">
        <v>4</v>
      </c>
      <c r="B28" s="437">
        <v>70</v>
      </c>
      <c r="C28" s="437" t="s">
        <v>1189</v>
      </c>
      <c r="D28" s="438" t="s">
        <v>205</v>
      </c>
      <c r="E28" s="438">
        <v>1000</v>
      </c>
      <c r="F28" s="439" t="s">
        <v>1174</v>
      </c>
      <c r="G28" s="439" t="s">
        <v>1147</v>
      </c>
      <c r="H28" s="439">
        <v>100</v>
      </c>
      <c r="I28" s="439" t="s">
        <v>1147</v>
      </c>
      <c r="J28" s="439">
        <v>200</v>
      </c>
      <c r="K28" s="439" t="s">
        <v>1147</v>
      </c>
      <c r="L28" s="439">
        <v>1000</v>
      </c>
      <c r="M28" s="439" t="s">
        <v>1147</v>
      </c>
      <c r="N28" s="439">
        <v>2500</v>
      </c>
      <c r="O28" s="439" t="s">
        <v>369</v>
      </c>
      <c r="P28" s="456">
        <v>25</v>
      </c>
    </row>
    <row r="29" spans="1:16">
      <c r="A29" s="462" t="s">
        <v>4</v>
      </c>
      <c r="B29" s="463">
        <v>80</v>
      </c>
      <c r="C29" s="463" t="s">
        <v>1190</v>
      </c>
      <c r="D29" s="464" t="s">
        <v>1171</v>
      </c>
      <c r="E29" s="464">
        <v>10000</v>
      </c>
      <c r="F29" s="439" t="s">
        <v>1174</v>
      </c>
      <c r="G29" s="465" t="s">
        <v>1147</v>
      </c>
      <c r="H29" s="465">
        <v>100</v>
      </c>
      <c r="I29" s="465" t="s">
        <v>1147</v>
      </c>
      <c r="J29" s="465">
        <v>200</v>
      </c>
      <c r="K29" s="465" t="s">
        <v>1147</v>
      </c>
      <c r="L29" s="465">
        <v>1000</v>
      </c>
      <c r="M29" s="465" t="s">
        <v>1147</v>
      </c>
      <c r="N29" s="465">
        <v>2500</v>
      </c>
      <c r="O29" s="465" t="s">
        <v>369</v>
      </c>
      <c r="P29" s="46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77" t="s">
        <v>1302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41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1319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1320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1321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1322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1323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1324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1325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1328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1326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1327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34" workbookViewId="0">
      <selection activeCell="AL30" sqref="AL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500"/>
      <c r="AO14" s="500"/>
      <c r="AP14" s="500"/>
      <c r="AQ14" s="50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46" t="s">
        <v>212</v>
      </c>
      <c r="J15" s="449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397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47">
        <v>35</v>
      </c>
      <c r="J16" s="450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0">
        <v>30</v>
      </c>
      <c r="S16" s="440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0">
        <v>7.5</v>
      </c>
      <c r="AC16" s="165">
        <v>2</v>
      </c>
      <c r="AD16" s="440">
        <v>8</v>
      </c>
      <c r="AE16" s="165">
        <v>4000</v>
      </c>
      <c r="AF16" s="164">
        <v>0.23</v>
      </c>
      <c r="AG16" s="445">
        <v>0</v>
      </c>
      <c r="AH16" s="445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73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0">
        <v>1.7</v>
      </c>
      <c r="BA16" s="390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47">
        <v>35</v>
      </c>
      <c r="J17" s="450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0">
        <v>30</v>
      </c>
      <c r="S17" s="440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0">
        <v>8</v>
      </c>
      <c r="AC17" s="165">
        <v>3</v>
      </c>
      <c r="AD17" s="440">
        <v>9</v>
      </c>
      <c r="AE17" s="165">
        <v>5000</v>
      </c>
      <c r="AF17" s="164">
        <v>0.19</v>
      </c>
      <c r="AG17" s="443">
        <v>0</v>
      </c>
      <c r="AH17" s="443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73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48">
        <v>35</v>
      </c>
      <c r="J18" s="451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0">
        <v>30</v>
      </c>
      <c r="S18" s="440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0">
        <v>9</v>
      </c>
      <c r="AC18" s="166">
        <v>3</v>
      </c>
      <c r="AD18" s="441">
        <v>9</v>
      </c>
      <c r="AE18" s="165">
        <v>6000</v>
      </c>
      <c r="AF18" s="168">
        <v>0.15</v>
      </c>
      <c r="AG18" s="444">
        <v>0</v>
      </c>
      <c r="AH18" s="444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73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47">
        <v>35</v>
      </c>
      <c r="J19" s="450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0">
        <v>30</v>
      </c>
      <c r="S19" s="440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0">
        <v>10</v>
      </c>
      <c r="AC19" s="165">
        <v>3</v>
      </c>
      <c r="AD19" s="440">
        <v>9</v>
      </c>
      <c r="AE19" s="165">
        <v>8000</v>
      </c>
      <c r="AF19" s="164">
        <v>0.13</v>
      </c>
      <c r="AG19" s="443">
        <v>0</v>
      </c>
      <c r="AH19" s="443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73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47">
        <v>35</v>
      </c>
      <c r="J20" s="450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0">
        <v>30</v>
      </c>
      <c r="S20" s="440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0">
        <v>11</v>
      </c>
      <c r="AC20" s="165">
        <v>4</v>
      </c>
      <c r="AD20" s="440">
        <v>10</v>
      </c>
      <c r="AE20" s="165">
        <v>12000</v>
      </c>
      <c r="AF20" s="164">
        <v>0.11</v>
      </c>
      <c r="AG20" s="443">
        <v>0</v>
      </c>
      <c r="AH20" s="443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73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47">
        <v>35</v>
      </c>
      <c r="J21" s="450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0">
        <v>30</v>
      </c>
      <c r="S21" s="440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0">
        <v>12</v>
      </c>
      <c r="AC21" s="165">
        <v>4</v>
      </c>
      <c r="AD21" s="440">
        <v>10</v>
      </c>
      <c r="AE21" s="165">
        <v>16000</v>
      </c>
      <c r="AF21" s="164">
        <v>0.09</v>
      </c>
      <c r="AG21" s="443">
        <v>0</v>
      </c>
      <c r="AH21" s="443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73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47">
        <v>35</v>
      </c>
      <c r="J22" s="450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0">
        <v>25</v>
      </c>
      <c r="S22" s="440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0">
        <v>14</v>
      </c>
      <c r="AC22" s="165">
        <v>4</v>
      </c>
      <c r="AD22" s="440">
        <v>10</v>
      </c>
      <c r="AE22" s="165">
        <v>20000</v>
      </c>
      <c r="AF22" s="164">
        <v>0.08</v>
      </c>
      <c r="AG22" s="443">
        <v>0</v>
      </c>
      <c r="AH22" s="443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73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800</v>
      </c>
      <c r="I23" s="448">
        <v>35</v>
      </c>
      <c r="J23" s="451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0">
        <v>25</v>
      </c>
      <c r="S23" s="440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0">
        <v>15</v>
      </c>
      <c r="AC23" s="166">
        <v>5</v>
      </c>
      <c r="AD23" s="441">
        <v>10</v>
      </c>
      <c r="AE23" s="165">
        <v>23000</v>
      </c>
      <c r="AF23" s="168">
        <v>7.0000000000000007E-2</v>
      </c>
      <c r="AG23" s="444">
        <v>0</v>
      </c>
      <c r="AH23" s="444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73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48">
        <v>35</v>
      </c>
      <c r="J24" s="451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0">
        <v>25</v>
      </c>
      <c r="S24" s="440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0">
        <v>15</v>
      </c>
      <c r="AC24" s="166">
        <v>5</v>
      </c>
      <c r="AD24" s="441">
        <v>10</v>
      </c>
      <c r="AE24" s="165">
        <v>26000</v>
      </c>
      <c r="AF24" s="168">
        <v>0.06</v>
      </c>
      <c r="AG24" s="444">
        <v>0</v>
      </c>
      <c r="AH24" s="444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73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48">
        <v>35</v>
      </c>
      <c r="J25" s="452">
        <v>45</v>
      </c>
      <c r="K25" s="20">
        <v>25</v>
      </c>
      <c r="L25" s="234">
        <v>0</v>
      </c>
      <c r="M25" s="472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0">
        <v>20</v>
      </c>
      <c r="S25" s="440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68">
        <v>16</v>
      </c>
      <c r="AC25" s="166">
        <v>6</v>
      </c>
      <c r="AD25" s="468">
        <v>10</v>
      </c>
      <c r="AE25" s="166">
        <v>30000</v>
      </c>
      <c r="AF25" s="168">
        <v>0.05</v>
      </c>
      <c r="AG25" s="443">
        <v>0</v>
      </c>
      <c r="AH25" s="443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73">
        <v>5.0000000000000001E-3</v>
      </c>
      <c r="AV25" s="474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501" t="s">
        <v>616</v>
      </c>
      <c r="J26" s="502"/>
      <c r="K26" s="502"/>
      <c r="L26" s="503"/>
      <c r="M26" s="470"/>
      <c r="N26" s="507" t="s">
        <v>617</v>
      </c>
      <c r="O26" s="507"/>
      <c r="P26" s="507"/>
      <c r="Q26" s="507"/>
      <c r="R26" s="507"/>
      <c r="S26" s="508"/>
      <c r="T26" s="506" t="s">
        <v>618</v>
      </c>
      <c r="U26" s="506"/>
      <c r="V26" s="469" t="s">
        <v>623</v>
      </c>
      <c r="W26" s="505" t="s">
        <v>622</v>
      </c>
      <c r="X26" s="505"/>
      <c r="Y26" s="505"/>
      <c r="Z26" s="505"/>
      <c r="AA26" s="504" t="s">
        <v>619</v>
      </c>
      <c r="AB26" s="504"/>
      <c r="AC26" s="504"/>
      <c r="AD26" s="504"/>
      <c r="AE26" s="504"/>
      <c r="AF26" s="467" t="s">
        <v>620</v>
      </c>
      <c r="AH26" s="232"/>
      <c r="AI26" s="232"/>
      <c r="AV26" s="497" t="s">
        <v>624</v>
      </c>
      <c r="AW26" s="498"/>
      <c r="AX26" s="498"/>
      <c r="AY26" s="498"/>
      <c r="AZ26" s="498"/>
      <c r="BA26" s="49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75"/>
      <c r="D35" s="375" t="s">
        <v>932</v>
      </c>
      <c r="E35" s="375" t="s">
        <v>943</v>
      </c>
      <c r="F35" s="375"/>
      <c r="G35" s="375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4" priority="3"/>
  </conditionalFormatting>
  <conditionalFormatting sqref="C5:C9">
    <cfRule type="duplicateValues" dxfId="38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workbookViewId="0">
      <selection activeCell="Q11" sqref="Q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43"/>
      <c r="C3" s="243"/>
    </row>
    <row r="4" spans="1:17" ht="85.5">
      <c r="B4" s="479" t="s">
        <v>661</v>
      </c>
      <c r="C4" s="480" t="s">
        <v>5</v>
      </c>
      <c r="D4" s="481" t="s">
        <v>787</v>
      </c>
      <c r="E4" s="481" t="s">
        <v>406</v>
      </c>
      <c r="F4" s="481" t="s">
        <v>186</v>
      </c>
      <c r="G4" s="481" t="s">
        <v>1336</v>
      </c>
      <c r="H4" s="482" t="s">
        <v>191</v>
      </c>
      <c r="I4" s="482" t="s">
        <v>192</v>
      </c>
      <c r="J4" s="482" t="s">
        <v>23</v>
      </c>
      <c r="K4" s="483" t="s">
        <v>945</v>
      </c>
      <c r="L4" s="484" t="s">
        <v>38</v>
      </c>
      <c r="M4" s="484" t="s">
        <v>177</v>
      </c>
      <c r="N4" s="485" t="s">
        <v>1111</v>
      </c>
    </row>
    <row r="5" spans="1:17">
      <c r="B5" s="486" t="s">
        <v>4</v>
      </c>
      <c r="C5" s="487" t="s">
        <v>793</v>
      </c>
      <c r="D5" s="488" t="s">
        <v>790</v>
      </c>
      <c r="E5" s="488" t="s">
        <v>1015</v>
      </c>
      <c r="F5" s="488">
        <v>0</v>
      </c>
      <c r="G5" s="488" t="b">
        <v>1</v>
      </c>
      <c r="H5" s="489" t="s">
        <v>796</v>
      </c>
      <c r="I5" s="489" t="s">
        <v>798</v>
      </c>
      <c r="J5" s="489" t="s">
        <v>1055</v>
      </c>
      <c r="K5" s="490" t="s">
        <v>368</v>
      </c>
      <c r="L5" s="485" t="s">
        <v>990</v>
      </c>
      <c r="M5" s="485" t="str">
        <f>CONCATENATE(LEFT(petDefinitions[[#This Row],['[tidName']]],10),"_DESC")</f>
        <v>TID_PET_00_DESC</v>
      </c>
      <c r="N5" s="485">
        <v>0</v>
      </c>
    </row>
    <row r="6" spans="1:17">
      <c r="B6" s="486" t="s">
        <v>4</v>
      </c>
      <c r="C6" s="487" t="s">
        <v>794</v>
      </c>
      <c r="D6" s="488" t="s">
        <v>790</v>
      </c>
      <c r="E6" s="488" t="s">
        <v>1015</v>
      </c>
      <c r="F6" s="488">
        <v>1</v>
      </c>
      <c r="G6" s="488" t="b">
        <v>1</v>
      </c>
      <c r="H6" s="489" t="s">
        <v>796</v>
      </c>
      <c r="I6" s="489" t="s">
        <v>798</v>
      </c>
      <c r="J6" s="489" t="s">
        <v>1055</v>
      </c>
      <c r="K6" s="490" t="s">
        <v>308</v>
      </c>
      <c r="L6" s="485" t="s">
        <v>1016</v>
      </c>
      <c r="M6" s="485" t="str">
        <f>CONCATENATE(LEFT(petDefinitions[[#This Row],['[tidName']]],10),"_DESC")</f>
        <v>TID_PET_01_DESC</v>
      </c>
      <c r="N6" s="491">
        <v>1</v>
      </c>
      <c r="Q6" s="67"/>
    </row>
    <row r="7" spans="1:17">
      <c r="B7" s="492" t="s">
        <v>4</v>
      </c>
      <c r="C7" s="493" t="s">
        <v>795</v>
      </c>
      <c r="D7" s="494" t="s">
        <v>790</v>
      </c>
      <c r="E7" s="494" t="s">
        <v>1015</v>
      </c>
      <c r="F7" s="494">
        <v>2</v>
      </c>
      <c r="G7" s="488" t="b">
        <v>1</v>
      </c>
      <c r="H7" s="489" t="s">
        <v>796</v>
      </c>
      <c r="I7" s="489" t="s">
        <v>798</v>
      </c>
      <c r="J7" s="489" t="s">
        <v>1055</v>
      </c>
      <c r="K7" s="490" t="s">
        <v>976</v>
      </c>
      <c r="L7" s="485" t="s">
        <v>1017</v>
      </c>
      <c r="M7" s="491" t="str">
        <f>CONCATENATE(LEFT(petDefinitions[[#This Row],['[tidName']]],10),"_DESC")</f>
        <v>TID_PET_02_DESC</v>
      </c>
      <c r="N7" s="485">
        <v>2</v>
      </c>
      <c r="Q7" s="67"/>
    </row>
    <row r="8" spans="1:17">
      <c r="B8" s="492" t="s">
        <v>4</v>
      </c>
      <c r="C8" s="493" t="s">
        <v>953</v>
      </c>
      <c r="D8" s="494" t="s">
        <v>790</v>
      </c>
      <c r="E8" s="494" t="s">
        <v>1015</v>
      </c>
      <c r="F8" s="488">
        <v>3</v>
      </c>
      <c r="G8" s="488" t="b">
        <v>1</v>
      </c>
      <c r="H8" s="489" t="s">
        <v>796</v>
      </c>
      <c r="I8" s="489" t="s">
        <v>799</v>
      </c>
      <c r="J8" s="489" t="s">
        <v>1057</v>
      </c>
      <c r="K8" s="490" t="s">
        <v>368</v>
      </c>
      <c r="L8" s="485" t="s">
        <v>1018</v>
      </c>
      <c r="M8" s="485" t="str">
        <f>CONCATENATE(LEFT(petDefinitions[[#This Row],['[tidName']]],10),"_DESC")</f>
        <v>TID_PET_03_DESC</v>
      </c>
      <c r="N8" s="491">
        <v>3</v>
      </c>
      <c r="Q8" s="67"/>
    </row>
    <row r="9" spans="1:17">
      <c r="A9" s="67"/>
      <c r="B9" s="492" t="s">
        <v>4</v>
      </c>
      <c r="C9" s="493" t="s">
        <v>954</v>
      </c>
      <c r="D9" s="494" t="s">
        <v>790</v>
      </c>
      <c r="E9" s="494" t="s">
        <v>1015</v>
      </c>
      <c r="F9" s="488">
        <v>4</v>
      </c>
      <c r="G9" s="488" t="b">
        <v>1</v>
      </c>
      <c r="H9" s="489" t="s">
        <v>1337</v>
      </c>
      <c r="I9" s="489" t="s">
        <v>1345</v>
      </c>
      <c r="J9" s="495" t="s">
        <v>1058</v>
      </c>
      <c r="K9" s="490" t="s">
        <v>976</v>
      </c>
      <c r="L9" s="485" t="s">
        <v>1019</v>
      </c>
      <c r="M9" s="491" t="str">
        <f>CONCATENATE(LEFT(petDefinitions[[#This Row],['[tidName']]],10),"_DESC")</f>
        <v>TID_PET_04_DESC</v>
      </c>
      <c r="N9" s="485">
        <v>4</v>
      </c>
      <c r="Q9" s="67"/>
    </row>
    <row r="10" spans="1:17">
      <c r="A10" s="67"/>
      <c r="B10" s="492" t="s">
        <v>4</v>
      </c>
      <c r="C10" s="493" t="s">
        <v>955</v>
      </c>
      <c r="D10" s="494" t="s">
        <v>790</v>
      </c>
      <c r="E10" s="494" t="s">
        <v>1015</v>
      </c>
      <c r="F10" s="494">
        <v>5</v>
      </c>
      <c r="G10" s="488" t="b">
        <v>1</v>
      </c>
      <c r="H10" s="489" t="s">
        <v>796</v>
      </c>
      <c r="I10" s="489" t="s">
        <v>798</v>
      </c>
      <c r="J10" s="489" t="s">
        <v>1055</v>
      </c>
      <c r="K10" s="490" t="s">
        <v>308</v>
      </c>
      <c r="L10" s="485" t="s">
        <v>1020</v>
      </c>
      <c r="M10" s="485" t="str">
        <f>CONCATENATE(LEFT(petDefinitions[[#This Row],['[tidName']]],10),"_DESC")</f>
        <v>TID_PET_05_DESC</v>
      </c>
      <c r="N10" s="485">
        <v>5</v>
      </c>
      <c r="Q10" s="67"/>
    </row>
    <row r="11" spans="1:17">
      <c r="A11" s="67"/>
      <c r="B11" s="492" t="s">
        <v>4</v>
      </c>
      <c r="C11" s="493" t="s">
        <v>956</v>
      </c>
      <c r="D11" s="494" t="s">
        <v>790</v>
      </c>
      <c r="E11" s="494" t="s">
        <v>1015</v>
      </c>
      <c r="F11" s="488">
        <v>6</v>
      </c>
      <c r="G11" s="488" t="b">
        <v>1</v>
      </c>
      <c r="H11" s="489" t="s">
        <v>796</v>
      </c>
      <c r="I11" s="489" t="s">
        <v>798</v>
      </c>
      <c r="J11" s="489" t="s">
        <v>1055</v>
      </c>
      <c r="K11" s="490" t="s">
        <v>976</v>
      </c>
      <c r="L11" s="485" t="s">
        <v>1021</v>
      </c>
      <c r="M11" s="485" t="str">
        <f>CONCATENATE(LEFT(petDefinitions[[#This Row],['[tidName']]],10),"_DESC")</f>
        <v>TID_PET_06_DESC</v>
      </c>
      <c r="N11" s="485">
        <v>6</v>
      </c>
      <c r="Q11" s="67"/>
    </row>
    <row r="12" spans="1:17">
      <c r="A12" s="67"/>
      <c r="B12" s="492" t="s">
        <v>4</v>
      </c>
      <c r="C12" s="493" t="s">
        <v>957</v>
      </c>
      <c r="D12" s="494" t="s">
        <v>790</v>
      </c>
      <c r="E12" s="494" t="s">
        <v>971</v>
      </c>
      <c r="F12" s="494">
        <v>0</v>
      </c>
      <c r="G12" s="488" t="b">
        <v>1</v>
      </c>
      <c r="H12" s="489" t="s">
        <v>796</v>
      </c>
      <c r="I12" s="489" t="s">
        <v>798</v>
      </c>
      <c r="J12" s="489" t="s">
        <v>1055</v>
      </c>
      <c r="K12" s="490" t="s">
        <v>947</v>
      </c>
      <c r="L12" s="485" t="s">
        <v>1022</v>
      </c>
      <c r="M12" s="485" t="str">
        <f>CONCATENATE(LEFT(petDefinitions[[#This Row],['[tidName']]],10),"_DESC")</f>
        <v>TID_PET_07_DESC</v>
      </c>
      <c r="N12" s="485">
        <v>7</v>
      </c>
      <c r="Q12" s="67"/>
    </row>
    <row r="13" spans="1:17">
      <c r="A13" s="67"/>
      <c r="B13" s="492" t="s">
        <v>4</v>
      </c>
      <c r="C13" s="493" t="s">
        <v>958</v>
      </c>
      <c r="D13" s="494" t="s">
        <v>790</v>
      </c>
      <c r="E13" s="494" t="s">
        <v>975</v>
      </c>
      <c r="F13" s="494">
        <v>0</v>
      </c>
      <c r="G13" s="488" t="b">
        <v>1</v>
      </c>
      <c r="H13" s="489" t="s">
        <v>796</v>
      </c>
      <c r="I13" s="489" t="s">
        <v>799</v>
      </c>
      <c r="J13" s="489" t="s">
        <v>1057</v>
      </c>
      <c r="K13" s="490" t="s">
        <v>1083</v>
      </c>
      <c r="L13" s="485" t="s">
        <v>1023</v>
      </c>
      <c r="M13" s="485" t="str">
        <f>CONCATENATE(LEFT(petDefinitions[[#This Row],['[tidName']]],10),"_DESC")</f>
        <v>TID_PET_08_DESC</v>
      </c>
      <c r="N13" s="485">
        <v>8</v>
      </c>
      <c r="Q13" s="67"/>
    </row>
    <row r="14" spans="1:17">
      <c r="A14" s="67"/>
      <c r="B14" s="492" t="s">
        <v>4</v>
      </c>
      <c r="C14" s="493" t="s">
        <v>959</v>
      </c>
      <c r="D14" s="494" t="s">
        <v>790</v>
      </c>
      <c r="E14" s="494" t="s">
        <v>973</v>
      </c>
      <c r="F14" s="494">
        <v>0</v>
      </c>
      <c r="G14" s="488" t="b">
        <v>1</v>
      </c>
      <c r="H14" s="489" t="s">
        <v>796</v>
      </c>
      <c r="I14" s="495" t="s">
        <v>800</v>
      </c>
      <c r="J14" s="495" t="s">
        <v>1058</v>
      </c>
      <c r="K14" s="490" t="s">
        <v>984</v>
      </c>
      <c r="L14" s="485" t="s">
        <v>1024</v>
      </c>
      <c r="M14" s="485" t="str">
        <f>CONCATENATE(LEFT(petDefinitions[[#This Row],['[tidName']]],10),"_DESC")</f>
        <v>TID_PET_09_DESC</v>
      </c>
      <c r="N14" s="485">
        <v>9</v>
      </c>
      <c r="Q14" s="67"/>
    </row>
    <row r="15" spans="1:17">
      <c r="A15" s="67"/>
      <c r="B15" s="492" t="s">
        <v>4</v>
      </c>
      <c r="C15" s="493" t="s">
        <v>960</v>
      </c>
      <c r="D15" s="494" t="s">
        <v>790</v>
      </c>
      <c r="E15" s="494" t="s">
        <v>973</v>
      </c>
      <c r="F15" s="494">
        <v>1</v>
      </c>
      <c r="G15" s="488" t="b">
        <v>1</v>
      </c>
      <c r="H15" s="489" t="s">
        <v>796</v>
      </c>
      <c r="I15" s="489" t="s">
        <v>798</v>
      </c>
      <c r="J15" s="489" t="s">
        <v>1055</v>
      </c>
      <c r="K15" s="490" t="s">
        <v>948</v>
      </c>
      <c r="L15" s="485" t="s">
        <v>1342</v>
      </c>
      <c r="M15" s="485" t="str">
        <f>CONCATENATE(LEFT(petDefinitions[[#This Row],['[tidName']]],10),"_DESC")</f>
        <v>TID_PET_10_DESC</v>
      </c>
      <c r="N15" s="485">
        <v>10</v>
      </c>
      <c r="Q15" s="67"/>
    </row>
    <row r="16" spans="1:17">
      <c r="A16" s="67"/>
      <c r="B16" s="492" t="s">
        <v>4</v>
      </c>
      <c r="C16" s="493" t="s">
        <v>961</v>
      </c>
      <c r="D16" s="494" t="s">
        <v>790</v>
      </c>
      <c r="E16" s="494" t="s">
        <v>973</v>
      </c>
      <c r="F16" s="494">
        <v>2</v>
      </c>
      <c r="G16" s="488" t="b">
        <v>1</v>
      </c>
      <c r="H16" s="489" t="s">
        <v>796</v>
      </c>
      <c r="I16" s="489" t="s">
        <v>798</v>
      </c>
      <c r="J16" s="489" t="s">
        <v>1055</v>
      </c>
      <c r="K16" s="490" t="s">
        <v>988</v>
      </c>
      <c r="L16" s="485" t="s">
        <v>1343</v>
      </c>
      <c r="M16" s="485" t="str">
        <f>CONCATENATE(LEFT(petDefinitions[[#This Row],['[tidName']]],10),"_DESC")</f>
        <v>TID_PET_11_DESC</v>
      </c>
      <c r="N16" s="485">
        <v>11</v>
      </c>
      <c r="Q16" s="67"/>
    </row>
    <row r="17" spans="1:17">
      <c r="A17" s="67"/>
      <c r="B17" s="492" t="s">
        <v>4</v>
      </c>
      <c r="C17" s="493" t="s">
        <v>962</v>
      </c>
      <c r="D17" s="494" t="s">
        <v>790</v>
      </c>
      <c r="E17" s="494" t="s">
        <v>973</v>
      </c>
      <c r="F17" s="494">
        <v>3</v>
      </c>
      <c r="G17" s="488" t="b">
        <v>1</v>
      </c>
      <c r="H17" s="489" t="s">
        <v>796</v>
      </c>
      <c r="I17" s="489" t="s">
        <v>798</v>
      </c>
      <c r="J17" s="489" t="s">
        <v>1057</v>
      </c>
      <c r="K17" s="490" t="s">
        <v>946</v>
      </c>
      <c r="L17" s="485" t="s">
        <v>1344</v>
      </c>
      <c r="M17" s="485" t="str">
        <f>CONCATENATE(LEFT(petDefinitions[[#This Row],['[tidName']]],10),"_DESC")</f>
        <v>TID_PET_12_DESC</v>
      </c>
      <c r="N17" s="485">
        <v>12</v>
      </c>
      <c r="Q17" s="67"/>
    </row>
    <row r="18" spans="1:17">
      <c r="A18" s="67"/>
      <c r="B18" s="492" t="s">
        <v>4</v>
      </c>
      <c r="C18" s="493" t="s">
        <v>963</v>
      </c>
      <c r="D18" s="494" t="s">
        <v>790</v>
      </c>
      <c r="E18" s="494" t="s">
        <v>971</v>
      </c>
      <c r="F18" s="494">
        <v>1</v>
      </c>
      <c r="G18" s="488" t="b">
        <v>1</v>
      </c>
      <c r="H18" s="489" t="s">
        <v>1341</v>
      </c>
      <c r="I18" s="489" t="s">
        <v>1346</v>
      </c>
      <c r="J18" s="495" t="s">
        <v>1058</v>
      </c>
      <c r="K18" s="490" t="s">
        <v>947</v>
      </c>
      <c r="L18" s="485" t="s">
        <v>1025</v>
      </c>
      <c r="M18" s="485" t="str">
        <f>CONCATENATE(LEFT(petDefinitions[[#This Row],['[tidName']]],10),"_DESC")</f>
        <v>TID_PET_13_DESC</v>
      </c>
      <c r="N18" s="485">
        <v>13</v>
      </c>
      <c r="Q18" s="67"/>
    </row>
    <row r="19" spans="1:17">
      <c r="A19" s="67"/>
      <c r="B19" s="492" t="s">
        <v>4</v>
      </c>
      <c r="C19" s="493" t="s">
        <v>964</v>
      </c>
      <c r="D19" s="494" t="s">
        <v>790</v>
      </c>
      <c r="E19" s="494" t="s">
        <v>1015</v>
      </c>
      <c r="F19" s="494">
        <v>7</v>
      </c>
      <c r="G19" s="488" t="b">
        <v>1</v>
      </c>
      <c r="H19" s="489" t="s">
        <v>1338</v>
      </c>
      <c r="I19" s="489" t="s">
        <v>1347</v>
      </c>
      <c r="J19" s="489" t="s">
        <v>1055</v>
      </c>
      <c r="K19" s="490" t="s">
        <v>1085</v>
      </c>
      <c r="L19" s="485" t="s">
        <v>1026</v>
      </c>
      <c r="M19" s="485" t="str">
        <f>CONCATENATE(LEFT(petDefinitions[[#This Row],['[tidName']]],10),"_DESC")</f>
        <v>TID_PET_14_DESC</v>
      </c>
      <c r="N19" s="485">
        <v>14</v>
      </c>
      <c r="Q19" s="67"/>
    </row>
    <row r="20" spans="1:17">
      <c r="A20" s="67"/>
      <c r="B20" s="492" t="s">
        <v>4</v>
      </c>
      <c r="C20" s="493" t="s">
        <v>965</v>
      </c>
      <c r="D20" s="494" t="s">
        <v>790</v>
      </c>
      <c r="E20" s="494" t="s">
        <v>973</v>
      </c>
      <c r="F20" s="494">
        <v>4</v>
      </c>
      <c r="G20" s="488" t="b">
        <v>1</v>
      </c>
      <c r="H20" s="489" t="s">
        <v>796</v>
      </c>
      <c r="I20" s="489" t="s">
        <v>798</v>
      </c>
      <c r="J20" s="489" t="s">
        <v>1055</v>
      </c>
      <c r="K20" s="490" t="s">
        <v>983</v>
      </c>
      <c r="L20" s="485" t="s">
        <v>1027</v>
      </c>
      <c r="M20" s="485" t="str">
        <f>CONCATENATE(LEFT(petDefinitions[[#This Row],['[tidName']]],10),"_DESC")</f>
        <v>TID_PET_15_DESC</v>
      </c>
      <c r="N20" s="485">
        <v>15</v>
      </c>
      <c r="Q20" s="67"/>
    </row>
    <row r="21" spans="1:17">
      <c r="A21" s="67"/>
      <c r="B21" s="492" t="s">
        <v>4</v>
      </c>
      <c r="C21" s="493" t="s">
        <v>966</v>
      </c>
      <c r="D21" s="494" t="s">
        <v>790</v>
      </c>
      <c r="E21" s="494" t="s">
        <v>973</v>
      </c>
      <c r="F21" s="494">
        <v>5</v>
      </c>
      <c r="G21" s="488" t="b">
        <v>1</v>
      </c>
      <c r="H21" s="489" t="s">
        <v>796</v>
      </c>
      <c r="I21" s="489" t="s">
        <v>799</v>
      </c>
      <c r="J21" s="489" t="s">
        <v>1057</v>
      </c>
      <c r="K21" s="490" t="s">
        <v>984</v>
      </c>
      <c r="L21" s="485" t="s">
        <v>1028</v>
      </c>
      <c r="M21" s="485" t="str">
        <f>CONCATENATE(LEFT(petDefinitions[[#This Row],['[tidName']]],10),"_DESC")</f>
        <v>TID_PET_16_DESC</v>
      </c>
      <c r="N21" s="485">
        <v>16</v>
      </c>
      <c r="Q21" s="67"/>
    </row>
    <row r="22" spans="1:17">
      <c r="A22" s="67"/>
      <c r="B22" s="492" t="s">
        <v>4</v>
      </c>
      <c r="C22" s="493" t="s">
        <v>967</v>
      </c>
      <c r="D22" s="494" t="s">
        <v>790</v>
      </c>
      <c r="E22" s="494" t="s">
        <v>973</v>
      </c>
      <c r="F22" s="494">
        <v>6</v>
      </c>
      <c r="G22" s="488" t="b">
        <v>1</v>
      </c>
      <c r="H22" s="489" t="s">
        <v>796</v>
      </c>
      <c r="I22" s="495" t="s">
        <v>800</v>
      </c>
      <c r="J22" s="495" t="s">
        <v>1058</v>
      </c>
      <c r="K22" s="490" t="s">
        <v>948</v>
      </c>
      <c r="L22" s="485" t="s">
        <v>1029</v>
      </c>
      <c r="M22" s="485" t="str">
        <f>CONCATENATE(LEFT(petDefinitions[[#This Row],['[tidName']]],10),"_DESC")</f>
        <v>TID_PET_17_DESC</v>
      </c>
      <c r="N22" s="485">
        <v>17</v>
      </c>
      <c r="Q22" s="67"/>
    </row>
    <row r="23" spans="1:17">
      <c r="A23" s="67"/>
      <c r="B23" s="492" t="s">
        <v>4</v>
      </c>
      <c r="C23" s="493" t="s">
        <v>968</v>
      </c>
      <c r="D23" s="494" t="s">
        <v>790</v>
      </c>
      <c r="E23" s="494" t="s">
        <v>973</v>
      </c>
      <c r="F23" s="494">
        <v>7</v>
      </c>
      <c r="G23" s="488" t="b">
        <v>1</v>
      </c>
      <c r="H23" s="489" t="s">
        <v>796</v>
      </c>
      <c r="I23" s="489" t="s">
        <v>798</v>
      </c>
      <c r="J23" s="489" t="s">
        <v>1055</v>
      </c>
      <c r="K23" s="490" t="s">
        <v>988</v>
      </c>
      <c r="L23" s="485" t="s">
        <v>1030</v>
      </c>
      <c r="M23" s="485" t="str">
        <f>CONCATENATE(LEFT(petDefinitions[[#This Row],['[tidName']]],10),"_DESC")</f>
        <v>TID_PET_18_DESC</v>
      </c>
      <c r="N23" s="485">
        <v>18</v>
      </c>
      <c r="Q23" s="67"/>
    </row>
    <row r="24" spans="1:17">
      <c r="A24" s="67"/>
      <c r="B24" s="492" t="s">
        <v>4</v>
      </c>
      <c r="C24" s="493" t="s">
        <v>969</v>
      </c>
      <c r="D24" s="494" t="s">
        <v>790</v>
      </c>
      <c r="E24" s="494" t="s">
        <v>973</v>
      </c>
      <c r="F24" s="494">
        <v>8</v>
      </c>
      <c r="G24" s="488" t="b">
        <v>1</v>
      </c>
      <c r="H24" s="489" t="s">
        <v>1339</v>
      </c>
      <c r="I24" s="489" t="s">
        <v>1348</v>
      </c>
      <c r="J24" s="489" t="s">
        <v>1057</v>
      </c>
      <c r="K24" s="490" t="s">
        <v>946</v>
      </c>
      <c r="L24" s="485" t="s">
        <v>1031</v>
      </c>
      <c r="M24" s="485" t="str">
        <f>CONCATENATE(LEFT(petDefinitions[[#This Row],['[tidName']]],10),"_DESC")</f>
        <v>TID_PET_19_DESC</v>
      </c>
      <c r="N24" s="485">
        <v>19</v>
      </c>
      <c r="Q24" s="67"/>
    </row>
    <row r="25" spans="1:17">
      <c r="A25" s="67"/>
      <c r="B25" s="492" t="s">
        <v>4</v>
      </c>
      <c r="C25" s="493" t="s">
        <v>970</v>
      </c>
      <c r="D25" s="494" t="s">
        <v>790</v>
      </c>
      <c r="E25" s="494" t="s">
        <v>971</v>
      </c>
      <c r="F25" s="494">
        <v>2</v>
      </c>
      <c r="G25" s="488" t="b">
        <v>1</v>
      </c>
      <c r="H25" s="489" t="s">
        <v>796</v>
      </c>
      <c r="I25" s="495" t="s">
        <v>800</v>
      </c>
      <c r="J25" s="495" t="s">
        <v>1058</v>
      </c>
      <c r="K25" s="496" t="s">
        <v>980</v>
      </c>
      <c r="L25" s="485" t="s">
        <v>1032</v>
      </c>
      <c r="M25" s="485" t="str">
        <f>CONCATENATE(LEFT(petDefinitions[[#This Row],['[tidName']]],10),"_DESC")</f>
        <v>TID_PET_20_DESC</v>
      </c>
      <c r="N25" s="485">
        <v>20</v>
      </c>
      <c r="Q25" s="67"/>
    </row>
    <row r="26" spans="1:17">
      <c r="A26" s="67"/>
      <c r="B26" s="486" t="s">
        <v>4</v>
      </c>
      <c r="C26" s="487" t="s">
        <v>996</v>
      </c>
      <c r="D26" s="488" t="s">
        <v>790</v>
      </c>
      <c r="E26" s="488" t="s">
        <v>971</v>
      </c>
      <c r="F26" s="488">
        <v>3</v>
      </c>
      <c r="G26" s="488" t="b">
        <v>1</v>
      </c>
      <c r="H26" s="489" t="s">
        <v>796</v>
      </c>
      <c r="I26" s="489" t="s">
        <v>798</v>
      </c>
      <c r="J26" s="489" t="s">
        <v>1055</v>
      </c>
      <c r="K26" s="490" t="s">
        <v>981</v>
      </c>
      <c r="L26" s="485" t="s">
        <v>1033</v>
      </c>
      <c r="M26" s="485" t="str">
        <f>CONCATENATE(LEFT(petDefinitions[[#This Row],['[tidName']]],10),"_DESC")</f>
        <v>TID_PET_21_DESC</v>
      </c>
      <c r="N26" s="485">
        <v>21</v>
      </c>
      <c r="Q26" s="67"/>
    </row>
    <row r="27" spans="1:17">
      <c r="A27" s="67"/>
      <c r="B27" s="486" t="s">
        <v>4</v>
      </c>
      <c r="C27" s="487" t="s">
        <v>997</v>
      </c>
      <c r="D27" s="488" t="s">
        <v>790</v>
      </c>
      <c r="E27" s="494" t="s">
        <v>971</v>
      </c>
      <c r="F27" s="488">
        <v>4</v>
      </c>
      <c r="G27" s="488" t="b">
        <v>1</v>
      </c>
      <c r="H27" s="489" t="s">
        <v>796</v>
      </c>
      <c r="I27" s="489" t="s">
        <v>798</v>
      </c>
      <c r="J27" s="489" t="s">
        <v>1055</v>
      </c>
      <c r="K27" s="490" t="s">
        <v>980</v>
      </c>
      <c r="L27" s="485" t="s">
        <v>1034</v>
      </c>
      <c r="M27" s="485" t="str">
        <f>CONCATENATE(LEFT(petDefinitions[[#This Row],['[tidName']]],10),"_DESC")</f>
        <v>TID_PET_22_DESC</v>
      </c>
      <c r="N27" s="491">
        <v>22</v>
      </c>
      <c r="Q27" s="67"/>
    </row>
    <row r="28" spans="1:17">
      <c r="A28" s="67"/>
      <c r="B28" s="492" t="s">
        <v>4</v>
      </c>
      <c r="C28" s="493" t="s">
        <v>998</v>
      </c>
      <c r="D28" s="494" t="s">
        <v>790</v>
      </c>
      <c r="E28" s="494" t="s">
        <v>971</v>
      </c>
      <c r="F28" s="494">
        <v>5</v>
      </c>
      <c r="G28" s="488" t="b">
        <v>1</v>
      </c>
      <c r="H28" s="489" t="s">
        <v>1340</v>
      </c>
      <c r="I28" s="489" t="s">
        <v>1349</v>
      </c>
      <c r="J28" s="489" t="s">
        <v>1055</v>
      </c>
      <c r="K28" s="490" t="s">
        <v>979</v>
      </c>
      <c r="L28" s="485" t="s">
        <v>1035</v>
      </c>
      <c r="M28" s="491" t="str">
        <f>CONCATENATE(LEFT(petDefinitions[[#This Row],['[tidName']]],10),"_DESC")</f>
        <v>TID_PET_23_DESC</v>
      </c>
      <c r="N28" s="485">
        <v>23</v>
      </c>
      <c r="Q28" s="67"/>
    </row>
    <row r="29" spans="1:17">
      <c r="A29" s="67"/>
      <c r="B29" s="492" t="s">
        <v>4</v>
      </c>
      <c r="C29" s="493" t="s">
        <v>1000</v>
      </c>
      <c r="D29" s="494" t="s">
        <v>790</v>
      </c>
      <c r="E29" s="494" t="s">
        <v>974</v>
      </c>
      <c r="F29" s="488">
        <v>0</v>
      </c>
      <c r="G29" s="488" t="b">
        <v>1</v>
      </c>
      <c r="H29" s="489" t="s">
        <v>796</v>
      </c>
      <c r="I29" s="489" t="s">
        <v>800</v>
      </c>
      <c r="J29" s="489" t="s">
        <v>1058</v>
      </c>
      <c r="K29" s="490" t="s">
        <v>453</v>
      </c>
      <c r="L29" s="485" t="s">
        <v>1037</v>
      </c>
      <c r="M29" s="485" t="str">
        <f>CONCATENATE(LEFT(petDefinitions[[#This Row],['[tidName']]],10),"_DESC")</f>
        <v>TID_PET_25_DESC</v>
      </c>
      <c r="N29" s="491">
        <v>25</v>
      </c>
      <c r="Q29" s="67"/>
    </row>
    <row r="30" spans="1:17">
      <c r="A30" s="67"/>
      <c r="B30" s="492" t="s">
        <v>4</v>
      </c>
      <c r="C30" s="493" t="s">
        <v>1001</v>
      </c>
      <c r="D30" s="494" t="s">
        <v>790</v>
      </c>
      <c r="E30" s="494" t="s">
        <v>974</v>
      </c>
      <c r="F30" s="488">
        <v>1</v>
      </c>
      <c r="G30" s="488" t="b">
        <v>1</v>
      </c>
      <c r="H30" s="489" t="s">
        <v>796</v>
      </c>
      <c r="I30" s="495" t="s">
        <v>798</v>
      </c>
      <c r="J30" s="495" t="s">
        <v>1055</v>
      </c>
      <c r="K30" s="490" t="s">
        <v>947</v>
      </c>
      <c r="L30" s="485" t="s">
        <v>1038</v>
      </c>
      <c r="M30" s="491" t="str">
        <f>CONCATENATE(LEFT(petDefinitions[[#This Row],['[tidName']]],10),"_DESC")</f>
        <v>TID_PET_26_DESC</v>
      </c>
      <c r="N30" s="485">
        <v>26</v>
      </c>
      <c r="Q30" s="67"/>
    </row>
    <row r="31" spans="1:17">
      <c r="A31" s="67"/>
      <c r="B31" s="492" t="s">
        <v>4</v>
      </c>
      <c r="C31" s="493" t="s">
        <v>1002</v>
      </c>
      <c r="D31" s="494" t="s">
        <v>790</v>
      </c>
      <c r="E31" s="494" t="s">
        <v>971</v>
      </c>
      <c r="F31" s="494">
        <v>6</v>
      </c>
      <c r="G31" s="488" t="b">
        <v>1</v>
      </c>
      <c r="H31" s="489" t="s">
        <v>796</v>
      </c>
      <c r="I31" s="489" t="s">
        <v>798</v>
      </c>
      <c r="J31" s="489" t="s">
        <v>1055</v>
      </c>
      <c r="K31" s="490" t="s">
        <v>950</v>
      </c>
      <c r="L31" s="485" t="s">
        <v>1039</v>
      </c>
      <c r="M31" s="485" t="str">
        <f>CONCATENATE(LEFT(petDefinitions[[#This Row],['[tidName']]],10),"_DESC")</f>
        <v>TID_PET_27_DESC</v>
      </c>
      <c r="N31" s="485">
        <v>27</v>
      </c>
      <c r="P31" s="67"/>
      <c r="Q31" s="67"/>
    </row>
    <row r="32" spans="1:17">
      <c r="A32" s="67"/>
      <c r="B32" s="492" t="s">
        <v>4</v>
      </c>
      <c r="C32" s="493" t="s">
        <v>1005</v>
      </c>
      <c r="D32" s="494" t="s">
        <v>790</v>
      </c>
      <c r="E32" s="494" t="s">
        <v>975</v>
      </c>
      <c r="F32" s="488">
        <v>1</v>
      </c>
      <c r="G32" s="488" t="b">
        <v>1</v>
      </c>
      <c r="H32" s="489" t="s">
        <v>797</v>
      </c>
      <c r="I32" s="489" t="s">
        <v>800</v>
      </c>
      <c r="J32" s="489" t="s">
        <v>1058</v>
      </c>
      <c r="K32" s="490" t="s">
        <v>994</v>
      </c>
      <c r="L32" s="485" t="s">
        <v>1042</v>
      </c>
      <c r="M32" s="485" t="str">
        <f>CONCATENATE(LEFT(petDefinitions[[#This Row],['[tidName']]],10),"_DESC")</f>
        <v>TID_PET_30_DESC</v>
      </c>
      <c r="N32" s="485">
        <v>30</v>
      </c>
      <c r="Q32" s="67"/>
    </row>
    <row r="33" spans="1:17">
      <c r="A33" s="67"/>
      <c r="B33" s="492" t="s">
        <v>4</v>
      </c>
      <c r="C33" s="493" t="s">
        <v>1008</v>
      </c>
      <c r="D33" s="494" t="s">
        <v>792</v>
      </c>
      <c r="E33" s="494" t="s">
        <v>971</v>
      </c>
      <c r="F33" s="494">
        <v>8</v>
      </c>
      <c r="G33" s="488" t="b">
        <v>0</v>
      </c>
      <c r="H33" s="489" t="s">
        <v>1053</v>
      </c>
      <c r="I33" s="489" t="s">
        <v>799</v>
      </c>
      <c r="J33" s="489" t="s">
        <v>1061</v>
      </c>
      <c r="K33" s="490" t="s">
        <v>995</v>
      </c>
      <c r="L33" s="485" t="s">
        <v>1045</v>
      </c>
      <c r="M33" s="485" t="str">
        <f>CONCATENATE(LEFT(petDefinitions[[#This Row],['[tidName']]],10),"_DESC")</f>
        <v>TID_PET_33_DESC</v>
      </c>
      <c r="N33" s="485">
        <v>33</v>
      </c>
      <c r="Q33" s="67"/>
    </row>
    <row r="34" spans="1:17">
      <c r="A34" s="67">
        <v>30</v>
      </c>
      <c r="B34" s="492" t="s">
        <v>4</v>
      </c>
      <c r="C34" s="493" t="s">
        <v>1009</v>
      </c>
      <c r="D34" s="494" t="s">
        <v>792</v>
      </c>
      <c r="E34" s="494" t="s">
        <v>975</v>
      </c>
      <c r="F34" s="494">
        <v>4</v>
      </c>
      <c r="G34" s="488" t="b">
        <v>0</v>
      </c>
      <c r="H34" s="489" t="s">
        <v>797</v>
      </c>
      <c r="I34" s="489" t="s">
        <v>800</v>
      </c>
      <c r="J34" s="489" t="s">
        <v>1098</v>
      </c>
      <c r="K34" s="490" t="s">
        <v>947</v>
      </c>
      <c r="L34" s="485" t="s">
        <v>1046</v>
      </c>
      <c r="M34" s="485" t="str">
        <f>CONCATENATE(LEFT(petDefinitions[[#This Row],['[tidName']]],10),"_DESC")</f>
        <v>TID_PET_34_DESC</v>
      </c>
      <c r="N34" s="485">
        <v>34</v>
      </c>
      <c r="Q34" s="67"/>
    </row>
    <row r="35" spans="1:17">
      <c r="A35" s="67">
        <v>31</v>
      </c>
      <c r="B35" s="492" t="s">
        <v>4</v>
      </c>
      <c r="C35" s="493" t="s">
        <v>1010</v>
      </c>
      <c r="D35" s="494" t="s">
        <v>792</v>
      </c>
      <c r="E35" s="494" t="s">
        <v>974</v>
      </c>
      <c r="F35" s="494">
        <v>3</v>
      </c>
      <c r="G35" s="488" t="b">
        <v>0</v>
      </c>
      <c r="H35" s="495" t="s">
        <v>1052</v>
      </c>
      <c r="I35" s="495" t="s">
        <v>798</v>
      </c>
      <c r="J35" s="495" t="s">
        <v>1059</v>
      </c>
      <c r="K35" s="490" t="s">
        <v>951</v>
      </c>
      <c r="L35" s="485" t="s">
        <v>1047</v>
      </c>
      <c r="M35" s="485" t="str">
        <f>CONCATENATE(LEFT(petDefinitions[[#This Row],['[tidName']]],10),"_DESC")</f>
        <v>TID_PET_35_DESC</v>
      </c>
      <c r="N35" s="485">
        <v>35</v>
      </c>
      <c r="Q35" s="67"/>
    </row>
    <row r="36" spans="1:17">
      <c r="A36" s="67">
        <v>32</v>
      </c>
      <c r="B36" s="492" t="s">
        <v>4</v>
      </c>
      <c r="C36" s="493" t="s">
        <v>1011</v>
      </c>
      <c r="D36" s="494" t="s">
        <v>792</v>
      </c>
      <c r="E36" s="494" t="s">
        <v>975</v>
      </c>
      <c r="F36" s="494">
        <v>5</v>
      </c>
      <c r="G36" s="488" t="b">
        <v>0</v>
      </c>
      <c r="H36" s="489" t="s">
        <v>1062</v>
      </c>
      <c r="I36" s="489" t="s">
        <v>798</v>
      </c>
      <c r="J36" s="489" t="s">
        <v>1059</v>
      </c>
      <c r="K36" s="490" t="s">
        <v>1076</v>
      </c>
      <c r="L36" s="485" t="s">
        <v>1048</v>
      </c>
      <c r="M36" s="485" t="str">
        <f>CONCATENATE(LEFT(petDefinitions[[#This Row],['[tidName']]],10),"_DESC")</f>
        <v>TID_PET_36_DESC</v>
      </c>
      <c r="N36" s="485">
        <v>36</v>
      </c>
      <c r="Q36" s="67"/>
    </row>
    <row r="37" spans="1:17">
      <c r="A37" s="67">
        <v>33</v>
      </c>
      <c r="B37" s="492" t="s">
        <v>4</v>
      </c>
      <c r="C37" s="493" t="s">
        <v>999</v>
      </c>
      <c r="D37" s="494" t="s">
        <v>791</v>
      </c>
      <c r="E37" s="494" t="s">
        <v>1015</v>
      </c>
      <c r="F37" s="494">
        <v>8</v>
      </c>
      <c r="G37" s="488" t="b">
        <v>0</v>
      </c>
      <c r="H37" s="489" t="s">
        <v>796</v>
      </c>
      <c r="I37" s="489" t="s">
        <v>799</v>
      </c>
      <c r="J37" s="489" t="s">
        <v>1060</v>
      </c>
      <c r="K37" s="490" t="s">
        <v>1085</v>
      </c>
      <c r="L37" s="485" t="s">
        <v>1036</v>
      </c>
      <c r="M37" s="485" t="str">
        <f>CONCATENATE(LEFT(petDefinitions[[#This Row],['[tidName']]],10),"_DESC")</f>
        <v>TID_PET_24_DESC</v>
      </c>
      <c r="N37" s="485">
        <v>24</v>
      </c>
      <c r="Q37" s="67"/>
    </row>
    <row r="38" spans="1:17">
      <c r="A38" s="67">
        <v>34</v>
      </c>
      <c r="B38" s="492" t="s">
        <v>4</v>
      </c>
      <c r="C38" s="493" t="s">
        <v>1003</v>
      </c>
      <c r="D38" s="494" t="s">
        <v>791</v>
      </c>
      <c r="E38" s="494" t="s">
        <v>975</v>
      </c>
      <c r="F38" s="494">
        <v>2</v>
      </c>
      <c r="G38" s="488" t="b">
        <v>0</v>
      </c>
      <c r="H38" s="489" t="s">
        <v>796</v>
      </c>
      <c r="I38" s="489" t="s">
        <v>798</v>
      </c>
      <c r="J38" s="489" t="s">
        <v>1056</v>
      </c>
      <c r="K38" s="490" t="s">
        <v>991</v>
      </c>
      <c r="L38" s="485" t="s">
        <v>1040</v>
      </c>
      <c r="M38" s="485" t="str">
        <f>CONCATENATE(LEFT(petDefinitions[[#This Row],['[tidName']]],10),"_DESC")</f>
        <v>TID_PET_28_DESC</v>
      </c>
      <c r="N38" s="485">
        <v>28</v>
      </c>
      <c r="Q38" s="67"/>
    </row>
    <row r="39" spans="1:17">
      <c r="A39" s="67">
        <v>35</v>
      </c>
      <c r="B39" s="492" t="s">
        <v>4</v>
      </c>
      <c r="C39" s="493" t="s">
        <v>1004</v>
      </c>
      <c r="D39" s="494" t="s">
        <v>791</v>
      </c>
      <c r="E39" s="494" t="s">
        <v>975</v>
      </c>
      <c r="F39" s="494">
        <v>3</v>
      </c>
      <c r="G39" s="488" t="b">
        <v>0</v>
      </c>
      <c r="H39" s="495" t="s">
        <v>1054</v>
      </c>
      <c r="I39" s="495" t="s">
        <v>799</v>
      </c>
      <c r="J39" s="495" t="s">
        <v>1060</v>
      </c>
      <c r="K39" s="490" t="s">
        <v>993</v>
      </c>
      <c r="L39" s="485" t="s">
        <v>1041</v>
      </c>
      <c r="M39" s="485" t="str">
        <f>CONCATENATE(LEFT(petDefinitions[[#This Row],['[tidName']]],10),"_DESC")</f>
        <v>TID_PET_29_DESC</v>
      </c>
      <c r="N39" s="485">
        <v>29</v>
      </c>
      <c r="Q39" s="67"/>
    </row>
    <row r="40" spans="1:17">
      <c r="A40" s="67">
        <v>36</v>
      </c>
      <c r="B40" s="492" t="s">
        <v>4</v>
      </c>
      <c r="C40" s="493" t="s">
        <v>1006</v>
      </c>
      <c r="D40" s="494" t="s">
        <v>791</v>
      </c>
      <c r="E40" s="494" t="s">
        <v>971</v>
      </c>
      <c r="F40" s="494">
        <v>7</v>
      </c>
      <c r="G40" s="488" t="b">
        <v>0</v>
      </c>
      <c r="H40" s="489" t="s">
        <v>796</v>
      </c>
      <c r="I40" s="489" t="s">
        <v>798</v>
      </c>
      <c r="J40" s="489" t="s">
        <v>1056</v>
      </c>
      <c r="K40" s="490" t="s">
        <v>949</v>
      </c>
      <c r="L40" s="485" t="s">
        <v>1043</v>
      </c>
      <c r="M40" s="485" t="str">
        <f>CONCATENATE(LEFT(petDefinitions[[#This Row],['[tidName']]],10),"_DESC")</f>
        <v>TID_PET_31_DESC</v>
      </c>
      <c r="N40" s="485">
        <v>31</v>
      </c>
      <c r="Q40" s="67"/>
    </row>
    <row r="41" spans="1:17">
      <c r="A41" s="67">
        <v>37</v>
      </c>
      <c r="B41" s="492" t="s">
        <v>4</v>
      </c>
      <c r="C41" s="493" t="s">
        <v>1007</v>
      </c>
      <c r="D41" s="494" t="s">
        <v>791</v>
      </c>
      <c r="E41" s="494" t="s">
        <v>974</v>
      </c>
      <c r="F41" s="494">
        <v>2</v>
      </c>
      <c r="G41" s="488" t="b">
        <v>0</v>
      </c>
      <c r="H41" s="489" t="s">
        <v>796</v>
      </c>
      <c r="I41" s="489" t="s">
        <v>798</v>
      </c>
      <c r="J41" s="489" t="s">
        <v>1056</v>
      </c>
      <c r="K41" s="490" t="s">
        <v>454</v>
      </c>
      <c r="L41" s="485" t="s">
        <v>1044</v>
      </c>
      <c r="M41" s="485" t="str">
        <f>CONCATENATE(LEFT(petDefinitions[[#This Row],['[tidName']]],10),"_DESC")</f>
        <v>TID_PET_32_DESC</v>
      </c>
      <c r="N41" s="485">
        <v>32</v>
      </c>
      <c r="Q41" s="67"/>
    </row>
    <row r="42" spans="1:17">
      <c r="A42" s="67">
        <v>38</v>
      </c>
      <c r="B42" s="492" t="s">
        <v>4</v>
      </c>
      <c r="C42" s="493" t="s">
        <v>1012</v>
      </c>
      <c r="D42" s="494" t="s">
        <v>971</v>
      </c>
      <c r="E42" s="494" t="s">
        <v>974</v>
      </c>
      <c r="F42" s="494">
        <v>4</v>
      </c>
      <c r="G42" s="488" t="b">
        <v>0</v>
      </c>
      <c r="H42" s="489" t="s">
        <v>1080</v>
      </c>
      <c r="I42" s="489" t="s">
        <v>799</v>
      </c>
      <c r="J42" s="489" t="s">
        <v>1129</v>
      </c>
      <c r="K42" s="490" t="s">
        <v>1079</v>
      </c>
      <c r="L42" s="485" t="s">
        <v>1049</v>
      </c>
      <c r="M42" s="485" t="str">
        <f>CONCATENATE(LEFT(petDefinitions[[#This Row],['[tidName']]],10),"_DESC")</f>
        <v>TID_PET_37_DESC</v>
      </c>
      <c r="N42" s="485">
        <v>37</v>
      </c>
      <c r="Q42" s="67"/>
    </row>
    <row r="43" spans="1:17">
      <c r="A43" s="67">
        <v>39</v>
      </c>
      <c r="B43" s="492" t="s">
        <v>4</v>
      </c>
      <c r="C43" s="493" t="s">
        <v>1013</v>
      </c>
      <c r="D43" s="494" t="s">
        <v>971</v>
      </c>
      <c r="E43" s="494" t="s">
        <v>974</v>
      </c>
      <c r="F43" s="494">
        <v>5</v>
      </c>
      <c r="G43" s="488" t="b">
        <v>0</v>
      </c>
      <c r="H43" s="495" t="s">
        <v>1081</v>
      </c>
      <c r="I43" s="495" t="s">
        <v>800</v>
      </c>
      <c r="J43" s="489" t="s">
        <v>1130</v>
      </c>
      <c r="K43" s="490" t="s">
        <v>1084</v>
      </c>
      <c r="L43" s="485" t="s">
        <v>1050</v>
      </c>
      <c r="M43" s="485" t="str">
        <f>CONCATENATE(LEFT(petDefinitions[[#This Row],['[tidName']]],10),"_DESC")</f>
        <v>TID_PET_38_DESC</v>
      </c>
      <c r="N43" s="485">
        <v>38</v>
      </c>
      <c r="Q43" s="67"/>
    </row>
    <row r="44" spans="1:17">
      <c r="A44" s="67">
        <v>40</v>
      </c>
      <c r="B44" s="492" t="s">
        <v>4</v>
      </c>
      <c r="C44" s="493" t="s">
        <v>1014</v>
      </c>
      <c r="D44" s="494" t="s">
        <v>971</v>
      </c>
      <c r="E44" s="494" t="s">
        <v>974</v>
      </c>
      <c r="F44" s="494">
        <v>6</v>
      </c>
      <c r="G44" s="488" t="b">
        <v>0</v>
      </c>
      <c r="H44" s="489" t="s">
        <v>1199</v>
      </c>
      <c r="I44" s="489" t="s">
        <v>798</v>
      </c>
      <c r="J44" s="489" t="s">
        <v>1128</v>
      </c>
      <c r="K44" s="490" t="s">
        <v>1197</v>
      </c>
      <c r="L44" s="485" t="s">
        <v>1051</v>
      </c>
      <c r="M44" s="485" t="str">
        <f>CONCATENATE(LEFT(petDefinitions[[#This Row],['[tidName']]],10),"_DESC")</f>
        <v>TID_PET_39_DESC</v>
      </c>
      <c r="N44" s="485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17" zoomScaleNormal="100" workbookViewId="0">
      <selection activeCell="H18" sqref="H1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509"/>
      <c r="G3" s="50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509"/>
      <c r="G20" s="50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63" t="s">
        <v>851</v>
      </c>
      <c r="AD22" s="370" t="s">
        <v>869</v>
      </c>
      <c r="AE22" s="363" t="s">
        <v>887</v>
      </c>
      <c r="AF22" s="363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63" t="s">
        <v>852</v>
      </c>
      <c r="AD23" s="370" t="s">
        <v>913</v>
      </c>
      <c r="AE23" s="363" t="s">
        <v>888</v>
      </c>
      <c r="AF23" s="363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2" t="s">
        <v>839</v>
      </c>
      <c r="AD24" s="371" t="s">
        <v>875</v>
      </c>
      <c r="AE24" s="362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63" t="s">
        <v>855</v>
      </c>
      <c r="AD25" s="370" t="s">
        <v>922</v>
      </c>
      <c r="AE25" s="363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2" t="s">
        <v>829</v>
      </c>
      <c r="AD26" s="371" t="s">
        <v>859</v>
      </c>
      <c r="AE26" s="362" t="s">
        <v>877</v>
      </c>
      <c r="AF26" s="362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2" t="s">
        <v>830</v>
      </c>
      <c r="AD27" s="371" t="s">
        <v>860</v>
      </c>
      <c r="AE27" s="362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63" t="s">
        <v>856</v>
      </c>
      <c r="AD28" s="370" t="s">
        <v>923</v>
      </c>
      <c r="AE28" s="363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63" t="s">
        <v>852</v>
      </c>
      <c r="AD29" s="370" t="s">
        <v>913</v>
      </c>
      <c r="AE29" s="363" t="s">
        <v>888</v>
      </c>
      <c r="AF29" s="454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2" t="s">
        <v>831</v>
      </c>
      <c r="AD30" s="371" t="s">
        <v>911</v>
      </c>
      <c r="AE30" s="362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2" t="s">
        <v>845</v>
      </c>
      <c r="AD31" s="371" t="s">
        <v>912</v>
      </c>
      <c r="AE31" s="362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2" t="s">
        <v>844</v>
      </c>
      <c r="AD32" s="371" t="s">
        <v>870</v>
      </c>
      <c r="AE32" s="362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2" t="s">
        <v>846</v>
      </c>
      <c r="AD33" s="371" t="s">
        <v>871</v>
      </c>
      <c r="AE33" s="362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63" t="s">
        <v>856</v>
      </c>
      <c r="AD34" s="370" t="s">
        <v>923</v>
      </c>
      <c r="AE34" s="363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2" t="s">
        <v>832</v>
      </c>
      <c r="AD35" s="371" t="s">
        <v>872</v>
      </c>
      <c r="AE35" s="362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2" t="s">
        <v>849</v>
      </c>
      <c r="AD36" s="371" t="s">
        <v>873</v>
      </c>
      <c r="AE36" s="362" t="s">
        <v>900</v>
      </c>
      <c r="AF36" s="362" t="s">
        <v>899</v>
      </c>
    </row>
    <row r="37" spans="1:32" s="27" customFormat="1">
      <c r="B37" s="320" t="s">
        <v>4</v>
      </c>
      <c r="C37" s="402" t="s">
        <v>1221</v>
      </c>
      <c r="D37" s="403" t="s">
        <v>400</v>
      </c>
      <c r="E37" s="404">
        <v>80</v>
      </c>
      <c r="F37" s="405">
        <v>2</v>
      </c>
      <c r="G37" s="405">
        <v>0</v>
      </c>
      <c r="H37" s="405">
        <v>3</v>
      </c>
      <c r="I37" s="405">
        <v>0</v>
      </c>
      <c r="J37" s="405">
        <v>50</v>
      </c>
      <c r="K37" s="406">
        <v>0.15</v>
      </c>
      <c r="L37" s="405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07">
        <v>0.25</v>
      </c>
      <c r="Y37" s="407">
        <v>0.25</v>
      </c>
      <c r="Z37" s="407">
        <v>0</v>
      </c>
      <c r="AA37" s="408">
        <v>0</v>
      </c>
      <c r="AB37" s="409" t="s">
        <v>682</v>
      </c>
      <c r="AC37" s="410" t="s">
        <v>833</v>
      </c>
      <c r="AD37" s="411" t="s">
        <v>861</v>
      </c>
      <c r="AE37" s="410"/>
      <c r="AF37" s="412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63" t="s">
        <v>855</v>
      </c>
      <c r="AD38" s="370" t="s">
        <v>922</v>
      </c>
      <c r="AE38" s="363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63" t="s">
        <v>834</v>
      </c>
      <c r="AD39" s="370" t="s">
        <v>863</v>
      </c>
      <c r="AE39" s="363" t="s">
        <v>925</v>
      </c>
      <c r="AF39" s="454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63" t="s">
        <v>834</v>
      </c>
      <c r="AD40" s="370" t="s">
        <v>863</v>
      </c>
      <c r="AE40" s="363" t="s">
        <v>925</v>
      </c>
      <c r="AF40" s="454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63" t="s">
        <v>834</v>
      </c>
      <c r="AD41" s="370" t="s">
        <v>863</v>
      </c>
      <c r="AE41" s="363" t="s">
        <v>925</v>
      </c>
      <c r="AF41" s="454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63" t="s">
        <v>834</v>
      </c>
      <c r="AD42" s="370" t="s">
        <v>863</v>
      </c>
      <c r="AE42" s="363" t="s">
        <v>925</v>
      </c>
      <c r="AF42" s="454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63" t="s">
        <v>834</v>
      </c>
      <c r="AD43" s="370" t="s">
        <v>863</v>
      </c>
      <c r="AE43" s="363" t="s">
        <v>925</v>
      </c>
      <c r="AF43" s="454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2" t="s">
        <v>843</v>
      </c>
      <c r="AD44" s="371" t="s">
        <v>864</v>
      </c>
      <c r="AE44" s="362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2" t="s">
        <v>843</v>
      </c>
      <c r="AD45" s="371" t="s">
        <v>864</v>
      </c>
      <c r="AE45" s="362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2" t="s">
        <v>843</v>
      </c>
      <c r="AD46" s="371" t="s">
        <v>864</v>
      </c>
      <c r="AE46" s="362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63" t="s">
        <v>835</v>
      </c>
      <c r="AD47" s="370" t="s">
        <v>865</v>
      </c>
      <c r="AE47" s="363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2" t="s">
        <v>829</v>
      </c>
      <c r="AD48" s="371" t="s">
        <v>859</v>
      </c>
      <c r="AE48" s="362" t="s">
        <v>877</v>
      </c>
      <c r="AF48" s="374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2" t="s">
        <v>836</v>
      </c>
      <c r="AD49" s="371" t="s">
        <v>866</v>
      </c>
      <c r="AE49" s="362" t="s">
        <v>878</v>
      </c>
      <c r="AF49" s="362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2" t="s">
        <v>836</v>
      </c>
      <c r="AD50" s="371" t="s">
        <v>866</v>
      </c>
      <c r="AE50" s="362" t="s">
        <v>878</v>
      </c>
      <c r="AF50" s="362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2" t="s">
        <v>836</v>
      </c>
      <c r="AD51" s="371" t="s">
        <v>866</v>
      </c>
      <c r="AE51" s="362" t="s">
        <v>878</v>
      </c>
      <c r="AF51" s="374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63" t="s">
        <v>837</v>
      </c>
      <c r="AD52" s="370" t="s">
        <v>919</v>
      </c>
      <c r="AE52" s="363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63" t="s">
        <v>837</v>
      </c>
      <c r="AD53" s="370" t="s">
        <v>919</v>
      </c>
      <c r="AE53" s="363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2" t="s">
        <v>847</v>
      </c>
      <c r="AD54" s="371" t="s">
        <v>862</v>
      </c>
      <c r="AE54" s="362" t="s">
        <v>895</v>
      </c>
      <c r="AF54" s="374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2" t="s">
        <v>838</v>
      </c>
      <c r="AD55" s="371" t="s">
        <v>867</v>
      </c>
      <c r="AE55" s="362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63" t="s">
        <v>852</v>
      </c>
      <c r="AD56" s="370" t="s">
        <v>913</v>
      </c>
      <c r="AE56" s="363" t="s">
        <v>888</v>
      </c>
      <c r="AF56" s="363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2" t="s">
        <v>836</v>
      </c>
      <c r="AD57" s="371" t="s">
        <v>866</v>
      </c>
      <c r="AE57" s="362" t="s">
        <v>878</v>
      </c>
      <c r="AF57" s="362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63" t="s">
        <v>851</v>
      </c>
      <c r="AD58" s="370" t="s">
        <v>869</v>
      </c>
      <c r="AE58" s="363" t="s">
        <v>887</v>
      </c>
      <c r="AF58" s="454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2" t="s">
        <v>921</v>
      </c>
      <c r="AE59" s="362" t="s">
        <v>898</v>
      </c>
      <c r="AF59" s="374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2" t="s">
        <v>921</v>
      </c>
      <c r="AE60" s="362" t="s">
        <v>898</v>
      </c>
      <c r="AF60" s="374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2" t="s">
        <v>920</v>
      </c>
      <c r="AE61" s="362" t="s">
        <v>879</v>
      </c>
      <c r="AF61" s="362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2" t="s">
        <v>848</v>
      </c>
      <c r="AD62" s="371" t="s">
        <v>868</v>
      </c>
      <c r="AE62" s="362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2" t="s">
        <v>848</v>
      </c>
      <c r="AD63" s="371" t="s">
        <v>868</v>
      </c>
      <c r="AE63" s="362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2" t="s">
        <v>849</v>
      </c>
      <c r="AD64" s="371" t="s">
        <v>873</v>
      </c>
      <c r="AE64" s="362" t="s">
        <v>900</v>
      </c>
      <c r="AF64" s="362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2" t="s">
        <v>839</v>
      </c>
      <c r="AD65" s="371" t="s">
        <v>875</v>
      </c>
      <c r="AE65" s="362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2" t="s">
        <v>839</v>
      </c>
      <c r="AD66" s="371" t="s">
        <v>875</v>
      </c>
      <c r="AE66" s="362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63" t="s">
        <v>854</v>
      </c>
      <c r="AD67" s="370" t="s">
        <v>914</v>
      </c>
      <c r="AE67" s="363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2" t="s">
        <v>849</v>
      </c>
      <c r="AD68" s="371" t="s">
        <v>873</v>
      </c>
      <c r="AE68" s="362" t="s">
        <v>900</v>
      </c>
      <c r="AF68" s="362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2" t="s">
        <v>839</v>
      </c>
      <c r="AD69" s="371" t="s">
        <v>875</v>
      </c>
      <c r="AE69" s="362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63" t="s">
        <v>853</v>
      </c>
      <c r="AD70" s="370" t="s">
        <v>915</v>
      </c>
      <c r="AE70" s="363" t="s">
        <v>901</v>
      </c>
      <c r="AF70" s="363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63" t="s">
        <v>853</v>
      </c>
      <c r="AD71" s="370" t="s">
        <v>915</v>
      </c>
      <c r="AE71" s="363" t="s">
        <v>901</v>
      </c>
      <c r="AF71" s="363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63" t="s">
        <v>852</v>
      </c>
      <c r="AD72" s="370" t="s">
        <v>913</v>
      </c>
      <c r="AE72" s="363" t="s">
        <v>888</v>
      </c>
      <c r="AF72" s="363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2" t="s">
        <v>841</v>
      </c>
      <c r="AD73" s="371" t="s">
        <v>917</v>
      </c>
      <c r="AE73" s="362" t="s">
        <v>903</v>
      </c>
      <c r="AF73" s="362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2" t="s">
        <v>842</v>
      </c>
      <c r="AD74" s="371" t="s">
        <v>916</v>
      </c>
      <c r="AE74" s="362" t="s">
        <v>903</v>
      </c>
      <c r="AF74" s="362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2" t="s">
        <v>858</v>
      </c>
      <c r="AD75" s="371" t="s">
        <v>874</v>
      </c>
      <c r="AE75" s="362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2" t="s">
        <v>840</v>
      </c>
      <c r="AD76" s="371" t="s">
        <v>918</v>
      </c>
      <c r="AE76" s="362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2" t="s">
        <v>829</v>
      </c>
      <c r="AD77" s="371" t="s">
        <v>859</v>
      </c>
      <c r="AE77" s="362" t="s">
        <v>877</v>
      </c>
      <c r="AF77" s="374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63" t="s">
        <v>855</v>
      </c>
      <c r="AD78" s="370" t="s">
        <v>922</v>
      </c>
      <c r="AE78" s="363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63" t="s">
        <v>856</v>
      </c>
      <c r="AD79" s="370" t="s">
        <v>923</v>
      </c>
      <c r="AE79" s="363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2" t="s">
        <v>857</v>
      </c>
      <c r="AD80" s="371" t="s">
        <v>924</v>
      </c>
      <c r="AE80" s="362" t="s">
        <v>904</v>
      </c>
      <c r="AF80" s="374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63" t="s">
        <v>852</v>
      </c>
      <c r="AD81" s="370" t="s">
        <v>913</v>
      </c>
      <c r="AE81" s="363" t="s">
        <v>888</v>
      </c>
      <c r="AF81" s="454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64"/>
      <c r="AD82" s="333"/>
      <c r="AE82" s="363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9"/>
      <c r="H85" s="50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2" t="s">
        <v>679</v>
      </c>
      <c r="L107" s="362" t="s">
        <v>883</v>
      </c>
      <c r="M107" s="362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73" t="s">
        <v>884</v>
      </c>
      <c r="M114" s="363" t="s">
        <v>885</v>
      </c>
      <c r="N114" s="253">
        <v>10</v>
      </c>
      <c r="O114" s="253">
        <v>10</v>
      </c>
    </row>
    <row r="115" spans="2:15">
      <c r="B115" s="365" t="s">
        <v>4</v>
      </c>
      <c r="C115" s="193" t="s">
        <v>767</v>
      </c>
      <c r="D115" s="193" t="s">
        <v>399</v>
      </c>
      <c r="E115" s="366" t="b">
        <v>1</v>
      </c>
      <c r="F115" s="367">
        <v>0</v>
      </c>
      <c r="G115" s="368">
        <v>1</v>
      </c>
      <c r="H115" s="368">
        <v>2</v>
      </c>
      <c r="I115" s="368">
        <v>0</v>
      </c>
      <c r="J115" s="368">
        <v>0</v>
      </c>
      <c r="K115" s="246" t="s">
        <v>768</v>
      </c>
      <c r="L115" s="246" t="s">
        <v>882</v>
      </c>
      <c r="M115" s="241" t="s">
        <v>850</v>
      </c>
      <c r="N115" s="369">
        <v>10</v>
      </c>
      <c r="O115" s="369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78">
        <v>42</v>
      </c>
      <c r="G129" s="478">
        <v>1.3</v>
      </c>
      <c r="H129" s="67">
        <f>E122*G122</f>
        <v>54.6</v>
      </c>
      <c r="J129" s="67">
        <f>E129*G129</f>
        <v>54.6</v>
      </c>
    </row>
    <row r="130" spans="5:10">
      <c r="E130" s="478">
        <v>92</v>
      </c>
      <c r="G130" s="478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78">
        <v>235</v>
      </c>
      <c r="G131" s="478">
        <v>0.9</v>
      </c>
      <c r="H131" s="67">
        <f>E124*G124</f>
        <v>211.5</v>
      </c>
      <c r="J131" s="67">
        <f t="shared" si="0"/>
        <v>211.5</v>
      </c>
    </row>
    <row r="132" spans="5:10">
      <c r="E132" s="478">
        <v>686</v>
      </c>
      <c r="G132" s="478">
        <v>0.7</v>
      </c>
      <c r="H132" s="67">
        <f>E125*G125</f>
        <v>480.2</v>
      </c>
      <c r="J132" s="67">
        <f t="shared" si="0"/>
        <v>480.2</v>
      </c>
    </row>
    <row r="133" spans="5:10">
      <c r="E133" s="478">
        <v>1040</v>
      </c>
      <c r="G133" s="478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1330</v>
      </c>
      <c r="J4" s="148" t="s">
        <v>1331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1332</v>
      </c>
      <c r="G5" s="15" t="s">
        <v>1334</v>
      </c>
      <c r="H5" s="15" t="s">
        <v>824</v>
      </c>
      <c r="I5" s="15" t="s">
        <v>1333</v>
      </c>
      <c r="J5" s="15" t="s">
        <v>1335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215" priority="12"/>
  </conditionalFormatting>
  <conditionalFormatting sqref="B7">
    <cfRule type="duplicateValues" dxfId="214" priority="10"/>
  </conditionalFormatting>
  <conditionalFormatting sqref="B5">
    <cfRule type="duplicateValues" dxfId="213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509" t="s">
        <v>347</v>
      </c>
      <c r="K3" s="509"/>
      <c r="M3" s="509"/>
      <c r="N3" s="509"/>
      <c r="O3" s="509"/>
      <c r="P3" s="50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10" t="s">
        <v>350</v>
      </c>
      <c r="G24" s="510"/>
      <c r="H24" s="51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11" t="s">
        <v>357</v>
      </c>
      <c r="H39" s="51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2017-04-27T15:51:09Z</dcterms:modified>
</cp:coreProperties>
</file>