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0" yWindow="440" windowWidth="38400" windowHeight="19880" activeTab="3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entities!$A$100:$O$101</definedName>
  </definedNames>
  <calcPr calcId="150001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4" i="42" l="1"/>
  <c r="P73" i="42"/>
  <c r="L45" i="44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8" i="42"/>
  <c r="P48" i="42"/>
  <c r="P49" i="42"/>
  <c r="P50" i="42"/>
  <c r="P53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5" i="42"/>
  <c r="K31" i="44"/>
  <c r="L31" i="44"/>
  <c r="M31" i="44"/>
  <c r="I125" i="42"/>
  <c r="I126" i="42"/>
  <c r="I127" i="42"/>
  <c r="I128" i="42"/>
  <c r="I124" i="42"/>
  <c r="G124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2" i="42"/>
  <c r="P26" i="42"/>
  <c r="P77" i="42"/>
  <c r="P79" i="42"/>
  <c r="K24" i="44"/>
  <c r="L24" i="44"/>
  <c r="M24" i="44"/>
  <c r="L29" i="44"/>
  <c r="M29" i="44"/>
  <c r="I23" i="44"/>
  <c r="K23" i="44"/>
  <c r="L23" i="44"/>
  <c r="M23" i="44"/>
  <c r="K29" i="44"/>
  <c r="P58" i="42"/>
  <c r="P57" i="42"/>
  <c r="K16" i="44"/>
  <c r="L16" i="44"/>
  <c r="M16" i="44"/>
  <c r="P33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5" i="42"/>
  <c r="G126" i="42"/>
  <c r="G127" i="42"/>
  <c r="G128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90" i="42"/>
  <c r="P87" i="42"/>
  <c r="P88" i="42"/>
  <c r="P89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  <c r="K18" i="47"/>
  <c r="H18" i="47"/>
  <c r="H19" i="47"/>
  <c r="K19" i="47"/>
  <c r="K20" i="47"/>
  <c r="H20" i="47"/>
</calcChain>
</file>

<file path=xl/sharedStrings.xml><?xml version="1.0" encoding="utf-8"?>
<sst xmlns="http://schemas.openxmlformats.org/spreadsheetml/2006/main" count="3648" uniqueCount="1580">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</sst>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0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4</xdr:row>
          <xdr:rowOff>165100</xdr:rowOff>
        </xdr:from>
        <xdr:to>
          <xdr:col>2</xdr:col>
          <xdr:colOff>457200</xdr:colOff>
          <xdr:row>8</xdr:row>
          <xdr:rowOff>50800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7" dataDxfId="405" headerRowBorderDxfId="406" tableBorderDxfId="404" totalsRowBorderDxfId="403">
  <autoFilter ref="B15:BD25"/>
  <tableColumns count="55">
    <tableColumn id="1" name="{dragonDefinitions}" dataDxfId="402"/>
    <tableColumn id="2" name="[sku]" dataDxfId="401"/>
    <tableColumn id="9" name="[tier]" dataDxfId="400"/>
    <tableColumn id="3" name="[order]" dataDxfId="399"/>
    <tableColumn id="40" name="[previousDragonSku]" dataDxfId="398"/>
    <tableColumn id="4" name="[unlockPriceCoins]" dataDxfId="397"/>
    <tableColumn id="5" name="[unlockPricePC]" dataDxfId="396"/>
    <tableColumn id="11" name="[cameraDefaultZoom]" dataDxfId="395"/>
    <tableColumn id="16" name="[cameraFarZoom]" dataDxfId="394"/>
    <tableColumn id="39" name="[defaultSize]" dataDxfId="393"/>
    <tableColumn id="38" name="[cameraFrameWidthModifier]" dataDxfId="392"/>
    <tableColumn id="17" name="[healthMin]" dataDxfId="391"/>
    <tableColumn id="18" name="[healthMax]" dataDxfId="390"/>
    <tableColumn id="21" name="[healthDrain]" dataDxfId="389"/>
    <tableColumn id="52" name="[healthDrainSpacePlus]" dataDxfId="388"/>
    <tableColumn id="32" name="[healthDrainAmpPerSecond]" dataDxfId="387"/>
    <tableColumn id="31" name="[sessionStartHealthDrainTime]" dataDxfId="386"/>
    <tableColumn id="30" name="[sessionStartHealthDrainModifier]" dataDxfId="385"/>
    <tableColumn id="19" name="[scaleMin]" dataDxfId="384"/>
    <tableColumn id="20" name="[scaleMax]" dataDxfId="383"/>
    <tableColumn id="42" name="[speedBase]" dataDxfId="382"/>
    <tableColumn id="22" name="[boostMultiplier]" dataDxfId="381"/>
    <tableColumn id="41" name="[energyBase]" dataDxfId="380"/>
    <tableColumn id="23" name="[energyDrain]" dataDxfId="379"/>
    <tableColumn id="24" name="[energyRefillRate]" dataDxfId="378"/>
    <tableColumn id="29" name="[furyBaseDamage]" dataDxfId="377"/>
    <tableColumn id="33" name="[furyBaseLength]" dataDxfId="376"/>
    <tableColumn id="12" name="[furyScoreMultiplier]" dataDxfId="375"/>
    <tableColumn id="26" name="[furyBaseDuration]" dataDxfId="374"/>
    <tableColumn id="25" name="[furyMax]" dataDxfId="373"/>
    <tableColumn id="54" name="[scoreTextThresholdMultiplier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53" name="[petScale]" dataDxfId="359"/>
    <tableColumn id="7" name="[tidName]" dataDxfId="358">
      <calculatedColumnFormula>CONCATENATE("TID_",UPPER(dragonDefinitions[[#This Row],['[sku']]]),"_NAME")</calculatedColumnFormula>
    </tableColumn>
    <tableColumn id="8" name="[tidDesc]" dataDxfId="357">
      <calculatedColumnFormula>CONCATENATE("TID_",UPPER(dragonDefinitions[[#This Row],['[sku']]]),"_DESC")</calculatedColumnFormula>
    </tableColumn>
    <tableColumn id="27" name="[statsBarRatio]" dataDxfId="356"/>
    <tableColumn id="28" name="[furyBarRatio]" dataDxfId="355"/>
    <tableColumn id="34" name="[force]" dataDxfId="354"/>
    <tableColumn id="35" name="[mass]" dataDxfId="353"/>
    <tableColumn id="36" name="[friction]" dataDxfId="352"/>
    <tableColumn id="37" name="[gravityModifier]" dataDxfId="351"/>
    <tableColumn id="43" name="[airGravityModifier]" dataDxfId="350"/>
    <tableColumn id="44" name="[waterGravityModifier]" dataDxfId="349"/>
    <tableColumn id="55" name="[trackingSku]" dataDxfId="34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7" headerRowBorderDxfId="346" tableBorderDxfId="345" totalsRowBorderDxfId="344">
  <autoFilter ref="B4:G9"/>
  <tableColumns count="6">
    <tableColumn id="1" name="{dragonTierDefinitions}" dataDxfId="343"/>
    <tableColumn id="2" name="[sku]"/>
    <tableColumn id="9" name="[order]"/>
    <tableColumn id="10" name="[icon]" dataDxfId="342"/>
    <tableColumn id="3" name="[maxPetEquipped]" dataDxfId="341"/>
    <tableColumn id="7" name="[tidName]" dataDxfId="34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9" headerRowBorderDxfId="338" tableBorderDxfId="337" totalsRowBorderDxfId="336">
  <autoFilter ref="B31:I32"/>
  <tableColumns count="8">
    <tableColumn id="1" name="{dragonSettings}" dataDxfId="335"/>
    <tableColumn id="2" name="[sku]" dataDxfId="33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3" headerRowBorderDxfId="332" tableBorderDxfId="331" totalsRowBorderDxfId="33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9" headerRowBorderDxfId="328" tableBorderDxfId="327" totalsRowBorderDxfId="326">
  <autoFilter ref="B36:F39"/>
  <tableColumns count="5">
    <tableColumn id="1" name="{dragonHealthModifiersDefinitions}" dataDxfId="325"/>
    <tableColumn id="2" name="[sku]" dataDxfId="324"/>
    <tableColumn id="7" name="[threshold]"/>
    <tableColumn id="8" name="[modifier]" dataDxfId="323"/>
    <tableColumn id="9" name="[tid]" dataDxfId="3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21" dataDxfId="319" headerRowBorderDxfId="320" tableBorderDxfId="318" totalsRowBorderDxfId="317">
  <autoFilter ref="B4:O64"/>
  <sortState ref="B5:O64">
    <sortCondition ref="H4:H64"/>
  </sortState>
  <tableColumns count="14">
    <tableColumn id="1" name="{petDefinitions}" dataDxfId="316"/>
    <tableColumn id="2" name="[sku]" dataDxfId="315"/>
    <tableColumn id="3" name="[rarity]" dataDxfId="314"/>
    <tableColumn id="6" name="[category]" dataDxfId="313"/>
    <tableColumn id="7" name="[order]" dataDxfId="312"/>
    <tableColumn id="13" name="[startingPool]" dataDxfId="311"/>
    <tableColumn id="14" name="[loadingTeasing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2" tableBorderDxfId="301" totalsRowBorderDxfId="300">
  <autoFilter ref="B77:F84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97" totalsRowShown="0" headerRowDxfId="295" dataDxfId="293" headerRowBorderDxfId="294" tableBorderDxfId="292" totalsRowBorderDxfId="291">
  <autoFilter ref="A22:AE97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0:O110" totalsRowShown="0">
  <autoFilter ref="A100:O110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R20" totalsRowShown="0" headerRowDxfId="41" dataDxfId="39" headerRowBorderDxfId="40" tableBorderDxfId="38" totalsRowBorderDxfId="37">
  <autoFilter ref="B5:R20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9.xml"/><Relationship Id="rId3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4" Type="http://schemas.openxmlformats.org/officeDocument/2006/relationships/table" Target="../tables/table13.xml"/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4" Type="http://schemas.openxmlformats.org/officeDocument/2006/relationships/table" Target="../tables/table17.xml"/><Relationship Id="rId5" Type="http://schemas.openxmlformats.org/officeDocument/2006/relationships/table" Target="../tables/table18.xml"/><Relationship Id="rId6" Type="http://schemas.openxmlformats.org/officeDocument/2006/relationships/table" Target="../tables/table19.xml"/><Relationship Id="rId7" Type="http://schemas.openxmlformats.org/officeDocument/2006/relationships/table" Target="../tables/table20.xml"/><Relationship Id="rId1" Type="http://schemas.openxmlformats.org/officeDocument/2006/relationships/printerSettings" Target="../printerSettings/printerSettings4.bin"/><Relationship Id="rId2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4" Type="http://schemas.openxmlformats.org/officeDocument/2006/relationships/table" Target="../tables/table24.xml"/><Relationship Id="rId1" Type="http://schemas.openxmlformats.org/officeDocument/2006/relationships/table" Target="../tables/table21.xml"/><Relationship Id="rId2" Type="http://schemas.openxmlformats.org/officeDocument/2006/relationships/table" Target="../tables/table2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table" Target="../tables/table2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Relationship Id="rId2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baseColWidth="10" defaultColWidth="8.83203125" defaultRowHeight="15" x14ac:dyDescent="0.2"/>
  <cols>
    <col min="1" max="1" width="3.33203125" customWidth="1"/>
    <col min="2" max="2" width="27.1640625" customWidth="1"/>
  </cols>
  <sheetData>
    <row r="1" spans="2:14" s="67" customFormat="1" ht="16" thickBot="1" x14ac:dyDescent="0.25"/>
    <row r="2" spans="2:14" s="67" customFormat="1" ht="16" thickBot="1" x14ac:dyDescent="0.25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 x14ac:dyDescent="0.2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 x14ac:dyDescent="0.2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 x14ac:dyDescent="0.2"/>
    <row r="6" spans="2:14" s="67" customFormat="1" x14ac:dyDescent="0.2"/>
    <row r="7" spans="2:14" s="67" customFormat="1" x14ac:dyDescent="0.2"/>
    <row r="8" spans="2:14" s="67" customFormat="1" x14ac:dyDescent="0.2"/>
    <row r="9" spans="2:14" s="67" customFormat="1" x14ac:dyDescent="0.2"/>
    <row r="10" spans="2:14" s="67" customFormat="1" ht="21" x14ac:dyDescent="0.25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 x14ac:dyDescent="0.2">
      <c r="B11" s="127" t="s">
        <v>178</v>
      </c>
    </row>
    <row r="12" spans="2:14" s="67" customFormat="1" x14ac:dyDescent="0.2">
      <c r="B12" s="127" t="s">
        <v>179</v>
      </c>
    </row>
    <row r="13" spans="2:14" s="67" customFormat="1" x14ac:dyDescent="0.2">
      <c r="B13" s="127" t="s">
        <v>180</v>
      </c>
    </row>
    <row r="14" spans="2:14" s="67" customFormat="1" x14ac:dyDescent="0.2">
      <c r="B14" s="127" t="s">
        <v>164</v>
      </c>
    </row>
    <row r="15" spans="2:14" s="67" customFormat="1" x14ac:dyDescent="0.2">
      <c r="B15" s="127" t="s">
        <v>165</v>
      </c>
    </row>
    <row r="16" spans="2:14" s="67" customFormat="1" x14ac:dyDescent="0.2">
      <c r="B16" s="127" t="s">
        <v>181</v>
      </c>
    </row>
    <row r="17" spans="2:15" s="67" customFormat="1" x14ac:dyDescent="0.2">
      <c r="B17" s="127" t="s">
        <v>166</v>
      </c>
    </row>
    <row r="18" spans="2:15" s="67" customFormat="1" x14ac:dyDescent="0.2">
      <c r="B18" s="127" t="s">
        <v>183</v>
      </c>
    </row>
    <row r="19" spans="2:15" x14ac:dyDescent="0.2">
      <c r="B19" s="127" t="s">
        <v>372</v>
      </c>
    </row>
    <row r="20" spans="2:15" s="22" customFormat="1" x14ac:dyDescent="0.2"/>
    <row r="21" spans="2:15" ht="21" x14ac:dyDescent="0.25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 x14ac:dyDescent="0.2">
      <c r="B22" s="129" t="s">
        <v>171</v>
      </c>
      <c r="C22" s="22" t="s">
        <v>172</v>
      </c>
    </row>
    <row r="23" spans="2:15" s="67" customFormat="1" x14ac:dyDescent="0.2">
      <c r="B23" s="164" t="s">
        <v>248</v>
      </c>
      <c r="C23" s="22" t="s">
        <v>249</v>
      </c>
    </row>
    <row r="24" spans="2:15" s="67" customFormat="1" x14ac:dyDescent="0.2">
      <c r="B24" s="150" t="s">
        <v>246</v>
      </c>
      <c r="C24" s="22" t="s">
        <v>247</v>
      </c>
    </row>
    <row r="25" spans="2:15" s="67" customFormat="1" x14ac:dyDescent="0.2">
      <c r="B25" s="165" t="s">
        <v>250</v>
      </c>
      <c r="C25" s="163" t="s">
        <v>251</v>
      </c>
    </row>
    <row r="26" spans="2:15" s="67" customFormat="1" x14ac:dyDescent="0.2">
      <c r="B26" s="149" t="s">
        <v>244</v>
      </c>
      <c r="C26" s="22" t="s">
        <v>245</v>
      </c>
    </row>
    <row r="27" spans="2:15" s="67" customFormat="1" x14ac:dyDescent="0.2">
      <c r="B27" s="130" t="s">
        <v>173</v>
      </c>
      <c r="C27" s="22"/>
    </row>
    <row r="28" spans="2:15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 x14ac:dyDescent="0.25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 x14ac:dyDescent="0.2">
      <c r="B30" t="s">
        <v>2</v>
      </c>
      <c r="C30" t="s">
        <v>3</v>
      </c>
    </row>
    <row r="32" spans="2:15" ht="21" x14ac:dyDescent="0.25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 x14ac:dyDescent="0.2">
      <c r="B33" s="16" t="s">
        <v>196</v>
      </c>
    </row>
    <row r="34" spans="2:14" s="67" customFormat="1" x14ac:dyDescent="0.2">
      <c r="B34" s="131" t="s">
        <v>198</v>
      </c>
    </row>
    <row r="35" spans="2:14" x14ac:dyDescent="0.2">
      <c r="B35" s="17" t="s">
        <v>254</v>
      </c>
    </row>
    <row r="36" spans="2:14" x14ac:dyDescent="0.2">
      <c r="B36" s="18" t="s">
        <v>197</v>
      </c>
    </row>
    <row r="37" spans="2:14" s="67" customFormat="1" x14ac:dyDescent="0.2">
      <c r="B37" s="19" t="s">
        <v>8</v>
      </c>
    </row>
    <row r="38" spans="2:14" x14ac:dyDescent="0.2">
      <c r="B38" s="167" t="s">
        <v>255</v>
      </c>
    </row>
    <row r="39" spans="2:14" x14ac:dyDescent="0.2">
      <c r="B39" s="1" t="s">
        <v>9</v>
      </c>
      <c r="C39" t="s">
        <v>19</v>
      </c>
    </row>
    <row r="40" spans="2:14" x14ac:dyDescent="0.2">
      <c r="B40" s="6" t="s">
        <v>10</v>
      </c>
      <c r="C40" t="s">
        <v>11</v>
      </c>
    </row>
    <row r="41" spans="2:14" x14ac:dyDescent="0.2">
      <c r="B41" s="7" t="s">
        <v>12</v>
      </c>
      <c r="C41" t="s">
        <v>13</v>
      </c>
    </row>
    <row r="42" spans="2:14" x14ac:dyDescent="0.2">
      <c r="B42" s="8" t="s">
        <v>14</v>
      </c>
      <c r="C42" t="s">
        <v>15</v>
      </c>
    </row>
    <row r="43" spans="2:14" x14ac:dyDescent="0.2">
      <c r="B43" s="9" t="s">
        <v>16</v>
      </c>
      <c r="C43" t="s">
        <v>17</v>
      </c>
    </row>
    <row r="44" spans="2:14" s="67" customFormat="1" x14ac:dyDescent="0.2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 x14ac:dyDescent="0.25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 x14ac:dyDescent="0.2">
      <c r="B47" s="128" t="s">
        <v>169</v>
      </c>
    </row>
    <row r="48" spans="2:14" x14ac:dyDescent="0.2">
      <c r="B48" s="128" t="s">
        <v>168</v>
      </c>
    </row>
    <row r="49" spans="2:2" x14ac:dyDescent="0.2">
      <c r="B49" s="128" t="s">
        <v>167</v>
      </c>
    </row>
    <row r="50" spans="2:2" x14ac:dyDescent="0.2">
      <c r="B50" s="128" t="s">
        <v>170</v>
      </c>
    </row>
    <row r="51" spans="2:2" x14ac:dyDescent="0.2">
      <c r="B51" s="128" t="s">
        <v>231</v>
      </c>
    </row>
    <row r="52" spans="2:2" x14ac:dyDescent="0.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139700</xdr:colOff>
                    <xdr:row>4</xdr:row>
                    <xdr:rowOff>165100</xdr:rowOff>
                  </from>
                  <to>
                    <xdr:col>2</xdr:col>
                    <xdr:colOff>457200</xdr:colOff>
                    <xdr:row>8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baseColWidth="10" defaultColWidth="8.83203125" defaultRowHeight="15" x14ac:dyDescent="0.2"/>
  <cols>
    <col min="1" max="1" width="49" style="1" bestFit="1" customWidth="1"/>
    <col min="2" max="101" width="39.5" bestFit="1" customWidth="1"/>
    <col min="103" max="103" width="10.5" bestFit="1" customWidth="1"/>
    <col min="104" max="104" width="14.33203125" customWidth="1"/>
  </cols>
  <sheetData>
    <row r="1" spans="1:101" s="67" customFormat="1" x14ac:dyDescent="0.2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 x14ac:dyDescent="0.2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 x14ac:dyDescent="0.2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 x14ac:dyDescent="0.2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" x14ac:dyDescent="0.3">
      <c r="A5" s="104" t="s">
        <v>159</v>
      </c>
    </row>
    <row r="6" spans="1:101" s="67" customFormat="1" ht="16" thickBot="1" x14ac:dyDescent="0.25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6" thickBot="1" x14ac:dyDescent="0.25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6" thickBot="1" x14ac:dyDescent="0.25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 x14ac:dyDescent="0.2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 x14ac:dyDescent="0.2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6" thickBot="1" x14ac:dyDescent="0.25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 x14ac:dyDescent="0.2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 x14ac:dyDescent="0.2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 x14ac:dyDescent="0.2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6" thickBot="1" x14ac:dyDescent="0.25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 x14ac:dyDescent="0.2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 x14ac:dyDescent="0.2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6" thickBot="1" x14ac:dyDescent="0.25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 x14ac:dyDescent="0.2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 x14ac:dyDescent="0.2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 x14ac:dyDescent="0.2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6" thickBot="1" x14ac:dyDescent="0.25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 x14ac:dyDescent="0.2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 x14ac:dyDescent="0.2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 x14ac:dyDescent="0.2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 x14ac:dyDescent="0.2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 x14ac:dyDescent="0.2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 x14ac:dyDescent="0.2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6" thickBot="1" x14ac:dyDescent="0.25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 x14ac:dyDescent="0.2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 x14ac:dyDescent="0.2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 x14ac:dyDescent="0.2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 x14ac:dyDescent="0.2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 x14ac:dyDescent="0.2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 x14ac:dyDescent="0.2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 x14ac:dyDescent="0.2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6" thickBot="1" x14ac:dyDescent="0.25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 x14ac:dyDescent="0.2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 x14ac:dyDescent="0.2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N11"/>
  <sheetViews>
    <sheetView workbookViewId="0"/>
  </sheetViews>
  <sheetFormatPr baseColWidth="10" defaultColWidth="11.5" defaultRowHeight="15" x14ac:dyDescent="0.2"/>
  <cols>
    <col min="1" max="1" width="2.6640625" customWidth="1"/>
    <col min="2" max="2" width="12" customWidth="1"/>
    <col min="3" max="3" width="13.1640625" bestFit="1" customWidth="1"/>
    <col min="4" max="5" width="12" customWidth="1"/>
    <col min="6" max="6" width="12.5" bestFit="1" customWidth="1"/>
    <col min="7" max="7" width="8.5" bestFit="1" customWidth="1"/>
    <col min="8" max="26" width="12" customWidth="1"/>
  </cols>
  <sheetData>
    <row r="1" spans="1:14" ht="16" thickBot="1" x14ac:dyDescent="0.25"/>
    <row r="2" spans="1:14" ht="24" x14ac:dyDescent="0.3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 x14ac:dyDescent="0.2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298" x14ac:dyDescent="0.2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667</v>
      </c>
      <c r="H4" s="142" t="s">
        <v>1058</v>
      </c>
      <c r="I4" s="142" t="s">
        <v>1059</v>
      </c>
      <c r="J4" s="274" t="s">
        <v>1062</v>
      </c>
      <c r="K4" s="294" t="s">
        <v>1107</v>
      </c>
      <c r="L4" s="142" t="s">
        <v>1106</v>
      </c>
      <c r="M4" s="142" t="s">
        <v>1277</v>
      </c>
      <c r="N4" s="142" t="s">
        <v>1276</v>
      </c>
    </row>
    <row r="5" spans="1:14" x14ac:dyDescent="0.2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6" thickBot="1" x14ac:dyDescent="0.25"/>
    <row r="8" spans="1:14" ht="24" x14ac:dyDescent="0.3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3" x14ac:dyDescent="0.2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 x14ac:dyDescent="0.2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tabSelected="1" workbookViewId="0">
      <selection activeCell="H16" sqref="H16"/>
    </sheetView>
  </sheetViews>
  <sheetFormatPr baseColWidth="10" defaultColWidth="11.5" defaultRowHeight="15" x14ac:dyDescent="0.2"/>
  <cols>
    <col min="1" max="1" width="3.1640625" customWidth="1"/>
    <col min="2" max="2" width="10.83203125" customWidth="1"/>
    <col min="3" max="3" width="13.83203125" customWidth="1"/>
    <col min="6" max="7" width="10.83203125" customWidth="1"/>
    <col min="8" max="8" width="18.1640625" bestFit="1" customWidth="1"/>
    <col min="9" max="9" width="23.5" bestFit="1" customWidth="1"/>
    <col min="10" max="10" width="28.83203125" customWidth="1"/>
  </cols>
  <sheetData>
    <row r="1" spans="2:10" ht="16" thickBot="1" x14ac:dyDescent="0.25"/>
    <row r="2" spans="2:10" ht="24" x14ac:dyDescent="0.3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 x14ac:dyDescent="0.2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5" x14ac:dyDescent="0.2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 x14ac:dyDescent="0.2">
      <c r="B5" s="134" t="s">
        <v>4</v>
      </c>
      <c r="C5" s="169" t="s">
        <v>258</v>
      </c>
      <c r="D5" s="132">
        <v>0</v>
      </c>
      <c r="E5" s="20" t="s">
        <v>1571</v>
      </c>
      <c r="F5" s="20" t="b">
        <v>1</v>
      </c>
      <c r="G5" s="20" t="b">
        <v>1</v>
      </c>
      <c r="H5" s="15" t="s">
        <v>271</v>
      </c>
      <c r="I5" s="15" t="s">
        <v>1077</v>
      </c>
      <c r="J5" s="21" t="s">
        <v>281</v>
      </c>
    </row>
    <row r="6" spans="2:10" x14ac:dyDescent="0.2">
      <c r="B6" s="134" t="s">
        <v>4</v>
      </c>
      <c r="C6" s="169" t="s">
        <v>262</v>
      </c>
      <c r="D6" s="132">
        <v>1</v>
      </c>
      <c r="E6" s="20" t="s">
        <v>1572</v>
      </c>
      <c r="F6" s="20" t="b">
        <v>1</v>
      </c>
      <c r="G6" s="20" t="b">
        <v>1</v>
      </c>
      <c r="H6" s="15" t="s">
        <v>272</v>
      </c>
      <c r="I6" s="15" t="s">
        <v>1078</v>
      </c>
      <c r="J6" s="21" t="s">
        <v>282</v>
      </c>
    </row>
    <row r="7" spans="2:10" x14ac:dyDescent="0.2">
      <c r="B7" s="136" t="s">
        <v>4</v>
      </c>
      <c r="C7" s="169" t="s">
        <v>263</v>
      </c>
      <c r="D7" s="138">
        <v>2</v>
      </c>
      <c r="E7" s="153" t="s">
        <v>1573</v>
      </c>
      <c r="F7" s="20" t="b">
        <v>1</v>
      </c>
      <c r="G7" s="20" t="b">
        <v>1</v>
      </c>
      <c r="H7" s="15" t="s">
        <v>273</v>
      </c>
      <c r="I7" s="15" t="s">
        <v>1079</v>
      </c>
      <c r="J7" s="21" t="s">
        <v>283</v>
      </c>
    </row>
    <row r="8" spans="2:10" x14ac:dyDescent="0.2">
      <c r="B8" s="136" t="s">
        <v>4</v>
      </c>
      <c r="C8" s="169" t="s">
        <v>264</v>
      </c>
      <c r="D8" s="132">
        <v>3</v>
      </c>
      <c r="E8" s="20" t="s">
        <v>1574</v>
      </c>
      <c r="F8" s="20" t="b">
        <v>1</v>
      </c>
      <c r="G8" s="20" t="b">
        <v>1</v>
      </c>
      <c r="H8" s="170" t="s">
        <v>274</v>
      </c>
      <c r="I8" s="15" t="s">
        <v>1080</v>
      </c>
      <c r="J8" s="21" t="s">
        <v>284</v>
      </c>
    </row>
    <row r="9" spans="2:10" x14ac:dyDescent="0.2">
      <c r="B9" s="136" t="s">
        <v>4</v>
      </c>
      <c r="C9" s="169" t="s">
        <v>265</v>
      </c>
      <c r="D9" s="138">
        <v>4</v>
      </c>
      <c r="E9" s="20" t="s">
        <v>1575</v>
      </c>
      <c r="F9" s="20" t="b">
        <v>1</v>
      </c>
      <c r="G9" s="20" t="b">
        <v>1</v>
      </c>
      <c r="H9" s="170" t="s">
        <v>275</v>
      </c>
      <c r="I9" s="15" t="s">
        <v>1081</v>
      </c>
      <c r="J9" s="21" t="s">
        <v>285</v>
      </c>
    </row>
    <row r="10" spans="2:10" x14ac:dyDescent="0.2">
      <c r="B10" s="136" t="s">
        <v>4</v>
      </c>
      <c r="C10" s="169" t="s">
        <v>266</v>
      </c>
      <c r="D10" s="132">
        <v>5</v>
      </c>
      <c r="E10" s="20" t="s">
        <v>1576</v>
      </c>
      <c r="F10" s="20" t="b">
        <v>1</v>
      </c>
      <c r="G10" s="20" t="b">
        <v>1</v>
      </c>
      <c r="H10" s="170" t="s">
        <v>276</v>
      </c>
      <c r="I10" s="15" t="s">
        <v>1082</v>
      </c>
      <c r="J10" s="21" t="s">
        <v>286</v>
      </c>
    </row>
    <row r="11" spans="2:10" x14ac:dyDescent="0.2">
      <c r="B11" s="136" t="s">
        <v>4</v>
      </c>
      <c r="C11" s="169" t="s">
        <v>267</v>
      </c>
      <c r="D11" s="138">
        <v>6</v>
      </c>
      <c r="E11" s="20" t="s">
        <v>1577</v>
      </c>
      <c r="F11" s="20" t="b">
        <v>1</v>
      </c>
      <c r="G11" s="20" t="b">
        <v>1</v>
      </c>
      <c r="H11" s="170" t="s">
        <v>277</v>
      </c>
      <c r="I11" s="15" t="s">
        <v>1083</v>
      </c>
      <c r="J11" s="21" t="s">
        <v>287</v>
      </c>
    </row>
    <row r="12" spans="2:10" x14ac:dyDescent="0.2">
      <c r="B12" s="136" t="s">
        <v>4</v>
      </c>
      <c r="C12" s="169" t="s">
        <v>268</v>
      </c>
      <c r="D12" s="132">
        <v>7</v>
      </c>
      <c r="E12" s="20" t="s">
        <v>1333</v>
      </c>
      <c r="F12" s="20" t="b">
        <v>1</v>
      </c>
      <c r="G12" s="20" t="b">
        <v>0</v>
      </c>
      <c r="H12" s="170" t="s">
        <v>278</v>
      </c>
      <c r="I12" s="15" t="s">
        <v>1086</v>
      </c>
      <c r="J12" s="21" t="s">
        <v>288</v>
      </c>
    </row>
    <row r="13" spans="2:10" x14ac:dyDescent="0.2">
      <c r="B13" s="136" t="s">
        <v>4</v>
      </c>
      <c r="C13" s="169" t="s">
        <v>269</v>
      </c>
      <c r="D13" s="138">
        <v>8</v>
      </c>
      <c r="E13" s="20" t="s">
        <v>1578</v>
      </c>
      <c r="F13" s="20" t="b">
        <v>1</v>
      </c>
      <c r="G13" s="20" t="b">
        <v>1</v>
      </c>
      <c r="H13" s="170" t="s">
        <v>279</v>
      </c>
      <c r="I13" s="15" t="s">
        <v>1084</v>
      </c>
      <c r="J13" s="21" t="s">
        <v>289</v>
      </c>
    </row>
    <row r="14" spans="2:10" x14ac:dyDescent="0.2">
      <c r="B14" s="136" t="s">
        <v>4</v>
      </c>
      <c r="C14" s="169" t="s">
        <v>270</v>
      </c>
      <c r="D14" s="132">
        <v>9</v>
      </c>
      <c r="E14" s="20" t="s">
        <v>1579</v>
      </c>
      <c r="F14" s="20" t="b">
        <v>1</v>
      </c>
      <c r="G14" s="20" t="b">
        <v>1</v>
      </c>
      <c r="H14" s="170" t="s">
        <v>280</v>
      </c>
      <c r="I14" s="15" t="s">
        <v>1085</v>
      </c>
      <c r="J14" s="21" t="s">
        <v>290</v>
      </c>
    </row>
    <row r="19" spans="2:2" x14ac:dyDescent="0.2">
      <c r="B19" s="166"/>
    </row>
    <row r="20" spans="2:2" x14ac:dyDescent="0.2">
      <c r="B20" s="168"/>
    </row>
    <row r="21" spans="2:2" x14ac:dyDescent="0.2">
      <c r="B21" s="168"/>
    </row>
    <row r="22" spans="2:2" x14ac:dyDescent="0.2">
      <c r="B22" s="168"/>
    </row>
    <row r="23" spans="2:2" x14ac:dyDescent="0.2">
      <c r="B23" s="168"/>
    </row>
    <row r="24" spans="2:2" x14ac:dyDescent="0.2">
      <c r="B24" s="168"/>
    </row>
    <row r="25" spans="2:2" x14ac:dyDescent="0.2">
      <c r="B25" s="168"/>
    </row>
    <row r="26" spans="2:2" x14ac:dyDescent="0.2">
      <c r="B26" s="168"/>
    </row>
    <row r="27" spans="2:2" x14ac:dyDescent="0.2">
      <c r="B27" s="168"/>
    </row>
    <row r="28" spans="2:2" x14ac:dyDescent="0.2">
      <c r="B28" s="168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BH53"/>
  <sheetViews>
    <sheetView topLeftCell="AL13" workbookViewId="0">
      <selection activeCell="BC27" sqref="BC27"/>
    </sheetView>
  </sheetViews>
  <sheetFormatPr baseColWidth="10" defaultColWidth="10.83203125" defaultRowHeight="15" x14ac:dyDescent="0.2"/>
  <cols>
    <col min="1" max="1" width="3" style="67" customWidth="1"/>
    <col min="2" max="2" width="56" style="67" bestFit="1" customWidth="1"/>
    <col min="3" max="3" width="24.5" style="67" bestFit="1" customWidth="1"/>
    <col min="4" max="4" width="13.83203125" style="67" bestFit="1" customWidth="1"/>
    <col min="5" max="5" width="98.5" style="67" bestFit="1" customWidth="1"/>
    <col min="6" max="6" width="27.83203125" style="67" bestFit="1" customWidth="1"/>
    <col min="7" max="7" width="26.5" style="67" bestFit="1" customWidth="1"/>
    <col min="8" max="9" width="10.83203125" style="67" bestFit="1" customWidth="1"/>
    <col min="10" max="10" width="20.5" style="67" bestFit="1" customWidth="1"/>
    <col min="11" max="32" width="10.83203125" style="67" bestFit="1" customWidth="1"/>
    <col min="33" max="33" width="28.83203125" style="67" bestFit="1" customWidth="1"/>
    <col min="34" max="35" width="10.83203125" style="67" bestFit="1" customWidth="1"/>
    <col min="36" max="36" width="19.1640625" style="67" bestFit="1" customWidth="1"/>
    <col min="37" max="37" width="24.5" style="67" bestFit="1" customWidth="1"/>
    <col min="38" max="43" width="10.83203125" style="67" bestFit="1" customWidth="1"/>
    <col min="44" max="45" width="10.83203125" style="67"/>
    <col min="46" max="46" width="30.83203125" style="67" bestFit="1" customWidth="1"/>
    <col min="47" max="47" width="29.83203125" style="67" bestFit="1" customWidth="1"/>
    <col min="48" max="16384" width="10.83203125" style="67"/>
  </cols>
  <sheetData>
    <row r="1" spans="2:60" ht="16" thickBot="1" x14ac:dyDescent="0.25"/>
    <row r="2" spans="2:60" ht="24" x14ac:dyDescent="0.3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 x14ac:dyDescent="0.2">
      <c r="B3" s="151"/>
      <c r="C3" s="10"/>
      <c r="D3" s="10"/>
      <c r="E3" s="10"/>
      <c r="F3" s="10"/>
      <c r="G3" s="10"/>
    </row>
    <row r="4" spans="2:60" ht="113" x14ac:dyDescent="0.2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787</v>
      </c>
      <c r="G4" s="147" t="s">
        <v>38</v>
      </c>
    </row>
    <row r="5" spans="2:60" x14ac:dyDescent="0.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 x14ac:dyDescent="0.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 x14ac:dyDescent="0.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 x14ac:dyDescent="0.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 x14ac:dyDescent="0.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6" thickBot="1" x14ac:dyDescent="0.25"/>
    <row r="13" spans="2:60" ht="24" x14ac:dyDescent="0.3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45" x14ac:dyDescent="0.2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89"/>
      <c r="AO14" s="589"/>
      <c r="AP14" s="589"/>
      <c r="AQ14" s="589"/>
    </row>
    <row r="15" spans="2:60" ht="158" x14ac:dyDescent="0.2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485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464</v>
      </c>
      <c r="L15" s="422" t="s">
        <v>465</v>
      </c>
      <c r="M15" s="423" t="s">
        <v>214</v>
      </c>
      <c r="N15" s="421" t="s">
        <v>215</v>
      </c>
      <c r="O15" s="422" t="s">
        <v>220</v>
      </c>
      <c r="P15" s="422" t="s">
        <v>1039</v>
      </c>
      <c r="Q15" s="424" t="s">
        <v>399</v>
      </c>
      <c r="R15" s="424" t="s">
        <v>400</v>
      </c>
      <c r="S15" s="424" t="s">
        <v>401</v>
      </c>
      <c r="T15" s="423" t="s">
        <v>216</v>
      </c>
      <c r="U15" s="422" t="s">
        <v>217</v>
      </c>
      <c r="V15" s="425" t="s">
        <v>519</v>
      </c>
      <c r="W15" s="423" t="s">
        <v>391</v>
      </c>
      <c r="X15" s="421" t="s">
        <v>513</v>
      </c>
      <c r="Y15" s="421" t="s">
        <v>219</v>
      </c>
      <c r="Z15" s="422" t="s">
        <v>218</v>
      </c>
      <c r="AA15" s="425" t="s">
        <v>442</v>
      </c>
      <c r="AB15" s="422" t="s">
        <v>512</v>
      </c>
      <c r="AC15" s="422" t="s">
        <v>617</v>
      </c>
      <c r="AD15" s="422" t="s">
        <v>443</v>
      </c>
      <c r="AE15" s="422" t="s">
        <v>223</v>
      </c>
      <c r="AF15" s="424" t="s">
        <v>1406</v>
      </c>
      <c r="AG15" s="423" t="s">
        <v>311</v>
      </c>
      <c r="AH15" s="423" t="s">
        <v>883</v>
      </c>
      <c r="AI15" s="423" t="s">
        <v>884</v>
      </c>
      <c r="AJ15" s="426" t="s">
        <v>191</v>
      </c>
      <c r="AK15" s="427" t="s">
        <v>192</v>
      </c>
      <c r="AL15" s="427" t="s">
        <v>914</v>
      </c>
      <c r="AM15" s="428" t="s">
        <v>915</v>
      </c>
      <c r="AN15" s="427" t="s">
        <v>916</v>
      </c>
      <c r="AO15" s="427" t="s">
        <v>917</v>
      </c>
      <c r="AP15" s="427" t="s">
        <v>918</v>
      </c>
      <c r="AQ15" s="427" t="s">
        <v>919</v>
      </c>
      <c r="AR15" s="427" t="s">
        <v>920</v>
      </c>
      <c r="AS15" s="427" t="s">
        <v>1238</v>
      </c>
      <c r="AT15" s="305" t="s">
        <v>38</v>
      </c>
      <c r="AU15" s="429" t="s">
        <v>177</v>
      </c>
      <c r="AV15" s="430" t="s">
        <v>392</v>
      </c>
      <c r="AW15" s="416" t="s">
        <v>393</v>
      </c>
      <c r="AX15" s="431" t="s">
        <v>592</v>
      </c>
      <c r="AY15" s="267" t="s">
        <v>466</v>
      </c>
      <c r="AZ15" s="267" t="s">
        <v>467</v>
      </c>
      <c r="BA15" s="267" t="s">
        <v>468</v>
      </c>
      <c r="BB15" s="266" t="s">
        <v>896</v>
      </c>
      <c r="BC15" s="266" t="s">
        <v>897</v>
      </c>
      <c r="BD15" s="266" t="s">
        <v>1485</v>
      </c>
      <c r="BH15"/>
    </row>
    <row r="16" spans="2:60" x14ac:dyDescent="0.2">
      <c r="B16" s="432" t="s">
        <v>4</v>
      </c>
      <c r="C16" s="433" t="s">
        <v>414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646</v>
      </c>
      <c r="AK16" s="445" t="s">
        <v>656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1156</v>
      </c>
      <c r="AU16" s="447" t="s">
        <v>1166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 x14ac:dyDescent="0.2">
      <c r="B17" s="432" t="s">
        <v>4</v>
      </c>
      <c r="C17" s="433" t="s">
        <v>406</v>
      </c>
      <c r="D17" s="433" t="s">
        <v>188</v>
      </c>
      <c r="E17" s="434">
        <v>1</v>
      </c>
      <c r="F17" s="451" t="s">
        <v>414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648</v>
      </c>
      <c r="AK17" s="445" t="s">
        <v>658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1157</v>
      </c>
      <c r="AU17" s="447" t="s">
        <v>1167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 x14ac:dyDescent="0.2">
      <c r="B18" s="456" t="s">
        <v>4</v>
      </c>
      <c r="C18" s="457" t="s">
        <v>409</v>
      </c>
      <c r="D18" s="457" t="s">
        <v>188</v>
      </c>
      <c r="E18" s="434">
        <v>2</v>
      </c>
      <c r="F18" s="434" t="s">
        <v>406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651</v>
      </c>
      <c r="AK18" s="445" t="s">
        <v>661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1158</v>
      </c>
      <c r="AU18" s="467" t="s">
        <v>1168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 x14ac:dyDescent="0.2">
      <c r="B19" s="456" t="s">
        <v>4</v>
      </c>
      <c r="C19" s="457" t="s">
        <v>405</v>
      </c>
      <c r="D19" s="433" t="s">
        <v>188</v>
      </c>
      <c r="E19" s="434">
        <v>3</v>
      </c>
      <c r="F19" s="434" t="s">
        <v>409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647</v>
      </c>
      <c r="AK19" s="445" t="s">
        <v>657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1159</v>
      </c>
      <c r="AU19" s="467" t="s">
        <v>1169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 x14ac:dyDescent="0.2">
      <c r="B20" s="456" t="s">
        <v>4</v>
      </c>
      <c r="C20" s="457" t="s">
        <v>407</v>
      </c>
      <c r="D20" s="433" t="s">
        <v>189</v>
      </c>
      <c r="E20" s="434">
        <v>4</v>
      </c>
      <c r="F20" s="434" t="s">
        <v>405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649</v>
      </c>
      <c r="AK20" s="445" t="s">
        <v>659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1160</v>
      </c>
      <c r="AU20" s="467" t="s">
        <v>1170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0.5</v>
      </c>
      <c r="BC20" s="433">
        <v>1.6</v>
      </c>
      <c r="BD20" s="433"/>
      <c r="BH20"/>
    </row>
    <row r="21" spans="2:60" x14ac:dyDescent="0.2">
      <c r="B21" s="456" t="s">
        <v>4</v>
      </c>
      <c r="C21" s="457" t="s">
        <v>408</v>
      </c>
      <c r="D21" s="433" t="s">
        <v>189</v>
      </c>
      <c r="E21" s="434">
        <v>5</v>
      </c>
      <c r="F21" s="434" t="s">
        <v>407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650</v>
      </c>
      <c r="AK21" s="445" t="s">
        <v>660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1161</v>
      </c>
      <c r="AU21" s="467" t="s">
        <v>1175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0.5</v>
      </c>
      <c r="BC21" s="433">
        <v>1.9</v>
      </c>
      <c r="BD21" s="433"/>
      <c r="BH21"/>
    </row>
    <row r="22" spans="2:60" x14ac:dyDescent="0.2">
      <c r="B22" s="456" t="s">
        <v>4</v>
      </c>
      <c r="C22" s="457" t="s">
        <v>410</v>
      </c>
      <c r="D22" s="433" t="s">
        <v>189</v>
      </c>
      <c r="E22" s="434">
        <v>6</v>
      </c>
      <c r="F22" s="451" t="s">
        <v>408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652</v>
      </c>
      <c r="AK22" s="445" t="s">
        <v>662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1162</v>
      </c>
      <c r="AU22" s="467" t="s">
        <v>1171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0.5</v>
      </c>
      <c r="BC22" s="433">
        <v>2</v>
      </c>
      <c r="BD22" s="433"/>
      <c r="BH22"/>
    </row>
    <row r="23" spans="2:60" x14ac:dyDescent="0.2">
      <c r="B23" s="456" t="s">
        <v>4</v>
      </c>
      <c r="C23" s="457" t="s">
        <v>411</v>
      </c>
      <c r="D23" s="457" t="s">
        <v>210</v>
      </c>
      <c r="E23" s="434">
        <v>7</v>
      </c>
      <c r="F23" s="451" t="s">
        <v>410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653</v>
      </c>
      <c r="AK23" s="445" t="s">
        <v>663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1163</v>
      </c>
      <c r="AU23" s="467" t="s">
        <v>1172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0.3</v>
      </c>
      <c r="BC23" s="433">
        <v>1.2</v>
      </c>
      <c r="BD23" s="433"/>
      <c r="BH23"/>
    </row>
    <row r="24" spans="2:60" x14ac:dyDescent="0.2">
      <c r="B24" s="456" t="s">
        <v>4</v>
      </c>
      <c r="C24" s="457" t="s">
        <v>412</v>
      </c>
      <c r="D24" s="457" t="s">
        <v>210</v>
      </c>
      <c r="E24" s="434">
        <v>8</v>
      </c>
      <c r="F24" s="451" t="s">
        <v>411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654</v>
      </c>
      <c r="AK24" s="445" t="s">
        <v>664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1164</v>
      </c>
      <c r="AU24" s="467" t="s">
        <v>1173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0.3</v>
      </c>
      <c r="BC24" s="433">
        <v>1.1000000000000001</v>
      </c>
      <c r="BD24" s="433"/>
      <c r="BH24"/>
    </row>
    <row r="25" spans="2:60" ht="16" thickBot="1" x14ac:dyDescent="0.25">
      <c r="B25" s="456" t="s">
        <v>4</v>
      </c>
      <c r="C25" s="457" t="s">
        <v>413</v>
      </c>
      <c r="D25" s="457" t="s">
        <v>211</v>
      </c>
      <c r="E25" s="434">
        <v>9</v>
      </c>
      <c r="F25" s="451" t="s">
        <v>412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655</v>
      </c>
      <c r="AK25" s="445" t="s">
        <v>665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1165</v>
      </c>
      <c r="AU25" s="474" t="s">
        <v>1174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5" thickBot="1" x14ac:dyDescent="0.35">
      <c r="B26" s="201"/>
      <c r="C26" s="201"/>
      <c r="D26" s="201"/>
      <c r="E26" s="201"/>
      <c r="F26" s="201"/>
      <c r="G26" s="201"/>
      <c r="H26" s="201"/>
      <c r="I26" s="590" t="s">
        <v>514</v>
      </c>
      <c r="J26" s="591"/>
      <c r="K26" s="591"/>
      <c r="L26" s="592"/>
      <c r="M26" s="271"/>
      <c r="N26" s="596" t="s">
        <v>515</v>
      </c>
      <c r="O26" s="596"/>
      <c r="P26" s="596"/>
      <c r="Q26" s="596"/>
      <c r="R26" s="596"/>
      <c r="S26" s="597"/>
      <c r="T26" s="595" t="s">
        <v>516</v>
      </c>
      <c r="U26" s="595"/>
      <c r="V26" s="270" t="s">
        <v>521</v>
      </c>
      <c r="W26" s="593" t="s">
        <v>520</v>
      </c>
      <c r="X26" s="593"/>
      <c r="Y26" s="593"/>
      <c r="Z26" s="594"/>
      <c r="AA26" s="598" t="s">
        <v>517</v>
      </c>
      <c r="AB26" s="599"/>
      <c r="AC26" s="599"/>
      <c r="AD26" s="599"/>
      <c r="AE26" s="599"/>
      <c r="AF26" s="600"/>
      <c r="AG26" s="269" t="s">
        <v>518</v>
      </c>
      <c r="AH26" s="201"/>
      <c r="AI26" s="201"/>
      <c r="AX26" s="587" t="s">
        <v>522</v>
      </c>
      <c r="AY26" s="588"/>
      <c r="AZ26" s="588"/>
      <c r="BA26" s="588"/>
      <c r="BB26" s="588"/>
      <c r="BC26" s="588"/>
      <c r="BG26"/>
    </row>
    <row r="28" spans="2:60" ht="16" thickBot="1" x14ac:dyDescent="0.25"/>
    <row r="29" spans="2:60" ht="24" x14ac:dyDescent="0.3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 x14ac:dyDescent="0.2">
      <c r="B30" s="151"/>
      <c r="C30" s="10"/>
      <c r="D30" s="10" t="s">
        <v>227</v>
      </c>
      <c r="F30" s="10"/>
      <c r="G30" s="10"/>
    </row>
    <row r="31" spans="2:60" ht="136" x14ac:dyDescent="0.2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 x14ac:dyDescent="0.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6" thickBot="1" x14ac:dyDescent="0.25"/>
    <row r="34" spans="2:23" ht="24" x14ac:dyDescent="0.3">
      <c r="B34" s="12" t="s">
        <v>766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 x14ac:dyDescent="0.2">
      <c r="B35" s="151"/>
      <c r="C35" s="248"/>
      <c r="D35" s="248" t="s">
        <v>767</v>
      </c>
      <c r="E35" s="248" t="s">
        <v>778</v>
      </c>
      <c r="F35" s="248"/>
      <c r="G35" s="248"/>
    </row>
    <row r="36" spans="2:23" ht="165" x14ac:dyDescent="0.2">
      <c r="B36" s="141" t="s">
        <v>768</v>
      </c>
      <c r="C36" s="142" t="s">
        <v>5</v>
      </c>
      <c r="D36" s="157" t="s">
        <v>769</v>
      </c>
      <c r="E36" s="157" t="s">
        <v>770</v>
      </c>
      <c r="F36" s="147" t="s">
        <v>771</v>
      </c>
    </row>
    <row r="37" spans="2:23" x14ac:dyDescent="0.2">
      <c r="B37" s="154" t="s">
        <v>4</v>
      </c>
      <c r="C37" s="13" t="s">
        <v>772</v>
      </c>
      <c r="D37" s="158">
        <v>0.25</v>
      </c>
      <c r="E37" s="158">
        <v>1</v>
      </c>
      <c r="F37" s="21" t="s">
        <v>775</v>
      </c>
    </row>
    <row r="38" spans="2:23" x14ac:dyDescent="0.2">
      <c r="B38" s="154" t="s">
        <v>4</v>
      </c>
      <c r="C38" s="13" t="s">
        <v>773</v>
      </c>
      <c r="D38" s="158">
        <v>0.1</v>
      </c>
      <c r="E38" s="158">
        <v>0.7</v>
      </c>
      <c r="F38" s="21" t="s">
        <v>776</v>
      </c>
    </row>
    <row r="39" spans="2:23" x14ac:dyDescent="0.2">
      <c r="B39" s="154" t="s">
        <v>4</v>
      </c>
      <c r="C39" s="13" t="s">
        <v>774</v>
      </c>
      <c r="D39" s="158">
        <v>0.05</v>
      </c>
      <c r="E39" s="158">
        <v>0.4</v>
      </c>
      <c r="F39" s="21" t="s">
        <v>777</v>
      </c>
    </row>
    <row r="40" spans="2:23" ht="16" thickBot="1" x14ac:dyDescent="0.25"/>
    <row r="41" spans="2:23" ht="24" x14ac:dyDescent="0.3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 x14ac:dyDescent="0.2">
      <c r="E42" s="67" t="s">
        <v>613</v>
      </c>
    </row>
    <row r="43" spans="2:23" ht="146" x14ac:dyDescent="0.2">
      <c r="B43" s="141" t="s">
        <v>615</v>
      </c>
      <c r="C43" s="142" t="s">
        <v>5</v>
      </c>
      <c r="D43" s="144" t="s">
        <v>761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 x14ac:dyDescent="0.2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 x14ac:dyDescent="0.2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 x14ac:dyDescent="0.2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 x14ac:dyDescent="0.2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 x14ac:dyDescent="0.2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 x14ac:dyDescent="0.2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 x14ac:dyDescent="0.2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 x14ac:dyDescent="0.2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 x14ac:dyDescent="0.2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 x14ac:dyDescent="0.2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theme="9"/>
  </sheetPr>
  <dimension ref="A1:R84"/>
  <sheetViews>
    <sheetView topLeftCell="A37" workbookViewId="0">
      <selection activeCell="J48" sqref="J48"/>
    </sheetView>
  </sheetViews>
  <sheetFormatPr baseColWidth="10" defaultColWidth="8.83203125" defaultRowHeight="15" x14ac:dyDescent="0.2"/>
  <cols>
    <col min="1" max="1" width="3" bestFit="1" customWidth="1"/>
    <col min="2" max="2" width="38.5" bestFit="1" customWidth="1"/>
    <col min="3" max="3" width="12.5" bestFit="1" customWidth="1"/>
    <col min="4" max="5" width="10.83203125" bestFit="1" customWidth="1"/>
    <col min="6" max="6" width="13.5" customWidth="1"/>
    <col min="7" max="7" width="12.33203125" customWidth="1"/>
    <col min="8" max="8" width="10.83203125" bestFit="1" customWidth="1"/>
    <col min="9" max="9" width="29.6640625" bestFit="1" customWidth="1"/>
    <col min="10" max="10" width="31.83203125" bestFit="1" customWidth="1"/>
    <col min="11" max="11" width="31.5" bestFit="1" customWidth="1"/>
    <col min="12" max="12" width="21.83203125" bestFit="1" customWidth="1"/>
    <col min="13" max="13" width="17.6640625" bestFit="1" customWidth="1"/>
    <col min="14" max="14" width="16.5" bestFit="1" customWidth="1"/>
    <col min="15" max="15" width="7.33203125" bestFit="1" customWidth="1"/>
  </cols>
  <sheetData>
    <row r="1" spans="1:18" ht="16" thickBot="1" x14ac:dyDescent="0.25"/>
    <row r="2" spans="1:18" ht="24" x14ac:dyDescent="0.3">
      <c r="B2" s="12" t="s">
        <v>643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 x14ac:dyDescent="0.2">
      <c r="B3" s="207"/>
      <c r="C3" s="207"/>
    </row>
    <row r="4" spans="1:18" ht="85" x14ac:dyDescent="0.2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1105</v>
      </c>
      <c r="H4" s="278" t="s">
        <v>1307</v>
      </c>
      <c r="I4" s="279" t="s">
        <v>191</v>
      </c>
      <c r="J4" s="279" t="s">
        <v>192</v>
      </c>
      <c r="K4" s="279" t="s">
        <v>23</v>
      </c>
      <c r="L4" s="280" t="s">
        <v>780</v>
      </c>
      <c r="M4" s="281" t="s">
        <v>38</v>
      </c>
      <c r="N4" s="281" t="s">
        <v>177</v>
      </c>
      <c r="O4" s="282" t="s">
        <v>921</v>
      </c>
    </row>
    <row r="5" spans="1:18" x14ac:dyDescent="0.2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6" t="s">
        <v>1492</v>
      </c>
      <c r="J5" s="286" t="s">
        <v>1493</v>
      </c>
      <c r="K5" s="286" t="s">
        <v>1539</v>
      </c>
      <c r="L5" s="287" t="s">
        <v>315</v>
      </c>
      <c r="M5" s="282" t="s">
        <v>822</v>
      </c>
      <c r="N5" s="282" t="str">
        <f>CONCATENATE(LEFT(petDefinitions[[#This Row],['[tidName']]],10),"_DESC")</f>
        <v>TID_PET_00_DESC</v>
      </c>
      <c r="O5" s="282">
        <v>0</v>
      </c>
    </row>
    <row r="6" spans="1:18" x14ac:dyDescent="0.2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6" t="s">
        <v>1502</v>
      </c>
      <c r="J6" s="286" t="s">
        <v>1503</v>
      </c>
      <c r="K6" s="286" t="s">
        <v>1540</v>
      </c>
      <c r="L6" s="287" t="s">
        <v>291</v>
      </c>
      <c r="M6" s="282" t="s">
        <v>847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 x14ac:dyDescent="0.2">
      <c r="B7" s="289" t="s">
        <v>4</v>
      </c>
      <c r="C7" s="290" t="s">
        <v>638</v>
      </c>
      <c r="D7" s="291" t="s">
        <v>633</v>
      </c>
      <c r="E7" s="285" t="s">
        <v>1291</v>
      </c>
      <c r="F7" s="285">
        <v>2</v>
      </c>
      <c r="G7" s="285" t="b">
        <v>1</v>
      </c>
      <c r="H7" s="285" t="b">
        <v>0</v>
      </c>
      <c r="I7" s="286" t="s">
        <v>1408</v>
      </c>
      <c r="J7" s="286" t="s">
        <v>1409</v>
      </c>
      <c r="K7" s="286" t="s">
        <v>1431</v>
      </c>
      <c r="L7" s="287" t="s">
        <v>808</v>
      </c>
      <c r="M7" s="282" t="s">
        <v>848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 x14ac:dyDescent="0.2">
      <c r="B8" s="289" t="s">
        <v>4</v>
      </c>
      <c r="C8" s="290" t="s">
        <v>788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6" t="s">
        <v>1234</v>
      </c>
      <c r="J8" s="286" t="s">
        <v>1214</v>
      </c>
      <c r="K8" s="286" t="s">
        <v>1215</v>
      </c>
      <c r="L8" s="287" t="s">
        <v>315</v>
      </c>
      <c r="M8" s="282" t="s">
        <v>849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 x14ac:dyDescent="0.2">
      <c r="A9" s="67"/>
      <c r="B9" s="289" t="s">
        <v>4</v>
      </c>
      <c r="C9" s="290" t="s">
        <v>789</v>
      </c>
      <c r="D9" s="291" t="s">
        <v>633</v>
      </c>
      <c r="E9" s="285" t="s">
        <v>1291</v>
      </c>
      <c r="F9" s="285">
        <v>3</v>
      </c>
      <c r="G9" s="285" t="b">
        <v>1</v>
      </c>
      <c r="H9" s="285" t="b">
        <v>0</v>
      </c>
      <c r="I9" s="286" t="s">
        <v>1090</v>
      </c>
      <c r="J9" s="286" t="s">
        <v>1098</v>
      </c>
      <c r="K9" s="292" t="s">
        <v>1229</v>
      </c>
      <c r="L9" s="287" t="s">
        <v>808</v>
      </c>
      <c r="M9" s="282" t="s">
        <v>850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 x14ac:dyDescent="0.2">
      <c r="A10" s="67"/>
      <c r="B10" s="289" t="s">
        <v>4</v>
      </c>
      <c r="C10" s="290" t="s">
        <v>790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6" t="s">
        <v>1410</v>
      </c>
      <c r="J10" s="286" t="s">
        <v>1411</v>
      </c>
      <c r="K10" s="286" t="s">
        <v>1432</v>
      </c>
      <c r="L10" s="287" t="s">
        <v>291</v>
      </c>
      <c r="M10" s="282" t="s">
        <v>851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 x14ac:dyDescent="0.2">
      <c r="A11" s="67"/>
      <c r="B11" s="289" t="s">
        <v>4</v>
      </c>
      <c r="C11" s="290" t="s">
        <v>791</v>
      </c>
      <c r="D11" s="291" t="s">
        <v>633</v>
      </c>
      <c r="E11" s="285" t="s">
        <v>1291</v>
      </c>
      <c r="F11" s="285">
        <v>4</v>
      </c>
      <c r="G11" s="285" t="b">
        <v>1</v>
      </c>
      <c r="H11" s="285" t="b">
        <v>0</v>
      </c>
      <c r="I11" s="286" t="s">
        <v>1486</v>
      </c>
      <c r="J11" s="286" t="s">
        <v>1487</v>
      </c>
      <c r="K11" s="286" t="s">
        <v>1551</v>
      </c>
      <c r="L11" s="287" t="s">
        <v>808</v>
      </c>
      <c r="M11" s="282" t="s">
        <v>852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 x14ac:dyDescent="0.2">
      <c r="A12" s="67"/>
      <c r="B12" s="289" t="s">
        <v>4</v>
      </c>
      <c r="C12" s="290" t="s">
        <v>792</v>
      </c>
      <c r="D12" s="291" t="s">
        <v>633</v>
      </c>
      <c r="E12" s="285" t="s">
        <v>1291</v>
      </c>
      <c r="F12" s="285">
        <v>0</v>
      </c>
      <c r="G12" s="285" t="b">
        <v>1</v>
      </c>
      <c r="H12" s="285" t="b">
        <v>0</v>
      </c>
      <c r="I12" s="286" t="s">
        <v>1468</v>
      </c>
      <c r="J12" s="286" t="s">
        <v>1467</v>
      </c>
      <c r="K12" s="286" t="s">
        <v>1475</v>
      </c>
      <c r="L12" s="287" t="s">
        <v>782</v>
      </c>
      <c r="M12" s="282" t="s">
        <v>853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 x14ac:dyDescent="0.2">
      <c r="A13" s="67"/>
      <c r="B13" s="289" t="s">
        <v>4</v>
      </c>
      <c r="C13" s="290" t="s">
        <v>793</v>
      </c>
      <c r="D13" s="291" t="s">
        <v>633</v>
      </c>
      <c r="E13" s="285" t="s">
        <v>1287</v>
      </c>
      <c r="F13" s="285">
        <v>0</v>
      </c>
      <c r="G13" s="285" t="b">
        <v>1</v>
      </c>
      <c r="H13" s="285" t="b">
        <v>0</v>
      </c>
      <c r="I13" s="286" t="s">
        <v>1412</v>
      </c>
      <c r="J13" s="286" t="s">
        <v>1413</v>
      </c>
      <c r="K13" s="286" t="s">
        <v>1433</v>
      </c>
      <c r="L13" s="287" t="s">
        <v>784</v>
      </c>
      <c r="M13" s="282" t="s">
        <v>854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 x14ac:dyDescent="0.2">
      <c r="A14" s="67"/>
      <c r="B14" s="289" t="s">
        <v>4</v>
      </c>
      <c r="C14" s="290" t="s">
        <v>794</v>
      </c>
      <c r="D14" s="291" t="s">
        <v>633</v>
      </c>
      <c r="E14" s="285" t="s">
        <v>816</v>
      </c>
      <c r="F14" s="285">
        <v>0</v>
      </c>
      <c r="G14" s="285" t="b">
        <v>1</v>
      </c>
      <c r="H14" s="285" t="b">
        <v>0</v>
      </c>
      <c r="I14" s="286" t="s">
        <v>1504</v>
      </c>
      <c r="J14" s="292" t="s">
        <v>1511</v>
      </c>
      <c r="K14" s="286" t="s">
        <v>1556</v>
      </c>
      <c r="L14" s="287" t="s">
        <v>816</v>
      </c>
      <c r="M14" s="282" t="s">
        <v>855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 x14ac:dyDescent="0.2">
      <c r="A15" s="67"/>
      <c r="B15" s="289" t="s">
        <v>4</v>
      </c>
      <c r="C15" s="290" t="s">
        <v>795</v>
      </c>
      <c r="D15" s="291" t="s">
        <v>633</v>
      </c>
      <c r="E15" s="285" t="s">
        <v>816</v>
      </c>
      <c r="F15" s="285">
        <v>1</v>
      </c>
      <c r="G15" s="285" t="b">
        <v>1</v>
      </c>
      <c r="H15" s="285" t="b">
        <v>0</v>
      </c>
      <c r="I15" s="286" t="s">
        <v>1235</v>
      </c>
      <c r="J15" s="286" t="s">
        <v>1217</v>
      </c>
      <c r="K15" s="286" t="s">
        <v>1225</v>
      </c>
      <c r="L15" s="287" t="s">
        <v>783</v>
      </c>
      <c r="M15" s="282" t="s">
        <v>1095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 x14ac:dyDescent="0.2">
      <c r="A16" s="67"/>
      <c r="B16" s="289" t="s">
        <v>4</v>
      </c>
      <c r="C16" s="290" t="s">
        <v>796</v>
      </c>
      <c r="D16" s="291" t="s">
        <v>633</v>
      </c>
      <c r="E16" s="285" t="s">
        <v>1286</v>
      </c>
      <c r="F16" s="285">
        <v>0</v>
      </c>
      <c r="G16" s="285" t="b">
        <v>1</v>
      </c>
      <c r="H16" s="285" t="b">
        <v>0</v>
      </c>
      <c r="I16" s="286" t="s">
        <v>1414</v>
      </c>
      <c r="J16" s="286" t="s">
        <v>1415</v>
      </c>
      <c r="K16" s="286" t="s">
        <v>1434</v>
      </c>
      <c r="L16" s="287" t="s">
        <v>820</v>
      </c>
      <c r="M16" s="282" t="s">
        <v>1096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 x14ac:dyDescent="0.2">
      <c r="A17" s="67"/>
      <c r="B17" s="289" t="s">
        <v>4</v>
      </c>
      <c r="C17" s="290" t="s">
        <v>797</v>
      </c>
      <c r="D17" s="291" t="s">
        <v>633</v>
      </c>
      <c r="E17" s="285" t="s">
        <v>1286</v>
      </c>
      <c r="F17" s="285">
        <v>1</v>
      </c>
      <c r="G17" s="285" t="b">
        <v>1</v>
      </c>
      <c r="H17" s="285" t="b">
        <v>0</v>
      </c>
      <c r="I17" s="286" t="s">
        <v>1505</v>
      </c>
      <c r="J17" s="286" t="s">
        <v>1506</v>
      </c>
      <c r="K17" s="286" t="s">
        <v>1557</v>
      </c>
      <c r="L17" s="287" t="s">
        <v>781</v>
      </c>
      <c r="M17" s="282" t="s">
        <v>1097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 x14ac:dyDescent="0.2">
      <c r="A18" s="67"/>
      <c r="B18" s="289" t="s">
        <v>4</v>
      </c>
      <c r="C18" s="290" t="s">
        <v>798</v>
      </c>
      <c r="D18" s="291" t="s">
        <v>633</v>
      </c>
      <c r="E18" s="285" t="s">
        <v>1291</v>
      </c>
      <c r="F18" s="285">
        <v>1</v>
      </c>
      <c r="G18" s="285" t="b">
        <v>1</v>
      </c>
      <c r="H18" s="285" t="b">
        <v>0</v>
      </c>
      <c r="I18" s="286" t="s">
        <v>1094</v>
      </c>
      <c r="J18" s="286" t="s">
        <v>1099</v>
      </c>
      <c r="K18" s="292" t="s">
        <v>1230</v>
      </c>
      <c r="L18" s="287" t="s">
        <v>782</v>
      </c>
      <c r="M18" s="282" t="s">
        <v>856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 x14ac:dyDescent="0.2">
      <c r="A19" s="67"/>
      <c r="B19" s="289" t="s">
        <v>4</v>
      </c>
      <c r="C19" s="290" t="s">
        <v>799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6" t="s">
        <v>1091</v>
      </c>
      <c r="J19" s="286" t="s">
        <v>1100</v>
      </c>
      <c r="K19" s="286" t="s">
        <v>1231</v>
      </c>
      <c r="L19" s="287" t="s">
        <v>895</v>
      </c>
      <c r="M19" s="282" t="s">
        <v>857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 x14ac:dyDescent="0.2">
      <c r="A20" s="67"/>
      <c r="B20" s="289" t="s">
        <v>4</v>
      </c>
      <c r="C20" s="290" t="s">
        <v>800</v>
      </c>
      <c r="D20" s="291" t="s">
        <v>633</v>
      </c>
      <c r="E20" s="285" t="s">
        <v>1287</v>
      </c>
      <c r="F20" s="291">
        <v>1</v>
      </c>
      <c r="G20" s="285" t="b">
        <v>1</v>
      </c>
      <c r="H20" s="285" t="b">
        <v>0</v>
      </c>
      <c r="I20" s="286" t="s">
        <v>1494</v>
      </c>
      <c r="J20" s="286" t="s">
        <v>1495</v>
      </c>
      <c r="K20" s="286" t="s">
        <v>1553</v>
      </c>
      <c r="L20" s="287" t="s">
        <v>815</v>
      </c>
      <c r="M20" s="282" t="s">
        <v>858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 x14ac:dyDescent="0.2">
      <c r="A21" s="67"/>
      <c r="B21" s="289" t="s">
        <v>4</v>
      </c>
      <c r="C21" s="290" t="s">
        <v>801</v>
      </c>
      <c r="D21" s="291" t="s">
        <v>633</v>
      </c>
      <c r="E21" s="285" t="s">
        <v>816</v>
      </c>
      <c r="F21" s="291">
        <v>2</v>
      </c>
      <c r="G21" s="285" t="b">
        <v>1</v>
      </c>
      <c r="H21" s="285" t="b">
        <v>0</v>
      </c>
      <c r="I21" s="286" t="s">
        <v>1219</v>
      </c>
      <c r="J21" s="286" t="s">
        <v>1218</v>
      </c>
      <c r="K21" s="286" t="s">
        <v>1216</v>
      </c>
      <c r="L21" s="287" t="s">
        <v>816</v>
      </c>
      <c r="M21" s="282" t="s">
        <v>859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 x14ac:dyDescent="0.2">
      <c r="A22" s="67"/>
      <c r="B22" s="289" t="s">
        <v>4</v>
      </c>
      <c r="C22" s="290" t="s">
        <v>802</v>
      </c>
      <c r="D22" s="291" t="s">
        <v>633</v>
      </c>
      <c r="E22" s="285" t="s">
        <v>816</v>
      </c>
      <c r="F22" s="291">
        <v>3</v>
      </c>
      <c r="G22" s="285" t="b">
        <v>1</v>
      </c>
      <c r="H22" s="285" t="b">
        <v>0</v>
      </c>
      <c r="I22" s="286" t="s">
        <v>1507</v>
      </c>
      <c r="J22" s="292" t="s">
        <v>1508</v>
      </c>
      <c r="K22" s="292" t="s">
        <v>1558</v>
      </c>
      <c r="L22" s="287" t="s">
        <v>783</v>
      </c>
      <c r="M22" s="282" t="s">
        <v>860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 x14ac:dyDescent="0.2">
      <c r="A23" s="67"/>
      <c r="B23" s="289" t="s">
        <v>4</v>
      </c>
      <c r="C23" s="290" t="s">
        <v>803</v>
      </c>
      <c r="D23" s="291" t="s">
        <v>633</v>
      </c>
      <c r="E23" s="285" t="s">
        <v>1286</v>
      </c>
      <c r="F23" s="291">
        <v>2</v>
      </c>
      <c r="G23" s="285" t="b">
        <v>1</v>
      </c>
      <c r="H23" s="285" t="b">
        <v>0</v>
      </c>
      <c r="I23" s="286" t="s">
        <v>1459</v>
      </c>
      <c r="J23" s="286" t="s">
        <v>1466</v>
      </c>
      <c r="K23" s="286" t="s">
        <v>1473</v>
      </c>
      <c r="L23" s="287" t="s">
        <v>820</v>
      </c>
      <c r="M23" s="282" t="s">
        <v>861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 x14ac:dyDescent="0.2">
      <c r="A24" s="67"/>
      <c r="B24" s="289" t="s">
        <v>4</v>
      </c>
      <c r="C24" s="290" t="s">
        <v>804</v>
      </c>
      <c r="D24" s="291" t="s">
        <v>633</v>
      </c>
      <c r="E24" s="285" t="s">
        <v>1286</v>
      </c>
      <c r="F24" s="291">
        <v>3</v>
      </c>
      <c r="G24" s="285" t="b">
        <v>1</v>
      </c>
      <c r="H24" s="285" t="b">
        <v>0</v>
      </c>
      <c r="I24" s="286" t="s">
        <v>1092</v>
      </c>
      <c r="J24" s="286" t="s">
        <v>1101</v>
      </c>
      <c r="K24" s="286" t="s">
        <v>1232</v>
      </c>
      <c r="L24" s="287" t="s">
        <v>781</v>
      </c>
      <c r="M24" s="282" t="s">
        <v>862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 x14ac:dyDescent="0.2">
      <c r="A25" s="67"/>
      <c r="B25" s="289" t="s">
        <v>4</v>
      </c>
      <c r="C25" s="290" t="s">
        <v>805</v>
      </c>
      <c r="D25" s="291" t="s">
        <v>633</v>
      </c>
      <c r="E25" s="285" t="s">
        <v>1287</v>
      </c>
      <c r="F25" s="291">
        <v>2</v>
      </c>
      <c r="G25" s="285" t="b">
        <v>1</v>
      </c>
      <c r="H25" s="285" t="b">
        <v>0</v>
      </c>
      <c r="I25" s="286" t="s">
        <v>1490</v>
      </c>
      <c r="J25" s="292" t="s">
        <v>1491</v>
      </c>
      <c r="K25" s="292" t="s">
        <v>1552</v>
      </c>
      <c r="L25" s="293" t="s">
        <v>812</v>
      </c>
      <c r="M25" s="282" t="s">
        <v>863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 x14ac:dyDescent="0.2">
      <c r="A26" s="67"/>
      <c r="B26" s="283" t="s">
        <v>4</v>
      </c>
      <c r="C26" s="284" t="s">
        <v>828</v>
      </c>
      <c r="D26" s="285" t="s">
        <v>633</v>
      </c>
      <c r="E26" s="285" t="s">
        <v>1287</v>
      </c>
      <c r="F26" s="291">
        <v>3</v>
      </c>
      <c r="G26" s="285" t="b">
        <v>1</v>
      </c>
      <c r="H26" s="285" t="b">
        <v>0</v>
      </c>
      <c r="I26" s="286" t="s">
        <v>1488</v>
      </c>
      <c r="J26" s="286" t="s">
        <v>1489</v>
      </c>
      <c r="K26" s="286" t="s">
        <v>1550</v>
      </c>
      <c r="L26" s="287" t="s">
        <v>813</v>
      </c>
      <c r="M26" s="282" t="s">
        <v>864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 x14ac:dyDescent="0.2">
      <c r="A27" s="67"/>
      <c r="B27" s="283" t="s">
        <v>4</v>
      </c>
      <c r="C27" s="284" t="s">
        <v>829</v>
      </c>
      <c r="D27" s="285" t="s">
        <v>633</v>
      </c>
      <c r="E27" s="285" t="s">
        <v>1287</v>
      </c>
      <c r="F27" s="291">
        <v>4</v>
      </c>
      <c r="G27" s="285" t="b">
        <v>1</v>
      </c>
      <c r="H27" s="285" t="b">
        <v>0</v>
      </c>
      <c r="I27" s="286" t="s">
        <v>1509</v>
      </c>
      <c r="J27" s="286" t="s">
        <v>1510</v>
      </c>
      <c r="K27" s="286" t="s">
        <v>1559</v>
      </c>
      <c r="L27" s="287" t="s">
        <v>812</v>
      </c>
      <c r="M27" s="282" t="s">
        <v>865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 x14ac:dyDescent="0.2">
      <c r="A28" s="67"/>
      <c r="B28" s="289" t="s">
        <v>4</v>
      </c>
      <c r="C28" s="290" t="s">
        <v>830</v>
      </c>
      <c r="D28" s="291" t="s">
        <v>633</v>
      </c>
      <c r="E28" s="285" t="s">
        <v>1287</v>
      </c>
      <c r="F28" s="291">
        <v>5</v>
      </c>
      <c r="G28" s="285" t="b">
        <v>1</v>
      </c>
      <c r="H28" s="285" t="b">
        <v>0</v>
      </c>
      <c r="I28" s="286" t="s">
        <v>1093</v>
      </c>
      <c r="J28" s="286" t="s">
        <v>1102</v>
      </c>
      <c r="K28" s="286" t="s">
        <v>1233</v>
      </c>
      <c r="L28" s="287" t="s">
        <v>811</v>
      </c>
      <c r="M28" s="282" t="s">
        <v>866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 x14ac:dyDescent="0.2">
      <c r="A29" s="67"/>
      <c r="B29" s="289" t="s">
        <v>4</v>
      </c>
      <c r="C29" s="290" t="s">
        <v>831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6" t="s">
        <v>1469</v>
      </c>
      <c r="J29" s="286" t="s">
        <v>1470</v>
      </c>
      <c r="K29" s="286" t="s">
        <v>1483</v>
      </c>
      <c r="L29" s="287" t="s">
        <v>895</v>
      </c>
      <c r="M29" s="282" t="s">
        <v>867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 x14ac:dyDescent="0.2">
      <c r="A30" s="67"/>
      <c r="B30" s="289" t="s">
        <v>4</v>
      </c>
      <c r="C30" s="290" t="s">
        <v>832</v>
      </c>
      <c r="D30" s="291" t="s">
        <v>633</v>
      </c>
      <c r="E30" s="285" t="s">
        <v>806</v>
      </c>
      <c r="F30" s="285">
        <v>0</v>
      </c>
      <c r="G30" s="285" t="b">
        <v>1</v>
      </c>
      <c r="H30" s="285" t="b">
        <v>0</v>
      </c>
      <c r="I30" s="286" t="s">
        <v>1220</v>
      </c>
      <c r="J30" s="292" t="s">
        <v>1221</v>
      </c>
      <c r="K30" s="292" t="s">
        <v>1215</v>
      </c>
      <c r="L30" s="287" t="s">
        <v>379</v>
      </c>
      <c r="M30" s="282" t="s">
        <v>16</v>
      </c>
      <c r="N30" s="282" t="s">
        <v>16</v>
      </c>
      <c r="O30" s="282">
        <v>25</v>
      </c>
      <c r="R30" s="67"/>
    </row>
    <row r="31" spans="1:18" x14ac:dyDescent="0.2">
      <c r="A31" s="67"/>
      <c r="B31" s="289" t="s">
        <v>4</v>
      </c>
      <c r="C31" s="290" t="s">
        <v>833</v>
      </c>
      <c r="D31" s="291" t="s">
        <v>633</v>
      </c>
      <c r="E31" s="285" t="s">
        <v>1291</v>
      </c>
      <c r="F31" s="291">
        <v>5</v>
      </c>
      <c r="G31" s="285" t="b">
        <v>1</v>
      </c>
      <c r="H31" s="285" t="b">
        <v>0</v>
      </c>
      <c r="I31" s="286" t="s">
        <v>1416</v>
      </c>
      <c r="J31" s="286" t="s">
        <v>1417</v>
      </c>
      <c r="K31" s="286" t="s">
        <v>1435</v>
      </c>
      <c r="L31" s="287" t="s">
        <v>782</v>
      </c>
      <c r="M31" s="282" t="s">
        <v>868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 x14ac:dyDescent="0.2">
      <c r="A32" s="67"/>
      <c r="B32" s="289" t="s">
        <v>4</v>
      </c>
      <c r="C32" s="290" t="s">
        <v>834</v>
      </c>
      <c r="D32" s="291" t="s">
        <v>633</v>
      </c>
      <c r="E32" s="285" t="s">
        <v>1287</v>
      </c>
      <c r="F32" s="291">
        <v>6</v>
      </c>
      <c r="G32" s="285" t="b">
        <v>1</v>
      </c>
      <c r="H32" s="285" t="b">
        <v>0</v>
      </c>
      <c r="I32" s="286" t="s">
        <v>1222</v>
      </c>
      <c r="J32" s="286" t="s">
        <v>1223</v>
      </c>
      <c r="K32" s="286" t="s">
        <v>1224</v>
      </c>
      <c r="L32" s="287" t="s">
        <v>785</v>
      </c>
      <c r="M32" s="282" t="s">
        <v>869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 x14ac:dyDescent="0.2">
      <c r="A33" s="67"/>
      <c r="B33" s="289" t="s">
        <v>4</v>
      </c>
      <c r="C33" s="290" t="s">
        <v>835</v>
      </c>
      <c r="D33" s="291" t="s">
        <v>634</v>
      </c>
      <c r="E33" s="285" t="s">
        <v>824</v>
      </c>
      <c r="F33" s="291">
        <v>5</v>
      </c>
      <c r="G33" s="285" t="b">
        <v>0</v>
      </c>
      <c r="H33" s="285" t="b">
        <v>0</v>
      </c>
      <c r="I33" s="286" t="s">
        <v>1496</v>
      </c>
      <c r="J33" s="286" t="s">
        <v>1497</v>
      </c>
      <c r="K33" s="286" t="s">
        <v>1555</v>
      </c>
      <c r="L33" s="287" t="s">
        <v>823</v>
      </c>
      <c r="M33" s="282" t="s">
        <v>870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 x14ac:dyDescent="0.2">
      <c r="A34" s="67"/>
      <c r="B34" s="289" t="s">
        <v>4</v>
      </c>
      <c r="C34" s="290" t="s">
        <v>836</v>
      </c>
      <c r="D34" s="291" t="s">
        <v>634</v>
      </c>
      <c r="E34" s="285" t="s">
        <v>824</v>
      </c>
      <c r="F34" s="291">
        <v>6</v>
      </c>
      <c r="G34" s="285" t="b">
        <v>0</v>
      </c>
      <c r="H34" s="285" t="b">
        <v>0</v>
      </c>
      <c r="I34" s="286" t="s">
        <v>1498</v>
      </c>
      <c r="J34" s="286" t="s">
        <v>1499</v>
      </c>
      <c r="K34" s="286" t="s">
        <v>1549</v>
      </c>
      <c r="L34" s="287" t="s">
        <v>825</v>
      </c>
      <c r="M34" s="282" t="s">
        <v>871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 x14ac:dyDescent="0.2">
      <c r="A35" s="67"/>
      <c r="B35" s="289" t="s">
        <v>4</v>
      </c>
      <c r="C35" s="290" t="s">
        <v>837</v>
      </c>
      <c r="D35" s="291" t="s">
        <v>633</v>
      </c>
      <c r="E35" s="285" t="s">
        <v>1287</v>
      </c>
      <c r="F35" s="291">
        <v>7</v>
      </c>
      <c r="G35" s="285" t="b">
        <v>1</v>
      </c>
      <c r="H35" s="285" t="b">
        <v>0</v>
      </c>
      <c r="I35" s="292" t="s">
        <v>1310</v>
      </c>
      <c r="J35" s="292" t="s">
        <v>1311</v>
      </c>
      <c r="K35" s="292" t="s">
        <v>1226</v>
      </c>
      <c r="L35" s="287" t="s">
        <v>826</v>
      </c>
      <c r="M35" s="282" t="s">
        <v>872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 x14ac:dyDescent="0.2">
      <c r="A36" s="67"/>
      <c r="B36" s="289" t="s">
        <v>4</v>
      </c>
      <c r="C36" s="290" t="s">
        <v>838</v>
      </c>
      <c r="D36" s="291" t="s">
        <v>634</v>
      </c>
      <c r="E36" s="285" t="s">
        <v>824</v>
      </c>
      <c r="F36" s="291">
        <v>7</v>
      </c>
      <c r="G36" s="285" t="b">
        <v>0</v>
      </c>
      <c r="H36" s="285" t="b">
        <v>0</v>
      </c>
      <c r="I36" s="286" t="s">
        <v>1304</v>
      </c>
      <c r="J36" s="286" t="s">
        <v>1305</v>
      </c>
      <c r="K36" s="286" t="s">
        <v>1327</v>
      </c>
      <c r="L36" s="287" t="s">
        <v>893</v>
      </c>
      <c r="M36" s="282" t="s">
        <v>873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 x14ac:dyDescent="0.2">
      <c r="A37" s="67"/>
      <c r="B37" s="289" t="s">
        <v>4</v>
      </c>
      <c r="C37" s="290" t="s">
        <v>839</v>
      </c>
      <c r="D37" s="291" t="s">
        <v>634</v>
      </c>
      <c r="E37" s="285" t="s">
        <v>806</v>
      </c>
      <c r="F37" s="291">
        <v>2</v>
      </c>
      <c r="G37" s="285" t="b">
        <v>0</v>
      </c>
      <c r="H37" s="285" t="b">
        <v>0</v>
      </c>
      <c r="I37" s="286" t="s">
        <v>1471</v>
      </c>
      <c r="J37" s="286" t="s">
        <v>1472</v>
      </c>
      <c r="K37" s="286" t="s">
        <v>1482</v>
      </c>
      <c r="L37" s="287" t="s">
        <v>380</v>
      </c>
      <c r="M37" s="282" t="s">
        <v>874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 x14ac:dyDescent="0.2">
      <c r="A38" s="67"/>
      <c r="B38" s="289" t="s">
        <v>4</v>
      </c>
      <c r="C38" s="290" t="s">
        <v>840</v>
      </c>
      <c r="D38" s="291" t="s">
        <v>635</v>
      </c>
      <c r="E38" s="285" t="s">
        <v>806</v>
      </c>
      <c r="F38" s="291">
        <v>7</v>
      </c>
      <c r="G38" s="285" t="b">
        <v>0</v>
      </c>
      <c r="H38" s="285" t="b">
        <v>1</v>
      </c>
      <c r="I38" s="286" t="s">
        <v>1308</v>
      </c>
      <c r="J38" s="286" t="s">
        <v>1309</v>
      </c>
      <c r="K38" s="286" t="s">
        <v>1328</v>
      </c>
      <c r="L38" s="287" t="s">
        <v>827</v>
      </c>
      <c r="M38" s="282" t="s">
        <v>875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 x14ac:dyDescent="0.2">
      <c r="A39" s="67"/>
      <c r="B39" s="289" t="s">
        <v>4</v>
      </c>
      <c r="C39" s="290" t="s">
        <v>841</v>
      </c>
      <c r="D39" s="291" t="s">
        <v>635</v>
      </c>
      <c r="E39" s="285" t="s">
        <v>806</v>
      </c>
      <c r="F39" s="291">
        <v>8</v>
      </c>
      <c r="G39" s="285" t="b">
        <v>0</v>
      </c>
      <c r="H39" s="285" t="b">
        <v>1</v>
      </c>
      <c r="I39" s="292" t="s">
        <v>891</v>
      </c>
      <c r="J39" s="292" t="s">
        <v>642</v>
      </c>
      <c r="K39" s="292" t="s">
        <v>908</v>
      </c>
      <c r="L39" s="287" t="s">
        <v>890</v>
      </c>
      <c r="M39" s="282" t="s">
        <v>876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 x14ac:dyDescent="0.2">
      <c r="A40" s="67"/>
      <c r="B40" s="289" t="s">
        <v>4</v>
      </c>
      <c r="C40" s="290" t="s">
        <v>842</v>
      </c>
      <c r="D40" s="291" t="s">
        <v>635</v>
      </c>
      <c r="E40" s="285" t="s">
        <v>806</v>
      </c>
      <c r="F40" s="291">
        <v>9</v>
      </c>
      <c r="G40" s="285" t="b">
        <v>0</v>
      </c>
      <c r="H40" s="285" t="b">
        <v>1</v>
      </c>
      <c r="I40" s="286" t="s">
        <v>1306</v>
      </c>
      <c r="J40" s="286" t="s">
        <v>1303</v>
      </c>
      <c r="K40" s="286" t="s">
        <v>1326</v>
      </c>
      <c r="L40" s="287" t="s">
        <v>786</v>
      </c>
      <c r="M40" s="282" t="s">
        <v>877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 x14ac:dyDescent="0.2">
      <c r="A41" s="67"/>
      <c r="B41" s="289" t="s">
        <v>4</v>
      </c>
      <c r="C41" s="290" t="s">
        <v>843</v>
      </c>
      <c r="D41" s="291" t="s">
        <v>635</v>
      </c>
      <c r="E41" s="285" t="s">
        <v>1286</v>
      </c>
      <c r="F41" s="291">
        <v>4</v>
      </c>
      <c r="G41" s="285" t="b">
        <v>0</v>
      </c>
      <c r="H41" s="285" t="b">
        <v>1</v>
      </c>
      <c r="I41" s="286" t="s">
        <v>1512</v>
      </c>
      <c r="J41" s="286" t="s">
        <v>1513</v>
      </c>
      <c r="K41" s="286" t="s">
        <v>1554</v>
      </c>
      <c r="L41" s="287" t="s">
        <v>888</v>
      </c>
      <c r="M41" s="282" t="s">
        <v>878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 x14ac:dyDescent="0.2">
      <c r="A42" s="67"/>
      <c r="B42" s="289" t="s">
        <v>4</v>
      </c>
      <c r="C42" s="290" t="s">
        <v>844</v>
      </c>
      <c r="D42" s="291" t="s">
        <v>806</v>
      </c>
      <c r="E42" s="285" t="s">
        <v>806</v>
      </c>
      <c r="F42" s="291">
        <v>12</v>
      </c>
      <c r="G42" s="285" t="b">
        <v>0</v>
      </c>
      <c r="H42" s="285" t="b">
        <v>1</v>
      </c>
      <c r="I42" s="286" t="s">
        <v>1236</v>
      </c>
      <c r="J42" s="286" t="s">
        <v>641</v>
      </c>
      <c r="K42" s="286" t="s">
        <v>938</v>
      </c>
      <c r="L42" s="287" t="s">
        <v>1237</v>
      </c>
      <c r="M42" s="282" t="s">
        <v>879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 x14ac:dyDescent="0.2">
      <c r="A43" s="67"/>
      <c r="B43" s="289" t="s">
        <v>4</v>
      </c>
      <c r="C43" s="290" t="s">
        <v>845</v>
      </c>
      <c r="D43" s="291" t="s">
        <v>806</v>
      </c>
      <c r="E43" s="285" t="s">
        <v>806</v>
      </c>
      <c r="F43" s="291">
        <v>13</v>
      </c>
      <c r="G43" s="285" t="b">
        <v>0</v>
      </c>
      <c r="H43" s="285" t="b">
        <v>1</v>
      </c>
      <c r="I43" s="292" t="s">
        <v>1301</v>
      </c>
      <c r="J43" s="292" t="s">
        <v>1302</v>
      </c>
      <c r="K43" s="286" t="s">
        <v>1325</v>
      </c>
      <c r="L43" s="287" t="s">
        <v>894</v>
      </c>
      <c r="M43" s="282" t="s">
        <v>880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 x14ac:dyDescent="0.2">
      <c r="A44" s="67"/>
      <c r="B44" s="289" t="s">
        <v>4</v>
      </c>
      <c r="C44" s="290" t="s">
        <v>846</v>
      </c>
      <c r="D44" s="291" t="s">
        <v>806</v>
      </c>
      <c r="E44" s="285" t="s">
        <v>806</v>
      </c>
      <c r="F44" s="291">
        <v>14</v>
      </c>
      <c r="G44" s="285" t="b">
        <v>0</v>
      </c>
      <c r="H44" s="285" t="b">
        <v>1</v>
      </c>
      <c r="I44" s="286" t="s">
        <v>1516</v>
      </c>
      <c r="J44" s="286" t="s">
        <v>1517</v>
      </c>
      <c r="K44" s="286" t="s">
        <v>1518</v>
      </c>
      <c r="L44" s="287" t="s">
        <v>967</v>
      </c>
      <c r="M44" s="282" t="s">
        <v>881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 x14ac:dyDescent="0.2">
      <c r="B45" s="289" t="s">
        <v>4</v>
      </c>
      <c r="C45" s="290" t="s">
        <v>1344</v>
      </c>
      <c r="D45" s="291" t="s">
        <v>633</v>
      </c>
      <c r="E45" s="285" t="s">
        <v>1287</v>
      </c>
      <c r="F45" s="291">
        <v>8</v>
      </c>
      <c r="G45" s="285" t="b">
        <v>1</v>
      </c>
      <c r="H45" s="291" t="b">
        <v>0</v>
      </c>
      <c r="I45" s="286" t="s">
        <v>1460</v>
      </c>
      <c r="J45" s="286" t="s">
        <v>1461</v>
      </c>
      <c r="K45" s="286" t="s">
        <v>1476</v>
      </c>
      <c r="L45" s="287" t="s">
        <v>1335</v>
      </c>
      <c r="M45" s="282" t="s">
        <v>1364</v>
      </c>
      <c r="N45" s="328" t="s">
        <v>1365</v>
      </c>
      <c r="O45" s="282">
        <v>40</v>
      </c>
    </row>
    <row r="46" spans="1:18" s="67" customFormat="1" x14ac:dyDescent="0.2">
      <c r="B46" s="289" t="s">
        <v>4</v>
      </c>
      <c r="C46" s="290" t="s">
        <v>1345</v>
      </c>
      <c r="D46" s="291" t="s">
        <v>633</v>
      </c>
      <c r="E46" s="285" t="s">
        <v>1287</v>
      </c>
      <c r="F46" s="291">
        <v>9</v>
      </c>
      <c r="G46" s="285" t="b">
        <v>1</v>
      </c>
      <c r="H46" s="291" t="b">
        <v>0</v>
      </c>
      <c r="I46" s="286" t="s">
        <v>1464</v>
      </c>
      <c r="J46" s="286" t="s">
        <v>1465</v>
      </c>
      <c r="K46" s="286" t="s">
        <v>1481</v>
      </c>
      <c r="L46" s="287" t="s">
        <v>1339</v>
      </c>
      <c r="M46" s="282" t="s">
        <v>1366</v>
      </c>
      <c r="N46" s="282" t="s">
        <v>1367</v>
      </c>
      <c r="O46" s="282">
        <v>41</v>
      </c>
    </row>
    <row r="47" spans="1:18" s="67" customFormat="1" x14ac:dyDescent="0.2">
      <c r="B47" s="289" t="s">
        <v>4</v>
      </c>
      <c r="C47" s="290" t="s">
        <v>1346</v>
      </c>
      <c r="D47" s="291" t="s">
        <v>633</v>
      </c>
      <c r="E47" s="285" t="s">
        <v>1287</v>
      </c>
      <c r="F47" s="291">
        <v>10</v>
      </c>
      <c r="G47" s="285" t="b">
        <v>1</v>
      </c>
      <c r="H47" s="291" t="b">
        <v>0</v>
      </c>
      <c r="I47" s="286" t="s">
        <v>1462</v>
      </c>
      <c r="J47" s="286" t="s">
        <v>1463</v>
      </c>
      <c r="K47" s="286" t="s">
        <v>1474</v>
      </c>
      <c r="L47" s="287" t="s">
        <v>1457</v>
      </c>
      <c r="M47" s="282" t="s">
        <v>1368</v>
      </c>
      <c r="N47" s="282" t="s">
        <v>1369</v>
      </c>
      <c r="O47" s="282">
        <v>42</v>
      </c>
    </row>
    <row r="48" spans="1:18" s="67" customFormat="1" x14ac:dyDescent="0.2">
      <c r="B48" s="289" t="s">
        <v>4</v>
      </c>
      <c r="C48" s="290" t="s">
        <v>1347</v>
      </c>
      <c r="D48" s="291" t="s">
        <v>633</v>
      </c>
      <c r="E48" s="285" t="s">
        <v>1287</v>
      </c>
      <c r="F48" s="291">
        <v>11</v>
      </c>
      <c r="G48" s="285" t="b">
        <v>1</v>
      </c>
      <c r="H48" s="291" t="b">
        <v>0</v>
      </c>
      <c r="I48" s="286" t="s">
        <v>639</v>
      </c>
      <c r="J48" s="286" t="s">
        <v>640</v>
      </c>
      <c r="K48" s="286" t="s">
        <v>937</v>
      </c>
      <c r="L48" s="287" t="s">
        <v>1457</v>
      </c>
      <c r="M48" s="282" t="s">
        <v>1370</v>
      </c>
      <c r="N48" s="282" t="s">
        <v>1371</v>
      </c>
      <c r="O48" s="282">
        <v>43</v>
      </c>
    </row>
    <row r="49" spans="2:15" s="67" customFormat="1" x14ac:dyDescent="0.2">
      <c r="B49" s="289" t="s">
        <v>4</v>
      </c>
      <c r="C49" s="290" t="s">
        <v>1348</v>
      </c>
      <c r="D49" s="291" t="s">
        <v>633</v>
      </c>
      <c r="E49" s="285" t="s">
        <v>824</v>
      </c>
      <c r="F49" s="291">
        <v>0</v>
      </c>
      <c r="G49" s="285" t="b">
        <v>1</v>
      </c>
      <c r="H49" s="291" t="b">
        <v>0</v>
      </c>
      <c r="I49" s="286" t="s">
        <v>639</v>
      </c>
      <c r="J49" s="286" t="s">
        <v>640</v>
      </c>
      <c r="K49" s="286" t="s">
        <v>937</v>
      </c>
      <c r="L49" s="287" t="s">
        <v>782</v>
      </c>
      <c r="M49" s="282" t="s">
        <v>16</v>
      </c>
      <c r="N49" s="282" t="s">
        <v>16</v>
      </c>
      <c r="O49" s="282">
        <v>44</v>
      </c>
    </row>
    <row r="50" spans="2:15" s="67" customFormat="1" x14ac:dyDescent="0.2">
      <c r="B50" s="289" t="s">
        <v>4</v>
      </c>
      <c r="C50" s="290" t="s">
        <v>1349</v>
      </c>
      <c r="D50" s="291" t="s">
        <v>633</v>
      </c>
      <c r="E50" s="285" t="s">
        <v>1287</v>
      </c>
      <c r="F50" s="291">
        <v>12</v>
      </c>
      <c r="G50" s="285" t="b">
        <v>1</v>
      </c>
      <c r="H50" s="291" t="b">
        <v>0</v>
      </c>
      <c r="I50" s="286" t="s">
        <v>639</v>
      </c>
      <c r="J50" s="286" t="s">
        <v>640</v>
      </c>
      <c r="K50" s="286" t="s">
        <v>937</v>
      </c>
      <c r="L50" s="287" t="s">
        <v>1334</v>
      </c>
      <c r="M50" s="282" t="s">
        <v>1372</v>
      </c>
      <c r="N50" s="282" t="s">
        <v>1373</v>
      </c>
      <c r="O50" s="282">
        <v>45</v>
      </c>
    </row>
    <row r="51" spans="2:15" s="67" customFormat="1" x14ac:dyDescent="0.2">
      <c r="B51" s="289" t="s">
        <v>4</v>
      </c>
      <c r="C51" s="290" t="s">
        <v>1350</v>
      </c>
      <c r="D51" s="291" t="s">
        <v>633</v>
      </c>
      <c r="E51" s="285" t="s">
        <v>806</v>
      </c>
      <c r="F51" s="291">
        <v>1</v>
      </c>
      <c r="G51" s="285" t="b">
        <v>1</v>
      </c>
      <c r="H51" s="291" t="b">
        <v>0</v>
      </c>
      <c r="I51" s="286" t="s">
        <v>639</v>
      </c>
      <c r="J51" s="286" t="s">
        <v>640</v>
      </c>
      <c r="K51" s="286" t="s">
        <v>937</v>
      </c>
      <c r="L51" s="287" t="s">
        <v>782</v>
      </c>
      <c r="M51" s="282" t="s">
        <v>16</v>
      </c>
      <c r="N51" s="282" t="s">
        <v>16</v>
      </c>
      <c r="O51" s="282">
        <v>46</v>
      </c>
    </row>
    <row r="52" spans="2:15" s="67" customFormat="1" x14ac:dyDescent="0.2">
      <c r="B52" s="289" t="s">
        <v>4</v>
      </c>
      <c r="C52" s="290" t="s">
        <v>1351</v>
      </c>
      <c r="D52" s="291" t="s">
        <v>633</v>
      </c>
      <c r="E52" s="285" t="s">
        <v>824</v>
      </c>
      <c r="F52" s="291">
        <v>1</v>
      </c>
      <c r="G52" s="285" t="b">
        <v>1</v>
      </c>
      <c r="H52" s="291" t="b">
        <v>0</v>
      </c>
      <c r="I52" s="286" t="s">
        <v>639</v>
      </c>
      <c r="J52" s="286" t="s">
        <v>640</v>
      </c>
      <c r="K52" s="286" t="s">
        <v>937</v>
      </c>
      <c r="L52" s="287" t="s">
        <v>1456</v>
      </c>
      <c r="M52" s="282" t="s">
        <v>1374</v>
      </c>
      <c r="N52" s="282" t="s">
        <v>1375</v>
      </c>
      <c r="O52" s="282">
        <v>47</v>
      </c>
    </row>
    <row r="53" spans="2:15" s="67" customFormat="1" x14ac:dyDescent="0.2">
      <c r="B53" s="289" t="s">
        <v>4</v>
      </c>
      <c r="C53" s="290" t="s">
        <v>1352</v>
      </c>
      <c r="D53" s="291" t="s">
        <v>633</v>
      </c>
      <c r="E53" s="285" t="s">
        <v>824</v>
      </c>
      <c r="F53" s="291">
        <v>2</v>
      </c>
      <c r="G53" s="285" t="b">
        <v>1</v>
      </c>
      <c r="H53" s="291" t="b">
        <v>0</v>
      </c>
      <c r="I53" s="286" t="s">
        <v>639</v>
      </c>
      <c r="J53" s="286" t="s">
        <v>640</v>
      </c>
      <c r="K53" s="286" t="s">
        <v>937</v>
      </c>
      <c r="L53" s="287" t="s">
        <v>1336</v>
      </c>
      <c r="M53" s="282" t="s">
        <v>1376</v>
      </c>
      <c r="N53" s="282" t="s">
        <v>1377</v>
      </c>
      <c r="O53" s="282">
        <v>48</v>
      </c>
    </row>
    <row r="54" spans="2:15" s="67" customFormat="1" x14ac:dyDescent="0.2">
      <c r="B54" s="289" t="s">
        <v>4</v>
      </c>
      <c r="C54" s="290" t="s">
        <v>1353</v>
      </c>
      <c r="D54" s="291" t="s">
        <v>633</v>
      </c>
      <c r="E54" s="285" t="s">
        <v>824</v>
      </c>
      <c r="F54" s="291">
        <v>3</v>
      </c>
      <c r="G54" s="285" t="b">
        <v>1</v>
      </c>
      <c r="H54" s="291" t="b">
        <v>0</v>
      </c>
      <c r="I54" s="286" t="s">
        <v>639</v>
      </c>
      <c r="J54" s="286" t="s">
        <v>640</v>
      </c>
      <c r="K54" s="286" t="s">
        <v>937</v>
      </c>
      <c r="L54" s="287" t="s">
        <v>1338</v>
      </c>
      <c r="M54" s="282" t="s">
        <v>1378</v>
      </c>
      <c r="N54" s="282" t="s">
        <v>1379</v>
      </c>
      <c r="O54" s="282">
        <v>49</v>
      </c>
    </row>
    <row r="55" spans="2:15" s="67" customFormat="1" x14ac:dyDescent="0.2">
      <c r="B55" s="289" t="s">
        <v>4</v>
      </c>
      <c r="C55" s="290" t="s">
        <v>1354</v>
      </c>
      <c r="D55" s="291" t="s">
        <v>633</v>
      </c>
      <c r="E55" s="285" t="s">
        <v>1287</v>
      </c>
      <c r="F55" s="291">
        <v>13</v>
      </c>
      <c r="G55" s="285" t="b">
        <v>1</v>
      </c>
      <c r="H55" s="291" t="b">
        <v>0</v>
      </c>
      <c r="I55" s="286" t="s">
        <v>639</v>
      </c>
      <c r="J55" s="286" t="s">
        <v>640</v>
      </c>
      <c r="K55" s="286" t="s">
        <v>937</v>
      </c>
      <c r="L55" s="287" t="s">
        <v>782</v>
      </c>
      <c r="M55" s="282" t="s">
        <v>16</v>
      </c>
      <c r="N55" s="282" t="s">
        <v>16</v>
      </c>
      <c r="O55" s="282">
        <v>50</v>
      </c>
    </row>
    <row r="56" spans="2:15" s="67" customFormat="1" x14ac:dyDescent="0.2">
      <c r="B56" s="289" t="s">
        <v>4</v>
      </c>
      <c r="C56" s="290" t="s">
        <v>1355</v>
      </c>
      <c r="D56" s="291" t="s">
        <v>633</v>
      </c>
      <c r="E56" s="285" t="s">
        <v>1287</v>
      </c>
      <c r="F56" s="291">
        <v>14</v>
      </c>
      <c r="G56" s="285" t="b">
        <v>1</v>
      </c>
      <c r="H56" s="291" t="b">
        <v>0</v>
      </c>
      <c r="I56" s="286" t="s">
        <v>639</v>
      </c>
      <c r="J56" s="286" t="s">
        <v>640</v>
      </c>
      <c r="K56" s="286" t="s">
        <v>937</v>
      </c>
      <c r="L56" s="287" t="s">
        <v>782</v>
      </c>
      <c r="M56" s="282" t="s">
        <v>16</v>
      </c>
      <c r="N56" s="282" t="s">
        <v>16</v>
      </c>
      <c r="O56" s="282">
        <v>51</v>
      </c>
    </row>
    <row r="57" spans="2:15" s="67" customFormat="1" x14ac:dyDescent="0.2">
      <c r="B57" s="289" t="s">
        <v>4</v>
      </c>
      <c r="C57" s="290" t="s">
        <v>1356</v>
      </c>
      <c r="D57" s="291" t="s">
        <v>633</v>
      </c>
      <c r="E57" s="285" t="s">
        <v>824</v>
      </c>
      <c r="F57" s="291">
        <v>4</v>
      </c>
      <c r="G57" s="285" t="b">
        <v>1</v>
      </c>
      <c r="H57" s="291" t="b">
        <v>0</v>
      </c>
      <c r="I57" s="286" t="s">
        <v>639</v>
      </c>
      <c r="J57" s="286" t="s">
        <v>640</v>
      </c>
      <c r="K57" s="286" t="s">
        <v>937</v>
      </c>
      <c r="L57" s="287" t="s">
        <v>1337</v>
      </c>
      <c r="M57" s="282" t="s">
        <v>1380</v>
      </c>
      <c r="N57" s="282" t="s">
        <v>1381</v>
      </c>
      <c r="O57" s="282">
        <v>52</v>
      </c>
    </row>
    <row r="58" spans="2:15" s="67" customFormat="1" x14ac:dyDescent="0.2">
      <c r="B58" s="289" t="s">
        <v>4</v>
      </c>
      <c r="C58" s="290" t="s">
        <v>1357</v>
      </c>
      <c r="D58" s="291" t="s">
        <v>634</v>
      </c>
      <c r="E58" s="285" t="s">
        <v>816</v>
      </c>
      <c r="F58" s="291">
        <v>4</v>
      </c>
      <c r="G58" s="285" t="b">
        <v>0</v>
      </c>
      <c r="H58" s="291" t="b">
        <v>0</v>
      </c>
      <c r="I58" s="286" t="s">
        <v>639</v>
      </c>
      <c r="J58" s="286" t="s">
        <v>640</v>
      </c>
      <c r="K58" s="286" t="s">
        <v>937</v>
      </c>
      <c r="L58" s="287" t="s">
        <v>1448</v>
      </c>
      <c r="M58" s="282" t="s">
        <v>1382</v>
      </c>
      <c r="N58" s="282" t="s">
        <v>1383</v>
      </c>
      <c r="O58" s="282">
        <v>53</v>
      </c>
    </row>
    <row r="59" spans="2:15" s="67" customFormat="1" x14ac:dyDescent="0.2">
      <c r="B59" s="289" t="s">
        <v>4</v>
      </c>
      <c r="C59" s="290" t="s">
        <v>1358</v>
      </c>
      <c r="D59" s="291" t="s">
        <v>634</v>
      </c>
      <c r="E59" s="285" t="s">
        <v>806</v>
      </c>
      <c r="F59" s="291">
        <v>3</v>
      </c>
      <c r="G59" s="285" t="b">
        <v>0</v>
      </c>
      <c r="H59" s="291" t="b">
        <v>0</v>
      </c>
      <c r="I59" s="286" t="s">
        <v>639</v>
      </c>
      <c r="J59" s="286" t="s">
        <v>640</v>
      </c>
      <c r="K59" s="286" t="s">
        <v>937</v>
      </c>
      <c r="L59" s="287" t="s">
        <v>379</v>
      </c>
      <c r="M59" s="282" t="s">
        <v>1384</v>
      </c>
      <c r="N59" s="282" t="s">
        <v>1385</v>
      </c>
      <c r="O59" s="282">
        <v>54</v>
      </c>
    </row>
    <row r="60" spans="2:15" s="67" customFormat="1" x14ac:dyDescent="0.2">
      <c r="B60" s="289" t="s">
        <v>4</v>
      </c>
      <c r="C60" s="290" t="s">
        <v>1359</v>
      </c>
      <c r="D60" s="291" t="s">
        <v>634</v>
      </c>
      <c r="E60" s="285" t="s">
        <v>806</v>
      </c>
      <c r="F60" s="291">
        <v>4</v>
      </c>
      <c r="G60" s="285" t="b">
        <v>0</v>
      </c>
      <c r="H60" s="291" t="b">
        <v>0</v>
      </c>
      <c r="I60" s="286" t="s">
        <v>1400</v>
      </c>
      <c r="J60" s="286" t="s">
        <v>640</v>
      </c>
      <c r="K60" s="286" t="s">
        <v>937</v>
      </c>
      <c r="L60" s="287" t="s">
        <v>1453</v>
      </c>
      <c r="M60" s="282" t="s">
        <v>1386</v>
      </c>
      <c r="N60" s="282" t="s">
        <v>1387</v>
      </c>
      <c r="O60" s="282">
        <v>55</v>
      </c>
    </row>
    <row r="61" spans="2:15" s="67" customFormat="1" x14ac:dyDescent="0.2">
      <c r="B61" s="289" t="s">
        <v>4</v>
      </c>
      <c r="C61" s="290" t="s">
        <v>1360</v>
      </c>
      <c r="D61" s="291" t="s">
        <v>634</v>
      </c>
      <c r="E61" s="285" t="s">
        <v>806</v>
      </c>
      <c r="F61" s="291">
        <v>5</v>
      </c>
      <c r="G61" s="285" t="b">
        <v>0</v>
      </c>
      <c r="H61" s="291" t="b">
        <v>0</v>
      </c>
      <c r="I61" s="286" t="s">
        <v>1401</v>
      </c>
      <c r="J61" s="286" t="s">
        <v>640</v>
      </c>
      <c r="K61" s="286" t="s">
        <v>937</v>
      </c>
      <c r="L61" s="287" t="s">
        <v>1454</v>
      </c>
      <c r="M61" s="282" t="s">
        <v>1388</v>
      </c>
      <c r="N61" s="282" t="s">
        <v>1389</v>
      </c>
      <c r="O61" s="282">
        <v>56</v>
      </c>
    </row>
    <row r="62" spans="2:15" s="67" customFormat="1" x14ac:dyDescent="0.2">
      <c r="B62" s="289" t="s">
        <v>4</v>
      </c>
      <c r="C62" s="290" t="s">
        <v>1361</v>
      </c>
      <c r="D62" s="291" t="s">
        <v>634</v>
      </c>
      <c r="E62" s="285" t="s">
        <v>806</v>
      </c>
      <c r="F62" s="291">
        <v>6</v>
      </c>
      <c r="G62" s="285" t="b">
        <v>0</v>
      </c>
      <c r="H62" s="291" t="b">
        <v>0</v>
      </c>
      <c r="I62" s="286" t="s">
        <v>1402</v>
      </c>
      <c r="J62" s="286" t="s">
        <v>640</v>
      </c>
      <c r="K62" s="286" t="s">
        <v>937</v>
      </c>
      <c r="L62" s="287" t="s">
        <v>1455</v>
      </c>
      <c r="M62" s="282" t="s">
        <v>1390</v>
      </c>
      <c r="N62" s="282" t="s">
        <v>1391</v>
      </c>
      <c r="O62" s="282">
        <v>57</v>
      </c>
    </row>
    <row r="63" spans="2:15" s="67" customFormat="1" x14ac:dyDescent="0.2">
      <c r="B63" s="289" t="s">
        <v>4</v>
      </c>
      <c r="C63" s="290" t="s">
        <v>1362</v>
      </c>
      <c r="D63" s="291" t="s">
        <v>635</v>
      </c>
      <c r="E63" s="285" t="s">
        <v>816</v>
      </c>
      <c r="F63" s="291">
        <v>5</v>
      </c>
      <c r="G63" s="285" t="b">
        <v>0</v>
      </c>
      <c r="H63" s="285" t="b">
        <v>1</v>
      </c>
      <c r="I63" s="286" t="s">
        <v>1451</v>
      </c>
      <c r="J63" s="286" t="s">
        <v>640</v>
      </c>
      <c r="K63" s="286" t="s">
        <v>937</v>
      </c>
      <c r="L63" s="287" t="s">
        <v>1450</v>
      </c>
      <c r="M63" s="282" t="s">
        <v>1392</v>
      </c>
      <c r="N63" s="282" t="s">
        <v>1393</v>
      </c>
      <c r="O63" s="282">
        <v>58</v>
      </c>
    </row>
    <row r="64" spans="2:15" s="67" customFormat="1" x14ac:dyDescent="0.2">
      <c r="B64" s="289" t="s">
        <v>4</v>
      </c>
      <c r="C64" s="290" t="s">
        <v>1363</v>
      </c>
      <c r="D64" s="291" t="s">
        <v>635</v>
      </c>
      <c r="E64" s="285" t="s">
        <v>806</v>
      </c>
      <c r="F64" s="291">
        <v>11</v>
      </c>
      <c r="G64" s="285" t="b">
        <v>0</v>
      </c>
      <c r="H64" s="285" t="b">
        <v>1</v>
      </c>
      <c r="I64" s="286" t="s">
        <v>1397</v>
      </c>
      <c r="J64" s="286" t="s">
        <v>640</v>
      </c>
      <c r="K64" s="286" t="s">
        <v>937</v>
      </c>
      <c r="L64" s="287" t="s">
        <v>1396</v>
      </c>
      <c r="M64" s="282" t="s">
        <v>1394</v>
      </c>
      <c r="N64" s="282" t="s">
        <v>1395</v>
      </c>
      <c r="O64" s="282">
        <v>59</v>
      </c>
    </row>
    <row r="65" spans="2:15" ht="16" thickBot="1" x14ac:dyDescent="0.25"/>
    <row r="66" spans="2:15" ht="24" x14ac:dyDescent="0.3">
      <c r="B66" s="12" t="s">
        <v>1312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1" x14ac:dyDescent="0.2">
      <c r="B68" s="321" t="s">
        <v>1313</v>
      </c>
      <c r="C68" s="321" t="s">
        <v>5</v>
      </c>
      <c r="D68" s="322" t="s">
        <v>1317</v>
      </c>
      <c r="E68" s="322" t="s">
        <v>1318</v>
      </c>
      <c r="F68" s="322" t="s">
        <v>1319</v>
      </c>
      <c r="G68" s="322" t="s">
        <v>1320</v>
      </c>
      <c r="H68" s="322" t="s">
        <v>1321</v>
      </c>
      <c r="I68" s="323" t="s">
        <v>1322</v>
      </c>
      <c r="J68" s="323" t="s">
        <v>1323</v>
      </c>
      <c r="K68" s="323" t="s">
        <v>1329</v>
      </c>
      <c r="L68" s="323" t="s">
        <v>1330</v>
      </c>
      <c r="M68" s="323" t="s">
        <v>1331</v>
      </c>
      <c r="N68" s="323" t="s">
        <v>1332</v>
      </c>
    </row>
    <row r="69" spans="2:15" x14ac:dyDescent="0.2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 x14ac:dyDescent="0.2">
      <c r="B70" s="324" t="s">
        <v>4</v>
      </c>
      <c r="C70" s="320" t="s">
        <v>1314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1500</v>
      </c>
      <c r="K70" s="319"/>
      <c r="L70" s="319" t="b">
        <v>0</v>
      </c>
      <c r="M70" s="319">
        <v>10</v>
      </c>
      <c r="N70" s="319">
        <v>2</v>
      </c>
    </row>
    <row r="71" spans="2:15" x14ac:dyDescent="0.2">
      <c r="B71" s="325" t="s">
        <v>4</v>
      </c>
      <c r="C71" s="317" t="s">
        <v>1315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1324</v>
      </c>
      <c r="K71" s="319"/>
      <c r="L71" s="319" t="b">
        <v>0</v>
      </c>
      <c r="M71" s="319">
        <v>10</v>
      </c>
      <c r="N71" s="319">
        <v>2</v>
      </c>
    </row>
    <row r="72" spans="2:15" x14ac:dyDescent="0.2">
      <c r="B72" s="325" t="s">
        <v>4</v>
      </c>
      <c r="C72" s="317" t="s">
        <v>1316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1324</v>
      </c>
      <c r="L72" s="319" t="b">
        <v>0</v>
      </c>
      <c r="M72" s="319">
        <v>4</v>
      </c>
      <c r="N72" s="319">
        <v>4</v>
      </c>
    </row>
    <row r="73" spans="2:15" x14ac:dyDescent="0.2">
      <c r="B73" s="325" t="s">
        <v>4</v>
      </c>
      <c r="C73" s="317" t="s">
        <v>827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6" thickBot="1" x14ac:dyDescent="0.25"/>
    <row r="75" spans="2:15" ht="24" x14ac:dyDescent="0.3">
      <c r="B75" s="12" t="s">
        <v>1562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 x14ac:dyDescent="0.2">
      <c r="B76" s="584"/>
      <c r="C76" s="584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19" x14ac:dyDescent="0.2">
      <c r="B77" s="276" t="s">
        <v>1563</v>
      </c>
      <c r="C77" s="277" t="s">
        <v>5</v>
      </c>
      <c r="D77" s="278" t="s">
        <v>186</v>
      </c>
      <c r="E77" s="279" t="s">
        <v>23</v>
      </c>
      <c r="F77" s="478" t="s">
        <v>38</v>
      </c>
    </row>
    <row r="78" spans="2:15" x14ac:dyDescent="0.2">
      <c r="B78" s="283" t="s">
        <v>4</v>
      </c>
      <c r="C78" s="320" t="s">
        <v>824</v>
      </c>
      <c r="D78" s="285">
        <v>0</v>
      </c>
      <c r="E78" s="286" t="s">
        <v>887</v>
      </c>
      <c r="F78" s="586" t="s">
        <v>1565</v>
      </c>
    </row>
    <row r="79" spans="2:15" x14ac:dyDescent="0.2">
      <c r="B79" s="289" t="s">
        <v>4</v>
      </c>
      <c r="C79" s="585" t="s">
        <v>1291</v>
      </c>
      <c r="D79" s="291">
        <v>1</v>
      </c>
      <c r="E79" s="292" t="s">
        <v>1288</v>
      </c>
      <c r="F79" s="586" t="s">
        <v>1567</v>
      </c>
    </row>
    <row r="80" spans="2:15" x14ac:dyDescent="0.2">
      <c r="B80" s="289" t="s">
        <v>4</v>
      </c>
      <c r="C80" s="320" t="s">
        <v>816</v>
      </c>
      <c r="D80" s="285">
        <v>2</v>
      </c>
      <c r="E80" s="286" t="s">
        <v>1290</v>
      </c>
      <c r="F80" s="586" t="s">
        <v>1566</v>
      </c>
    </row>
    <row r="81" spans="2:6" x14ac:dyDescent="0.2">
      <c r="B81" s="289" t="s">
        <v>4</v>
      </c>
      <c r="C81" s="320" t="s">
        <v>291</v>
      </c>
      <c r="D81" s="285">
        <v>3</v>
      </c>
      <c r="E81" s="286" t="s">
        <v>1289</v>
      </c>
      <c r="F81" s="586" t="s">
        <v>1564</v>
      </c>
    </row>
    <row r="82" spans="2:6" x14ac:dyDescent="0.2">
      <c r="B82" s="289" t="s">
        <v>4</v>
      </c>
      <c r="C82" s="320" t="s">
        <v>1286</v>
      </c>
      <c r="D82" s="285">
        <v>4</v>
      </c>
      <c r="E82" s="286" t="s">
        <v>889</v>
      </c>
      <c r="F82" s="586" t="s">
        <v>1568</v>
      </c>
    </row>
    <row r="83" spans="2:6" x14ac:dyDescent="0.2">
      <c r="B83" s="289" t="s">
        <v>4</v>
      </c>
      <c r="C83" s="320" t="s">
        <v>1287</v>
      </c>
      <c r="D83" s="285">
        <v>5</v>
      </c>
      <c r="E83" s="286" t="s">
        <v>886</v>
      </c>
      <c r="F83" s="586" t="s">
        <v>1569</v>
      </c>
    </row>
    <row r="84" spans="2:6" x14ac:dyDescent="0.2">
      <c r="B84" s="289" t="s">
        <v>4</v>
      </c>
      <c r="C84" s="320" t="s">
        <v>806</v>
      </c>
      <c r="D84" s="285">
        <v>6</v>
      </c>
      <c r="E84" s="286" t="s">
        <v>1285</v>
      </c>
      <c r="F84" s="586" t="s">
        <v>1570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E128"/>
  <sheetViews>
    <sheetView topLeftCell="A48" workbookViewId="0">
      <pane xSplit="2" topLeftCell="C1" activePane="topRight" state="frozen"/>
      <selection activeCell="A22" sqref="A22"/>
      <selection pane="topRight" activeCell="A74" sqref="A74"/>
    </sheetView>
  </sheetViews>
  <sheetFormatPr baseColWidth="10" defaultColWidth="43" defaultRowHeight="15" x14ac:dyDescent="0.2"/>
  <cols>
    <col min="1" max="16384" width="43" style="67"/>
  </cols>
  <sheetData>
    <row r="1" spans="1:24" ht="16" thickBot="1" x14ac:dyDescent="0.25"/>
    <row r="2" spans="1:24" ht="24" x14ac:dyDescent="0.3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 x14ac:dyDescent="0.2">
      <c r="A3" s="151" t="s">
        <v>371</v>
      </c>
      <c r="B3" s="180"/>
      <c r="C3" s="180"/>
      <c r="D3" s="180"/>
      <c r="E3" s="601"/>
      <c r="F3" s="601"/>
      <c r="G3" s="180"/>
      <c r="H3" s="161"/>
      <c r="I3" s="160"/>
    </row>
    <row r="4" spans="1:24" ht="129" x14ac:dyDescent="0.2">
      <c r="A4" s="141" t="s">
        <v>345</v>
      </c>
      <c r="B4" s="142" t="s">
        <v>5</v>
      </c>
    </row>
    <row r="5" spans="1:24" x14ac:dyDescent="0.2">
      <c r="A5" s="136" t="s">
        <v>4</v>
      </c>
      <c r="B5" s="13" t="s">
        <v>347</v>
      </c>
    </row>
    <row r="6" spans="1:24" x14ac:dyDescent="0.2">
      <c r="A6" s="136" t="s">
        <v>4</v>
      </c>
      <c r="B6" s="13" t="s">
        <v>351</v>
      </c>
    </row>
    <row r="7" spans="1:24" x14ac:dyDescent="0.2">
      <c r="A7" s="194" t="s">
        <v>4</v>
      </c>
      <c r="B7" s="13" t="s">
        <v>469</v>
      </c>
    </row>
    <row r="8" spans="1:24" x14ac:dyDescent="0.2">
      <c r="A8" s="136" t="s">
        <v>4</v>
      </c>
      <c r="B8" s="13" t="s">
        <v>346</v>
      </c>
    </row>
    <row r="9" spans="1:24" x14ac:dyDescent="0.2">
      <c r="A9" s="136" t="s">
        <v>4</v>
      </c>
      <c r="B9" s="13" t="s">
        <v>206</v>
      </c>
    </row>
    <row r="10" spans="1:24" x14ac:dyDescent="0.2">
      <c r="A10" s="136" t="s">
        <v>4</v>
      </c>
      <c r="B10" s="13" t="s">
        <v>348</v>
      </c>
    </row>
    <row r="11" spans="1:24" x14ac:dyDescent="0.2">
      <c r="A11" s="136" t="s">
        <v>4</v>
      </c>
      <c r="B11" s="178" t="s">
        <v>349</v>
      </c>
    </row>
    <row r="12" spans="1:24" x14ac:dyDescent="0.2">
      <c r="A12" s="136" t="s">
        <v>4</v>
      </c>
      <c r="B12" s="13" t="s">
        <v>350</v>
      </c>
    </row>
    <row r="13" spans="1:24" x14ac:dyDescent="0.2">
      <c r="A13" s="134" t="s">
        <v>4</v>
      </c>
      <c r="B13" s="13" t="s">
        <v>205</v>
      </c>
    </row>
    <row r="14" spans="1:24" x14ac:dyDescent="0.2">
      <c r="A14" s="136" t="s">
        <v>4</v>
      </c>
      <c r="B14" s="178" t="s">
        <v>352</v>
      </c>
    </row>
    <row r="15" spans="1:24" x14ac:dyDescent="0.2">
      <c r="A15" s="136" t="s">
        <v>4</v>
      </c>
      <c r="B15" s="178" t="s">
        <v>765</v>
      </c>
    </row>
    <row r="16" spans="1:24" x14ac:dyDescent="0.2">
      <c r="A16" s="136" t="s">
        <v>4</v>
      </c>
      <c r="B16" s="178" t="s">
        <v>779</v>
      </c>
    </row>
    <row r="17" spans="1:31" x14ac:dyDescent="0.2">
      <c r="A17" s="136" t="s">
        <v>4</v>
      </c>
      <c r="B17" s="178" t="s">
        <v>1103</v>
      </c>
    </row>
    <row r="19" spans="1:31" ht="16" thickBot="1" x14ac:dyDescent="0.25"/>
    <row r="20" spans="1:31" ht="24" x14ac:dyDescent="0.3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6" thickBot="1" x14ac:dyDescent="0.25">
      <c r="A21" s="181"/>
      <c r="B21" s="161" t="s">
        <v>550</v>
      </c>
      <c r="C21" s="161"/>
      <c r="D21" s="181"/>
      <c r="E21" s="601"/>
      <c r="F21" s="601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4" x14ac:dyDescent="0.2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882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 x14ac:dyDescent="0.2">
      <c r="A23" s="341" t="s">
        <v>4</v>
      </c>
      <c r="B23" s="342" t="s">
        <v>1010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690</v>
      </c>
      <c r="AC23" s="352" t="s">
        <v>708</v>
      </c>
      <c r="AD23" s="352" t="s">
        <v>722</v>
      </c>
      <c r="AE23" s="352" t="s">
        <v>724</v>
      </c>
    </row>
    <row r="24" spans="1:31" x14ac:dyDescent="0.2">
      <c r="A24" s="341" t="s">
        <v>4</v>
      </c>
      <c r="B24" s="342" t="s">
        <v>1011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691</v>
      </c>
      <c r="AC24" s="352" t="s">
        <v>748</v>
      </c>
      <c r="AD24" s="352" t="s">
        <v>723</v>
      </c>
      <c r="AE24" s="352" t="s">
        <v>725</v>
      </c>
    </row>
    <row r="25" spans="1:31" x14ac:dyDescent="0.2">
      <c r="A25" s="341" t="s">
        <v>4</v>
      </c>
      <c r="B25" s="342" t="s">
        <v>1537</v>
      </c>
      <c r="C25" s="343" t="s">
        <v>765</v>
      </c>
      <c r="D25" s="578">
        <v>60</v>
      </c>
      <c r="E25" s="579">
        <v>2</v>
      </c>
      <c r="F25" s="579">
        <v>0</v>
      </c>
      <c r="G25" s="345">
        <v>20</v>
      </c>
      <c r="H25" s="345">
        <v>0</v>
      </c>
      <c r="I25" s="579">
        <v>75</v>
      </c>
      <c r="J25" s="580">
        <v>0.22499999999999998</v>
      </c>
      <c r="K25" s="579">
        <v>0</v>
      </c>
      <c r="L25" s="347" t="b">
        <v>1</v>
      </c>
      <c r="M25" s="348">
        <v>5</v>
      </c>
      <c r="N25" s="348">
        <v>0</v>
      </c>
      <c r="O25" s="347">
        <v>1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75</v>
      </c>
      <c r="U25" s="347">
        <v>7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81" t="s">
        <v>564</v>
      </c>
      <c r="AB25" s="370" t="s">
        <v>691</v>
      </c>
      <c r="AC25" s="370" t="s">
        <v>748</v>
      </c>
      <c r="AD25" s="370" t="s">
        <v>723</v>
      </c>
      <c r="AE25" s="370" t="s">
        <v>725</v>
      </c>
    </row>
    <row r="26" spans="1:31" s="27" customFormat="1" x14ac:dyDescent="0.2">
      <c r="A26" s="353" t="s">
        <v>4</v>
      </c>
      <c r="B26" s="354" t="s">
        <v>1430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1247</v>
      </c>
      <c r="AB26" s="368" t="s">
        <v>1525</v>
      </c>
      <c r="AC26" s="368" t="s">
        <v>1530</v>
      </c>
      <c r="AD26" s="364"/>
      <c r="AE26" s="365"/>
    </row>
    <row r="27" spans="1:31" x14ac:dyDescent="0.2">
      <c r="A27" s="341" t="s">
        <v>4</v>
      </c>
      <c r="B27" s="342" t="s">
        <v>1012</v>
      </c>
      <c r="C27" s="343" t="s">
        <v>348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1239</v>
      </c>
      <c r="AB27" s="352" t="s">
        <v>1256</v>
      </c>
      <c r="AC27" s="352" t="s">
        <v>1266</v>
      </c>
      <c r="AD27" s="352" t="s">
        <v>1274</v>
      </c>
      <c r="AE27" s="352" t="s">
        <v>1282</v>
      </c>
    </row>
    <row r="28" spans="1:31" s="27" customFormat="1" x14ac:dyDescent="0.2">
      <c r="A28" s="341" t="s">
        <v>4</v>
      </c>
      <c r="B28" s="342" t="s">
        <v>1441</v>
      </c>
      <c r="C28" s="343" t="s">
        <v>779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511</v>
      </c>
      <c r="AB28" s="368" t="s">
        <v>696</v>
      </c>
      <c r="AC28" s="368" t="s">
        <v>759</v>
      </c>
      <c r="AD28" s="368" t="s">
        <v>739</v>
      </c>
      <c r="AE28" s="382" t="s">
        <v>740</v>
      </c>
    </row>
    <row r="29" spans="1:31" s="27" customFormat="1" x14ac:dyDescent="0.2">
      <c r="A29" s="341" t="s">
        <v>4</v>
      </c>
      <c r="B29" s="342" t="s">
        <v>1442</v>
      </c>
      <c r="C29" s="343" t="s">
        <v>779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511</v>
      </c>
      <c r="AB29" s="368" t="s">
        <v>696</v>
      </c>
      <c r="AC29" s="368" t="s">
        <v>759</v>
      </c>
      <c r="AD29" s="368" t="s">
        <v>739</v>
      </c>
      <c r="AE29" s="382" t="s">
        <v>740</v>
      </c>
    </row>
    <row r="30" spans="1:31" s="27" customFormat="1" x14ac:dyDescent="0.2">
      <c r="A30" s="353" t="s">
        <v>4</v>
      </c>
      <c r="B30" s="354" t="s">
        <v>978</v>
      </c>
      <c r="C30" s="355" t="s">
        <v>347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554</v>
      </c>
      <c r="AB30" s="368" t="s">
        <v>671</v>
      </c>
      <c r="AC30" s="368" t="s">
        <v>698</v>
      </c>
      <c r="AD30" s="368" t="s">
        <v>716</v>
      </c>
      <c r="AE30" s="368" t="s">
        <v>726</v>
      </c>
    </row>
    <row r="31" spans="1:31" s="27" customFormat="1" x14ac:dyDescent="0.2">
      <c r="A31" s="353" t="s">
        <v>4</v>
      </c>
      <c r="B31" s="354" t="s">
        <v>979</v>
      </c>
      <c r="C31" s="355" t="s">
        <v>347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553</v>
      </c>
      <c r="AB31" s="368" t="s">
        <v>672</v>
      </c>
      <c r="AC31" s="368" t="s">
        <v>699</v>
      </c>
      <c r="AD31" s="364"/>
      <c r="AE31" s="369"/>
    </row>
    <row r="32" spans="1:31" s="27" customFormat="1" x14ac:dyDescent="0.2">
      <c r="A32" s="341" t="s">
        <v>4</v>
      </c>
      <c r="B32" s="342" t="s">
        <v>1013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695</v>
      </c>
      <c r="AC32" s="352" t="s">
        <v>758</v>
      </c>
      <c r="AD32" s="370"/>
      <c r="AE32" s="371"/>
    </row>
    <row r="33" spans="1:31" s="27" customFormat="1" x14ac:dyDescent="0.2">
      <c r="A33" s="341" t="s">
        <v>4</v>
      </c>
      <c r="B33" s="342" t="s">
        <v>1005</v>
      </c>
      <c r="C33" s="343" t="s">
        <v>765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1178</v>
      </c>
      <c r="AB33" s="352" t="s">
        <v>1253</v>
      </c>
      <c r="AC33" s="352" t="s">
        <v>1263</v>
      </c>
      <c r="AD33" s="352" t="s">
        <v>1272</v>
      </c>
      <c r="AE33" s="372" t="s">
        <v>1280</v>
      </c>
    </row>
    <row r="34" spans="1:31" s="27" customFormat="1" x14ac:dyDescent="0.2">
      <c r="A34" s="353" t="s">
        <v>4</v>
      </c>
      <c r="B34" s="354" t="s">
        <v>980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673</v>
      </c>
      <c r="AC34" s="368" t="s">
        <v>746</v>
      </c>
      <c r="AD34" s="364"/>
      <c r="AE34" s="369"/>
    </row>
    <row r="35" spans="1:31" s="27" customFormat="1" x14ac:dyDescent="0.2">
      <c r="A35" s="353" t="s">
        <v>4</v>
      </c>
      <c r="B35" s="354" t="s">
        <v>981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673</v>
      </c>
      <c r="AC35" s="368" t="s">
        <v>747</v>
      </c>
      <c r="AD35" s="364"/>
      <c r="AE35" s="369"/>
    </row>
    <row r="36" spans="1:31" s="27" customFormat="1" x14ac:dyDescent="0.2">
      <c r="A36" s="353" t="s">
        <v>4</v>
      </c>
      <c r="B36" s="354" t="s">
        <v>982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673</v>
      </c>
      <c r="AC36" s="368" t="s">
        <v>709</v>
      </c>
      <c r="AD36" s="364"/>
      <c r="AE36" s="369"/>
    </row>
    <row r="37" spans="1:31" x14ac:dyDescent="0.2">
      <c r="A37" s="353" t="s">
        <v>4</v>
      </c>
      <c r="B37" s="354" t="s">
        <v>983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673</v>
      </c>
      <c r="AC37" s="368" t="s">
        <v>710</v>
      </c>
      <c r="AD37" s="364"/>
      <c r="AE37" s="369"/>
    </row>
    <row r="38" spans="1:31" x14ac:dyDescent="0.2">
      <c r="A38" s="341" t="s">
        <v>4</v>
      </c>
      <c r="B38" s="342" t="s">
        <v>1014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1184</v>
      </c>
      <c r="AB38" s="352" t="s">
        <v>689</v>
      </c>
      <c r="AC38" s="352" t="s">
        <v>1530</v>
      </c>
      <c r="AD38" s="370"/>
      <c r="AE38" s="373"/>
    </row>
    <row r="39" spans="1:31" x14ac:dyDescent="0.2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674</v>
      </c>
      <c r="AC39" s="368" t="s">
        <v>711</v>
      </c>
      <c r="AD39" s="364"/>
      <c r="AE39" s="365"/>
    </row>
    <row r="40" spans="1:31" s="27" customFormat="1" x14ac:dyDescent="0.2">
      <c r="A40" s="353" t="s">
        <v>4</v>
      </c>
      <c r="B40" s="354" t="s">
        <v>1029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1185</v>
      </c>
      <c r="AB40" s="368" t="s">
        <v>689</v>
      </c>
      <c r="AC40" s="368" t="s">
        <v>1531</v>
      </c>
      <c r="AD40" s="368" t="s">
        <v>735</v>
      </c>
      <c r="AE40" s="368" t="s">
        <v>734</v>
      </c>
    </row>
    <row r="41" spans="1:31" s="27" customFormat="1" x14ac:dyDescent="0.2">
      <c r="A41" s="353" t="s">
        <v>4</v>
      </c>
      <c r="B41" s="374" t="s">
        <v>984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1186</v>
      </c>
      <c r="AB41" s="368" t="s">
        <v>675</v>
      </c>
      <c r="AC41" s="368" t="s">
        <v>700</v>
      </c>
      <c r="AD41" s="364"/>
      <c r="AE41" s="369"/>
    </row>
    <row r="42" spans="1:31" x14ac:dyDescent="0.2">
      <c r="A42" s="341" t="s">
        <v>4</v>
      </c>
      <c r="B42" s="342" t="s">
        <v>1016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1240</v>
      </c>
      <c r="AB42" s="352" t="s">
        <v>1261</v>
      </c>
      <c r="AC42" s="352" t="s">
        <v>746</v>
      </c>
      <c r="AD42" s="370"/>
      <c r="AE42" s="371"/>
    </row>
    <row r="43" spans="1:31" x14ac:dyDescent="0.2">
      <c r="A43" s="341" t="s">
        <v>4</v>
      </c>
      <c r="B43" s="342" t="s">
        <v>985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1241</v>
      </c>
      <c r="AB43" s="352" t="s">
        <v>676</v>
      </c>
      <c r="AC43" s="352" t="s">
        <v>702</v>
      </c>
      <c r="AD43" s="352" t="s">
        <v>760</v>
      </c>
      <c r="AE43" s="372" t="s">
        <v>727</v>
      </c>
    </row>
    <row r="44" spans="1:31" x14ac:dyDescent="0.2">
      <c r="A44" s="341" t="s">
        <v>4</v>
      </c>
      <c r="B44" s="342" t="s">
        <v>986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1242</v>
      </c>
      <c r="AB44" s="352" t="s">
        <v>676</v>
      </c>
      <c r="AC44" s="352" t="s">
        <v>702</v>
      </c>
      <c r="AD44" s="352" t="s">
        <v>760</v>
      </c>
      <c r="AE44" s="372" t="s">
        <v>727</v>
      </c>
    </row>
    <row r="45" spans="1:31" x14ac:dyDescent="0.2">
      <c r="A45" s="341" t="s">
        <v>4</v>
      </c>
      <c r="B45" s="342" t="s">
        <v>987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1243</v>
      </c>
      <c r="AB45" s="352" t="s">
        <v>676</v>
      </c>
      <c r="AC45" s="352" t="s">
        <v>702</v>
      </c>
      <c r="AD45" s="352" t="s">
        <v>760</v>
      </c>
      <c r="AE45" s="372" t="s">
        <v>727</v>
      </c>
    </row>
    <row r="46" spans="1:31" x14ac:dyDescent="0.2">
      <c r="A46" s="341" t="s">
        <v>4</v>
      </c>
      <c r="B46" s="342" t="s">
        <v>988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1244</v>
      </c>
      <c r="AB46" s="352" t="s">
        <v>676</v>
      </c>
      <c r="AC46" s="352" t="s">
        <v>702</v>
      </c>
      <c r="AD46" s="352" t="s">
        <v>760</v>
      </c>
      <c r="AE46" s="372" t="s">
        <v>727</v>
      </c>
    </row>
    <row r="47" spans="1:31" s="27" customFormat="1" x14ac:dyDescent="0.2">
      <c r="A47" s="341" t="s">
        <v>4</v>
      </c>
      <c r="B47" s="342" t="s">
        <v>989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1245</v>
      </c>
      <c r="AB47" s="352" t="s">
        <v>676</v>
      </c>
      <c r="AC47" s="352" t="s">
        <v>702</v>
      </c>
      <c r="AD47" s="352" t="s">
        <v>760</v>
      </c>
      <c r="AE47" s="372" t="s">
        <v>727</v>
      </c>
    </row>
    <row r="48" spans="1:31" s="27" customFormat="1" x14ac:dyDescent="0.2">
      <c r="A48" s="341" t="s">
        <v>4</v>
      </c>
      <c r="B48" s="342" t="s">
        <v>1404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1519</v>
      </c>
      <c r="AB48" s="368" t="s">
        <v>1526</v>
      </c>
      <c r="AC48" s="368" t="s">
        <v>1531</v>
      </c>
      <c r="AD48" s="364"/>
      <c r="AE48" s="369"/>
    </row>
    <row r="49" spans="1:31" s="27" customFormat="1" x14ac:dyDescent="0.2">
      <c r="A49" s="353" t="s">
        <v>4</v>
      </c>
      <c r="B49" s="354" t="s">
        <v>1405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1520</v>
      </c>
      <c r="AB49" s="368" t="s">
        <v>1526</v>
      </c>
      <c r="AC49" s="368" t="s">
        <v>1531</v>
      </c>
      <c r="AD49" s="364"/>
      <c r="AE49" s="369"/>
    </row>
    <row r="50" spans="1:31" s="27" customFormat="1" x14ac:dyDescent="0.2">
      <c r="A50" s="353" t="s">
        <v>4</v>
      </c>
      <c r="B50" s="354" t="s">
        <v>1030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685</v>
      </c>
      <c r="AC50" s="368" t="s">
        <v>703</v>
      </c>
      <c r="AD50" s="364"/>
      <c r="AE50" s="369"/>
    </row>
    <row r="51" spans="1:31" s="27" customFormat="1" x14ac:dyDescent="0.2">
      <c r="A51" s="353" t="s">
        <v>4</v>
      </c>
      <c r="B51" s="354" t="s">
        <v>1031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685</v>
      </c>
      <c r="AC51" s="368" t="s">
        <v>703</v>
      </c>
      <c r="AD51" s="364"/>
      <c r="AE51" s="369"/>
    </row>
    <row r="52" spans="1:31" s="27" customFormat="1" x14ac:dyDescent="0.2">
      <c r="A52" s="353" t="s">
        <v>4</v>
      </c>
      <c r="B52" s="354" t="s">
        <v>1032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685</v>
      </c>
      <c r="AC52" s="368" t="s">
        <v>703</v>
      </c>
      <c r="AD52" s="364"/>
      <c r="AE52" s="369"/>
    </row>
    <row r="53" spans="1:31" s="27" customFormat="1" x14ac:dyDescent="0.2">
      <c r="A53" s="353" t="s">
        <v>4</v>
      </c>
      <c r="B53" s="354" t="s">
        <v>1399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1523</v>
      </c>
      <c r="AB53" s="368" t="s">
        <v>1526</v>
      </c>
      <c r="AC53" s="368" t="s">
        <v>721</v>
      </c>
      <c r="AD53" s="364"/>
      <c r="AE53" s="369"/>
    </row>
    <row r="54" spans="1:31" x14ac:dyDescent="0.2">
      <c r="A54" s="341" t="s">
        <v>4</v>
      </c>
      <c r="B54" s="342" t="s">
        <v>990</v>
      </c>
      <c r="C54" s="343" t="s">
        <v>469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677</v>
      </c>
      <c r="AC54" s="352" t="s">
        <v>704</v>
      </c>
      <c r="AD54" s="370"/>
      <c r="AE54" s="373"/>
    </row>
    <row r="55" spans="1:31" x14ac:dyDescent="0.2">
      <c r="A55" s="353" t="s">
        <v>4</v>
      </c>
      <c r="B55" s="354" t="s">
        <v>1008</v>
      </c>
      <c r="C55" s="355" t="s">
        <v>779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1183</v>
      </c>
      <c r="AB55" s="368" t="s">
        <v>1526</v>
      </c>
      <c r="AC55" s="368" t="s">
        <v>721</v>
      </c>
      <c r="AD55" s="368" t="s">
        <v>716</v>
      </c>
      <c r="AE55" s="368" t="s">
        <v>726</v>
      </c>
    </row>
    <row r="56" spans="1:31" s="27" customFormat="1" x14ac:dyDescent="0.2">
      <c r="A56" s="353" t="s">
        <v>4</v>
      </c>
      <c r="B56" s="354" t="s">
        <v>991</v>
      </c>
      <c r="C56" s="355" t="s">
        <v>779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588</v>
      </c>
      <c r="AB56" s="364" t="s">
        <v>678</v>
      </c>
      <c r="AC56" s="364" t="s">
        <v>705</v>
      </c>
      <c r="AD56" s="364" t="s">
        <v>717</v>
      </c>
      <c r="AE56" s="386" t="s">
        <v>728</v>
      </c>
    </row>
    <row r="57" spans="1:31" s="27" customFormat="1" x14ac:dyDescent="0.2">
      <c r="A57" s="353" t="s">
        <v>4</v>
      </c>
      <c r="B57" s="354" t="s">
        <v>992</v>
      </c>
      <c r="C57" s="355" t="s">
        <v>779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1187</v>
      </c>
      <c r="AB57" s="364" t="s">
        <v>678</v>
      </c>
      <c r="AC57" s="364" t="s">
        <v>705</v>
      </c>
      <c r="AD57" s="364" t="s">
        <v>717</v>
      </c>
      <c r="AE57" s="386" t="s">
        <v>728</v>
      </c>
    </row>
    <row r="58" spans="1:31" s="27" customFormat="1" x14ac:dyDescent="0.2">
      <c r="A58" s="353" t="s">
        <v>4</v>
      </c>
      <c r="B58" s="354" t="s">
        <v>993</v>
      </c>
      <c r="C58" s="355" t="s">
        <v>779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1188</v>
      </c>
      <c r="AB58" s="364" t="s">
        <v>678</v>
      </c>
      <c r="AC58" s="364" t="s">
        <v>705</v>
      </c>
      <c r="AD58" s="364" t="s">
        <v>717</v>
      </c>
      <c r="AE58" s="386" t="s">
        <v>728</v>
      </c>
    </row>
    <row r="59" spans="1:31" s="27" customFormat="1" x14ac:dyDescent="0.2">
      <c r="A59" s="353" t="s">
        <v>4</v>
      </c>
      <c r="B59" s="342" t="s">
        <v>1104</v>
      </c>
      <c r="C59" s="355" t="s">
        <v>1103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1190</v>
      </c>
      <c r="AB59" s="352" t="s">
        <v>1527</v>
      </c>
      <c r="AC59" s="352" t="s">
        <v>1532</v>
      </c>
      <c r="AD59" s="352" t="s">
        <v>1533</v>
      </c>
      <c r="AE59" s="372" t="s">
        <v>1535</v>
      </c>
    </row>
    <row r="60" spans="1:31" s="27" customFormat="1" x14ac:dyDescent="0.2">
      <c r="A60" s="353" t="s">
        <v>4</v>
      </c>
      <c r="B60" s="342" t="s">
        <v>1536</v>
      </c>
      <c r="C60" s="355" t="s">
        <v>1103</v>
      </c>
      <c r="D60" s="575">
        <v>90</v>
      </c>
      <c r="E60" s="576">
        <v>4</v>
      </c>
      <c r="F60" s="576">
        <v>0</v>
      </c>
      <c r="G60" s="357">
        <v>60</v>
      </c>
      <c r="H60" s="357">
        <v>10</v>
      </c>
      <c r="I60" s="576">
        <v>83</v>
      </c>
      <c r="J60" s="577">
        <v>0.22499999999999998</v>
      </c>
      <c r="K60" s="576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81" t="s">
        <v>1190</v>
      </c>
      <c r="AB60" s="370" t="s">
        <v>1527</v>
      </c>
      <c r="AC60" s="370" t="s">
        <v>1532</v>
      </c>
      <c r="AD60" s="370" t="s">
        <v>1533</v>
      </c>
      <c r="AE60" s="582" t="s">
        <v>1535</v>
      </c>
    </row>
    <row r="61" spans="1:31" s="27" customFormat="1" x14ac:dyDescent="0.2">
      <c r="A61" s="341" t="s">
        <v>4</v>
      </c>
      <c r="B61" s="342" t="s">
        <v>1036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679</v>
      </c>
      <c r="AC61" s="352" t="s">
        <v>754</v>
      </c>
      <c r="AD61" s="370"/>
      <c r="AE61" s="373"/>
    </row>
    <row r="62" spans="1:31" x14ac:dyDescent="0.2">
      <c r="A62" s="341" t="s">
        <v>4</v>
      </c>
      <c r="B62" s="342" t="s">
        <v>1228</v>
      </c>
      <c r="C62" s="343" t="s">
        <v>469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1251</v>
      </c>
      <c r="AB62" s="352" t="s">
        <v>679</v>
      </c>
      <c r="AC62" s="352" t="s">
        <v>754</v>
      </c>
      <c r="AD62" s="370"/>
      <c r="AE62" s="373"/>
    </row>
    <row r="63" spans="1:31" x14ac:dyDescent="0.2">
      <c r="A63" s="353" t="s">
        <v>4</v>
      </c>
      <c r="B63" s="354" t="s">
        <v>994</v>
      </c>
      <c r="C63" s="355" t="s">
        <v>347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1189</v>
      </c>
      <c r="AB63" s="368" t="s">
        <v>686</v>
      </c>
      <c r="AC63" s="368" t="s">
        <v>701</v>
      </c>
      <c r="AD63" s="368" t="s">
        <v>730</v>
      </c>
      <c r="AE63" s="368" t="s">
        <v>729</v>
      </c>
    </row>
    <row r="64" spans="1:31" x14ac:dyDescent="0.2">
      <c r="A64" s="353" t="s">
        <v>4</v>
      </c>
      <c r="B64" s="354" t="s">
        <v>1017</v>
      </c>
      <c r="C64" s="355" t="s">
        <v>347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504</v>
      </c>
      <c r="AB64" s="368" t="s">
        <v>680</v>
      </c>
      <c r="AC64" s="368" t="s">
        <v>706</v>
      </c>
      <c r="AD64" s="364"/>
      <c r="AE64" s="369"/>
    </row>
    <row r="65" spans="1:31" s="27" customFormat="1" x14ac:dyDescent="0.2">
      <c r="A65" s="341" t="s">
        <v>4</v>
      </c>
      <c r="B65" s="342" t="s">
        <v>1004</v>
      </c>
      <c r="C65" s="343" t="s">
        <v>765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1177</v>
      </c>
      <c r="AB65" s="352" t="s">
        <v>1254</v>
      </c>
      <c r="AC65" s="352" t="s">
        <v>1264</v>
      </c>
      <c r="AD65" s="352" t="s">
        <v>1273</v>
      </c>
      <c r="AE65" s="372" t="s">
        <v>1281</v>
      </c>
    </row>
    <row r="66" spans="1:31" s="27" customFormat="1" x14ac:dyDescent="0.2">
      <c r="A66" s="353" t="s">
        <v>4</v>
      </c>
      <c r="B66" s="354" t="s">
        <v>995</v>
      </c>
      <c r="C66" s="355" t="s">
        <v>347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1248</v>
      </c>
      <c r="AB66" s="364" t="s">
        <v>678</v>
      </c>
      <c r="AC66" s="364" t="s">
        <v>705</v>
      </c>
      <c r="AD66" s="364" t="s">
        <v>717</v>
      </c>
      <c r="AE66" s="386" t="s">
        <v>728</v>
      </c>
    </row>
    <row r="67" spans="1:31" s="27" customFormat="1" x14ac:dyDescent="0.2">
      <c r="A67" s="341" t="s">
        <v>4</v>
      </c>
      <c r="B67" s="342" t="s">
        <v>1018</v>
      </c>
      <c r="C67" s="343" t="s">
        <v>348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1180</v>
      </c>
      <c r="AB67" s="352" t="s">
        <v>1257</v>
      </c>
      <c r="AC67" s="352" t="s">
        <v>1267</v>
      </c>
      <c r="AD67" s="352" t="s">
        <v>1275</v>
      </c>
      <c r="AE67" s="352" t="s">
        <v>1283</v>
      </c>
    </row>
    <row r="68" spans="1:31" s="27" customFormat="1" x14ac:dyDescent="0.2">
      <c r="A68" s="353" t="s">
        <v>4</v>
      </c>
      <c r="B68" s="354" t="s">
        <v>996</v>
      </c>
      <c r="C68" s="355" t="s">
        <v>349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561</v>
      </c>
      <c r="AB68" s="368" t="s">
        <v>715</v>
      </c>
      <c r="AC68" s="368" t="s">
        <v>756</v>
      </c>
      <c r="AD68" s="368" t="s">
        <v>733</v>
      </c>
      <c r="AE68" s="368" t="s">
        <v>732</v>
      </c>
    </row>
    <row r="69" spans="1:31" x14ac:dyDescent="0.2">
      <c r="A69" s="353" t="s">
        <v>4</v>
      </c>
      <c r="B69" s="354" t="s">
        <v>998</v>
      </c>
      <c r="C69" s="355" t="s">
        <v>349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1191</v>
      </c>
      <c r="AB69" s="368" t="s">
        <v>715</v>
      </c>
      <c r="AC69" s="368" t="s">
        <v>756</v>
      </c>
      <c r="AD69" s="368" t="s">
        <v>733</v>
      </c>
      <c r="AE69" s="368" t="s">
        <v>732</v>
      </c>
    </row>
    <row r="70" spans="1:31" x14ac:dyDescent="0.2">
      <c r="A70" s="353" t="s">
        <v>4</v>
      </c>
      <c r="B70" s="354" t="s">
        <v>997</v>
      </c>
      <c r="C70" s="355" t="s">
        <v>349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560</v>
      </c>
      <c r="AB70" s="368" t="s">
        <v>715</v>
      </c>
      <c r="AC70" s="368" t="s">
        <v>755</v>
      </c>
      <c r="AD70" s="368" t="s">
        <v>718</v>
      </c>
      <c r="AE70" s="368" t="s">
        <v>731</v>
      </c>
    </row>
    <row r="71" spans="1:31" s="517" customFormat="1" x14ac:dyDescent="0.2">
      <c r="A71" s="353" t="s">
        <v>4</v>
      </c>
      <c r="B71" s="374" t="s">
        <v>999</v>
      </c>
      <c r="C71" s="375" t="s">
        <v>347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361">
        <v>0.25</v>
      </c>
      <c r="X71" s="361">
        <v>0.25</v>
      </c>
      <c r="Y71" s="361">
        <v>0</v>
      </c>
      <c r="Z71" s="362">
        <v>0</v>
      </c>
      <c r="AA71" s="363" t="s">
        <v>1176</v>
      </c>
      <c r="AB71" s="368" t="s">
        <v>687</v>
      </c>
      <c r="AC71" s="368" t="s">
        <v>707</v>
      </c>
      <c r="AD71" s="368"/>
      <c r="AE71" s="516"/>
    </row>
    <row r="72" spans="1:31" s="517" customFormat="1" x14ac:dyDescent="0.2">
      <c r="A72" s="353" t="s">
        <v>4</v>
      </c>
      <c r="B72" s="374" t="s">
        <v>1000</v>
      </c>
      <c r="C72" s="375" t="s">
        <v>347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361">
        <v>0.25</v>
      </c>
      <c r="X72" s="361">
        <v>0.25</v>
      </c>
      <c r="Y72" s="361">
        <v>0</v>
      </c>
      <c r="Z72" s="362">
        <v>0</v>
      </c>
      <c r="AA72" s="363" t="s">
        <v>556</v>
      </c>
      <c r="AB72" s="368" t="s">
        <v>687</v>
      </c>
      <c r="AC72" s="368" t="s">
        <v>707</v>
      </c>
      <c r="AD72" s="368"/>
      <c r="AE72" s="516"/>
    </row>
    <row r="73" spans="1:31" s="517" customFormat="1" x14ac:dyDescent="0.2">
      <c r="A73" s="353" t="s">
        <v>4</v>
      </c>
      <c r="B73" s="374" t="s">
        <v>1560</v>
      </c>
      <c r="C73" s="375" t="s">
        <v>347</v>
      </c>
      <c r="D73" s="575">
        <v>50</v>
      </c>
      <c r="E73" s="576">
        <v>3</v>
      </c>
      <c r="F73" s="576">
        <v>0</v>
      </c>
      <c r="G73" s="287">
        <v>10</v>
      </c>
      <c r="H73" s="287">
        <v>0</v>
      </c>
      <c r="I73" s="576">
        <v>35</v>
      </c>
      <c r="J73" s="577">
        <v>7.4999999999999997E-2</v>
      </c>
      <c r="K73" s="576">
        <v>0</v>
      </c>
      <c r="L73" s="378" t="b">
        <v>1</v>
      </c>
      <c r="M73" s="360">
        <v>5</v>
      </c>
      <c r="N73" s="360">
        <v>5</v>
      </c>
      <c r="O73" s="378">
        <v>2</v>
      </c>
      <c r="P73" s="360">
        <f>entityDefinitions[[#This Row],['[edibleFromTier']]]</f>
        <v>2</v>
      </c>
      <c r="Q73" s="515" t="b">
        <v>1</v>
      </c>
      <c r="R73" s="378" t="b">
        <v>0</v>
      </c>
      <c r="S73" s="378" t="b">
        <v>0</v>
      </c>
      <c r="T73" s="378">
        <v>1</v>
      </c>
      <c r="U73" s="378">
        <v>5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81" t="s">
        <v>556</v>
      </c>
      <c r="AB73" s="364" t="s">
        <v>687</v>
      </c>
      <c r="AC73" s="364" t="s">
        <v>707</v>
      </c>
      <c r="AD73" s="368"/>
      <c r="AE73" s="516"/>
    </row>
    <row r="74" spans="1:31" s="517" customFormat="1" x14ac:dyDescent="0.2">
      <c r="A74" s="353" t="s">
        <v>4</v>
      </c>
      <c r="B74" s="374" t="s">
        <v>1561</v>
      </c>
      <c r="C74" s="375" t="s">
        <v>347</v>
      </c>
      <c r="D74" s="575">
        <v>70</v>
      </c>
      <c r="E74" s="576">
        <v>4</v>
      </c>
      <c r="F74" s="576">
        <v>0</v>
      </c>
      <c r="G74" s="287">
        <v>25</v>
      </c>
      <c r="H74" s="287">
        <v>0</v>
      </c>
      <c r="I74" s="576">
        <v>80</v>
      </c>
      <c r="J74" s="577">
        <v>7.4999999999999997E-2</v>
      </c>
      <c r="K74" s="576">
        <v>0</v>
      </c>
      <c r="L74" s="378" t="b">
        <v>1</v>
      </c>
      <c r="M74" s="360">
        <v>5</v>
      </c>
      <c r="N74" s="360">
        <v>5</v>
      </c>
      <c r="O74" s="378">
        <v>3</v>
      </c>
      <c r="P74" s="360">
        <f>entityDefinitions[[#This Row],['[edibleFromTier']]]</f>
        <v>3</v>
      </c>
      <c r="Q74" s="515" t="b">
        <v>1</v>
      </c>
      <c r="R74" s="378" t="b">
        <v>0</v>
      </c>
      <c r="S74" s="378" t="b">
        <v>0</v>
      </c>
      <c r="T74" s="378">
        <v>1</v>
      </c>
      <c r="U74" s="378">
        <v>8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81" t="s">
        <v>556</v>
      </c>
      <c r="AB74" s="364" t="s">
        <v>687</v>
      </c>
      <c r="AC74" s="364" t="s">
        <v>707</v>
      </c>
      <c r="AD74" s="368"/>
      <c r="AE74" s="516"/>
    </row>
    <row r="75" spans="1:31" x14ac:dyDescent="0.2">
      <c r="A75" s="353" t="s">
        <v>4</v>
      </c>
      <c r="B75" s="354" t="s">
        <v>1292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1521</v>
      </c>
      <c r="AB75" s="364" t="s">
        <v>673</v>
      </c>
      <c r="AC75" s="370" t="s">
        <v>746</v>
      </c>
      <c r="AD75" s="370"/>
      <c r="AE75" s="373"/>
    </row>
    <row r="76" spans="1:31" s="27" customFormat="1" x14ac:dyDescent="0.2">
      <c r="A76" s="353" t="s">
        <v>4</v>
      </c>
      <c r="B76" s="354" t="s">
        <v>1033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688</v>
      </c>
      <c r="AC76" s="368" t="s">
        <v>712</v>
      </c>
      <c r="AD76" s="368" t="s">
        <v>735</v>
      </c>
      <c r="AE76" s="368" t="s">
        <v>734</v>
      </c>
    </row>
    <row r="77" spans="1:31" s="27" customFormat="1" x14ac:dyDescent="0.2">
      <c r="A77" s="353" t="s">
        <v>4</v>
      </c>
      <c r="B77" s="354" t="s">
        <v>1001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1249</v>
      </c>
      <c r="AB77" s="364" t="s">
        <v>681</v>
      </c>
      <c r="AC77" s="364" t="s">
        <v>714</v>
      </c>
      <c r="AD77" s="364"/>
      <c r="AE77" s="365"/>
    </row>
    <row r="78" spans="1:31" s="27" customFormat="1" x14ac:dyDescent="0.2">
      <c r="A78" s="353" t="s">
        <v>4</v>
      </c>
      <c r="B78" s="354" t="s">
        <v>1443</v>
      </c>
      <c r="C78" s="355" t="s">
        <v>347</v>
      </c>
      <c r="D78" s="356">
        <v>60</v>
      </c>
      <c r="E78" s="357">
        <v>9</v>
      </c>
      <c r="F78" s="357">
        <v>0</v>
      </c>
      <c r="G78" s="357">
        <v>20</v>
      </c>
      <c r="H78" s="357">
        <v>0</v>
      </c>
      <c r="I78" s="357">
        <v>35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2</v>
      </c>
      <c r="P78" s="360">
        <f>entityDefinitions[[#This Row],['[edibleFromTier']]]</f>
        <v>2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7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1522</v>
      </c>
      <c r="AB78" s="368" t="s">
        <v>1528</v>
      </c>
      <c r="AC78" s="368" t="s">
        <v>721</v>
      </c>
      <c r="AD78" s="368" t="s">
        <v>1534</v>
      </c>
      <c r="AE78" s="368" t="s">
        <v>1534</v>
      </c>
    </row>
    <row r="79" spans="1:31" s="27" customFormat="1" x14ac:dyDescent="0.2">
      <c r="A79" s="353" t="s">
        <v>4</v>
      </c>
      <c r="B79" s="354" t="s">
        <v>1019</v>
      </c>
      <c r="C79" s="355" t="s">
        <v>347</v>
      </c>
      <c r="D79" s="356">
        <v>20</v>
      </c>
      <c r="E79" s="357">
        <v>2</v>
      </c>
      <c r="F79" s="357">
        <v>0</v>
      </c>
      <c r="G79" s="357">
        <v>2</v>
      </c>
      <c r="H79" s="357">
        <v>0</v>
      </c>
      <c r="I79" s="357">
        <v>25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0</v>
      </c>
      <c r="P79" s="360">
        <f>entityDefinitions[[#This Row],['[edibleFromTier']]]</f>
        <v>0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2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3" t="s">
        <v>1246</v>
      </c>
      <c r="AB79" s="368" t="s">
        <v>1260</v>
      </c>
      <c r="AC79" s="368" t="s">
        <v>1270</v>
      </c>
      <c r="AD79" s="364"/>
      <c r="AE79" s="365"/>
    </row>
    <row r="80" spans="1:31" s="27" customFormat="1" x14ac:dyDescent="0.2">
      <c r="A80" s="341" t="s">
        <v>4</v>
      </c>
      <c r="B80" s="342" t="s">
        <v>1022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693</v>
      </c>
      <c r="AC80" s="352" t="s">
        <v>749</v>
      </c>
      <c r="AD80" s="370"/>
      <c r="AE80" s="373"/>
    </row>
    <row r="81" spans="1:31" s="27" customFormat="1" x14ac:dyDescent="0.2">
      <c r="A81" s="353" t="s">
        <v>4</v>
      </c>
      <c r="B81" s="354" t="s">
        <v>1034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1250</v>
      </c>
      <c r="AB81" s="368" t="s">
        <v>1528</v>
      </c>
      <c r="AC81" s="368" t="s">
        <v>1532</v>
      </c>
      <c r="AD81" s="368" t="s">
        <v>735</v>
      </c>
      <c r="AE81" s="368" t="s">
        <v>734</v>
      </c>
    </row>
    <row r="82" spans="1:31" s="27" customFormat="1" x14ac:dyDescent="0.2">
      <c r="A82" s="353" t="s">
        <v>4</v>
      </c>
      <c r="B82" s="354" t="s">
        <v>1020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681</v>
      </c>
      <c r="AC82" s="368" t="s">
        <v>714</v>
      </c>
      <c r="AD82" s="364"/>
      <c r="AE82" s="365"/>
    </row>
    <row r="83" spans="1:31" x14ac:dyDescent="0.2">
      <c r="A83" s="341" t="s">
        <v>4</v>
      </c>
      <c r="B83" s="342" t="s">
        <v>1021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1192</v>
      </c>
      <c r="AB83" s="352" t="s">
        <v>1258</v>
      </c>
      <c r="AC83" s="352" t="s">
        <v>1268</v>
      </c>
      <c r="AD83" s="370"/>
      <c r="AE83" s="370"/>
    </row>
    <row r="84" spans="1:31" x14ac:dyDescent="0.2">
      <c r="A84" s="341" t="s">
        <v>4</v>
      </c>
      <c r="B84" s="342" t="s">
        <v>1023</v>
      </c>
      <c r="C84" s="343" t="s">
        <v>348</v>
      </c>
      <c r="D84" s="344">
        <v>60</v>
      </c>
      <c r="E84" s="345">
        <v>4</v>
      </c>
      <c r="F84" s="345">
        <v>0</v>
      </c>
      <c r="G84" s="345">
        <v>50</v>
      </c>
      <c r="H84" s="345">
        <v>0</v>
      </c>
      <c r="I84" s="345">
        <v>55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692</v>
      </c>
      <c r="AC84" s="352" t="s">
        <v>750</v>
      </c>
      <c r="AD84" s="352" t="s">
        <v>736</v>
      </c>
      <c r="AE84" s="352" t="s">
        <v>737</v>
      </c>
    </row>
    <row r="85" spans="1:31" x14ac:dyDescent="0.2">
      <c r="A85" s="341" t="s">
        <v>4</v>
      </c>
      <c r="B85" s="342" t="s">
        <v>1444</v>
      </c>
      <c r="C85" s="343" t="s">
        <v>348</v>
      </c>
      <c r="D85" s="344">
        <v>60</v>
      </c>
      <c r="E85" s="345">
        <v>4</v>
      </c>
      <c r="F85" s="345">
        <v>0</v>
      </c>
      <c r="G85" s="345">
        <v>50</v>
      </c>
      <c r="H85" s="345">
        <v>0</v>
      </c>
      <c r="I85" s="345">
        <v>55</v>
      </c>
      <c r="J85" s="346">
        <v>0.15</v>
      </c>
      <c r="K85" s="345">
        <v>0</v>
      </c>
      <c r="L85" s="347" t="b">
        <v>1</v>
      </c>
      <c r="M85" s="348">
        <v>5</v>
      </c>
      <c r="N85" s="348">
        <v>1</v>
      </c>
      <c r="O85" s="347">
        <v>2</v>
      </c>
      <c r="P85" s="348">
        <v>1</v>
      </c>
      <c r="Q85" s="347" t="b">
        <v>1</v>
      </c>
      <c r="R85" s="347" t="b">
        <v>1</v>
      </c>
      <c r="S85" s="347" t="b">
        <v>0</v>
      </c>
      <c r="T85" s="347">
        <v>85</v>
      </c>
      <c r="U85" s="347">
        <v>9</v>
      </c>
      <c r="V85" s="347">
        <v>0</v>
      </c>
      <c r="W85" s="349">
        <v>0.25</v>
      </c>
      <c r="X85" s="349">
        <v>0.25</v>
      </c>
      <c r="Y85" s="349">
        <v>0.75</v>
      </c>
      <c r="Z85" s="350">
        <v>0</v>
      </c>
      <c r="AA85" s="366" t="s">
        <v>1524</v>
      </c>
      <c r="AB85" s="352" t="s">
        <v>1529</v>
      </c>
      <c r="AC85" s="352" t="s">
        <v>1532</v>
      </c>
      <c r="AD85" s="352" t="s">
        <v>736</v>
      </c>
      <c r="AE85" s="352" t="s">
        <v>737</v>
      </c>
    </row>
    <row r="86" spans="1:31" x14ac:dyDescent="0.2">
      <c r="A86" s="341" t="s">
        <v>4</v>
      </c>
      <c r="B86" s="342" t="s">
        <v>1006</v>
      </c>
      <c r="C86" s="343" t="s">
        <v>765</v>
      </c>
      <c r="D86" s="344">
        <v>60</v>
      </c>
      <c r="E86" s="345">
        <v>2</v>
      </c>
      <c r="F86" s="345">
        <v>0</v>
      </c>
      <c r="G86" s="345">
        <v>10</v>
      </c>
      <c r="H86" s="345">
        <v>0</v>
      </c>
      <c r="I86" s="345">
        <v>75</v>
      </c>
      <c r="J86" s="346">
        <v>0.22499999999999998</v>
      </c>
      <c r="K86" s="345">
        <v>0</v>
      </c>
      <c r="L86" s="347" t="b">
        <v>1</v>
      </c>
      <c r="M86" s="348">
        <v>0</v>
      </c>
      <c r="N86" s="348">
        <v>5</v>
      </c>
      <c r="O86" s="347">
        <v>1</v>
      </c>
      <c r="P86" s="348">
        <v>0</v>
      </c>
      <c r="Q86" s="347" t="b">
        <v>1</v>
      </c>
      <c r="R86" s="347" t="b">
        <v>0</v>
      </c>
      <c r="S86" s="347" t="b">
        <v>1</v>
      </c>
      <c r="T86" s="347">
        <v>50</v>
      </c>
      <c r="U86" s="347">
        <v>6</v>
      </c>
      <c r="V86" s="347">
        <v>0</v>
      </c>
      <c r="W86" s="349">
        <v>0.25</v>
      </c>
      <c r="X86" s="349">
        <v>0.25</v>
      </c>
      <c r="Y86" s="349">
        <v>0.8</v>
      </c>
      <c r="Z86" s="350">
        <v>0</v>
      </c>
      <c r="AA86" s="366" t="s">
        <v>1182</v>
      </c>
      <c r="AB86" s="352" t="s">
        <v>1252</v>
      </c>
      <c r="AC86" s="352" t="s">
        <v>1262</v>
      </c>
      <c r="AD86" s="352" t="s">
        <v>1271</v>
      </c>
      <c r="AE86" s="352" t="s">
        <v>1279</v>
      </c>
    </row>
    <row r="87" spans="1:31" x14ac:dyDescent="0.2">
      <c r="A87" s="353" t="s">
        <v>4</v>
      </c>
      <c r="B87" s="354" t="s">
        <v>1024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559</v>
      </c>
      <c r="AB87" s="368" t="s">
        <v>683</v>
      </c>
      <c r="AC87" s="368" t="s">
        <v>752</v>
      </c>
      <c r="AD87" s="368" t="s">
        <v>738</v>
      </c>
      <c r="AE87" s="368" t="s">
        <v>719</v>
      </c>
    </row>
    <row r="88" spans="1:31" x14ac:dyDescent="0.2">
      <c r="A88" s="353" t="s">
        <v>4</v>
      </c>
      <c r="B88" s="354" t="s">
        <v>1025</v>
      </c>
      <c r="C88" s="355" t="s">
        <v>347</v>
      </c>
      <c r="D88" s="356">
        <v>120</v>
      </c>
      <c r="E88" s="357">
        <v>9</v>
      </c>
      <c r="F88" s="357">
        <v>0</v>
      </c>
      <c r="G88" s="357">
        <v>20</v>
      </c>
      <c r="H88" s="357">
        <v>0</v>
      </c>
      <c r="I88" s="357">
        <v>70</v>
      </c>
      <c r="J88" s="358">
        <v>0.15</v>
      </c>
      <c r="K88" s="357">
        <v>0</v>
      </c>
      <c r="L88" s="359" t="b">
        <v>1</v>
      </c>
      <c r="M88" s="360">
        <v>5</v>
      </c>
      <c r="N88" s="360">
        <v>5</v>
      </c>
      <c r="O88" s="359">
        <v>2</v>
      </c>
      <c r="P88" s="360">
        <f>entityDefinitions[[#This Row],['[edibleFromTier']]]</f>
        <v>2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4</v>
      </c>
      <c r="V88" s="359">
        <v>0</v>
      </c>
      <c r="W88" s="361">
        <v>0</v>
      </c>
      <c r="X88" s="361">
        <v>0</v>
      </c>
      <c r="Y88" s="361">
        <v>1</v>
      </c>
      <c r="Z88" s="362">
        <v>0</v>
      </c>
      <c r="AA88" s="367" t="s">
        <v>558</v>
      </c>
      <c r="AB88" s="368" t="s">
        <v>684</v>
      </c>
      <c r="AC88" s="368" t="s">
        <v>751</v>
      </c>
      <c r="AD88" s="368" t="s">
        <v>738</v>
      </c>
      <c r="AE88" s="382" t="s">
        <v>720</v>
      </c>
    </row>
    <row r="89" spans="1:31" x14ac:dyDescent="0.2">
      <c r="A89" s="353" t="s">
        <v>4</v>
      </c>
      <c r="B89" s="354" t="s">
        <v>1026</v>
      </c>
      <c r="C89" s="355" t="s">
        <v>347</v>
      </c>
      <c r="D89" s="356">
        <v>20</v>
      </c>
      <c r="E89" s="357">
        <v>2</v>
      </c>
      <c r="F89" s="357">
        <v>0</v>
      </c>
      <c r="G89" s="357">
        <v>4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3</v>
      </c>
      <c r="V89" s="359">
        <v>0</v>
      </c>
      <c r="W89" s="361">
        <v>0</v>
      </c>
      <c r="X89" s="361">
        <v>0</v>
      </c>
      <c r="Y89" s="361">
        <v>0</v>
      </c>
      <c r="Z89" s="362">
        <v>0</v>
      </c>
      <c r="AA89" s="367" t="s">
        <v>557</v>
      </c>
      <c r="AB89" s="368" t="s">
        <v>697</v>
      </c>
      <c r="AC89" s="368" t="s">
        <v>713</v>
      </c>
      <c r="AD89" s="364"/>
      <c r="AE89" s="369"/>
    </row>
    <row r="90" spans="1:31" x14ac:dyDescent="0.2">
      <c r="A90" s="353" t="s">
        <v>4</v>
      </c>
      <c r="B90" s="354" t="s">
        <v>1002</v>
      </c>
      <c r="C90" s="355" t="s">
        <v>347</v>
      </c>
      <c r="D90" s="356">
        <v>20</v>
      </c>
      <c r="E90" s="357">
        <v>2</v>
      </c>
      <c r="F90" s="357">
        <v>0</v>
      </c>
      <c r="G90" s="357">
        <v>3</v>
      </c>
      <c r="H90" s="357">
        <v>0</v>
      </c>
      <c r="I90" s="357">
        <v>25</v>
      </c>
      <c r="J90" s="358">
        <v>7.4999999999999997E-2</v>
      </c>
      <c r="K90" s="357">
        <v>0</v>
      </c>
      <c r="L90" s="359" t="b">
        <v>1</v>
      </c>
      <c r="M90" s="360">
        <v>5</v>
      </c>
      <c r="N90" s="360">
        <v>5</v>
      </c>
      <c r="O90" s="359">
        <v>0</v>
      </c>
      <c r="P90" s="360">
        <f>entityDefinitions[[#This Row],['[edibleFromTier']]]</f>
        <v>0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1</v>
      </c>
      <c r="V90" s="359">
        <v>0</v>
      </c>
      <c r="W90" s="361">
        <v>0.05</v>
      </c>
      <c r="X90" s="361">
        <v>0.05</v>
      </c>
      <c r="Y90" s="361">
        <v>0</v>
      </c>
      <c r="Z90" s="362">
        <v>0</v>
      </c>
      <c r="AA90" s="367" t="s">
        <v>565</v>
      </c>
      <c r="AB90" s="368" t="s">
        <v>682</v>
      </c>
      <c r="AC90" s="368" t="s">
        <v>753</v>
      </c>
      <c r="AD90" s="364"/>
      <c r="AE90" s="369"/>
    </row>
    <row r="91" spans="1:31" s="27" customFormat="1" x14ac:dyDescent="0.2">
      <c r="A91" s="353" t="s">
        <v>4</v>
      </c>
      <c r="B91" s="354" t="s">
        <v>1009</v>
      </c>
      <c r="C91" s="355" t="s">
        <v>779</v>
      </c>
      <c r="D91" s="356">
        <v>810</v>
      </c>
      <c r="E91" s="357">
        <v>4</v>
      </c>
      <c r="F91" s="357">
        <v>0</v>
      </c>
      <c r="G91" s="357">
        <v>150</v>
      </c>
      <c r="H91" s="357">
        <v>0</v>
      </c>
      <c r="I91" s="357">
        <v>83</v>
      </c>
      <c r="J91" s="358">
        <v>0.22499999999999998</v>
      </c>
      <c r="K91" s="357">
        <v>0</v>
      </c>
      <c r="L91" s="359" t="b">
        <v>1</v>
      </c>
      <c r="M91" s="360">
        <v>5</v>
      </c>
      <c r="N91" s="360">
        <v>5</v>
      </c>
      <c r="O91" s="359">
        <v>1</v>
      </c>
      <c r="P91" s="360">
        <v>2</v>
      </c>
      <c r="Q91" s="347" t="b">
        <v>1</v>
      </c>
      <c r="R91" s="359" t="b">
        <v>0</v>
      </c>
      <c r="S91" s="359" t="b">
        <v>0</v>
      </c>
      <c r="T91" s="359">
        <v>1</v>
      </c>
      <c r="U91" s="359">
        <v>0</v>
      </c>
      <c r="V91" s="359">
        <v>0</v>
      </c>
      <c r="W91" s="361">
        <v>0.1</v>
      </c>
      <c r="X91" s="361">
        <v>0.1</v>
      </c>
      <c r="Y91" s="361">
        <v>1</v>
      </c>
      <c r="Z91" s="362">
        <v>0</v>
      </c>
      <c r="AA91" s="363" t="s">
        <v>1179</v>
      </c>
      <c r="AB91" s="368" t="s">
        <v>1259</v>
      </c>
      <c r="AC91" s="368" t="s">
        <v>1269</v>
      </c>
      <c r="AD91" s="368" t="s">
        <v>1278</v>
      </c>
      <c r="AE91" s="382" t="s">
        <v>1284</v>
      </c>
    </row>
    <row r="92" spans="1:31" s="27" customFormat="1" x14ac:dyDescent="0.2">
      <c r="A92" s="353" t="s">
        <v>4</v>
      </c>
      <c r="B92" s="354" t="s">
        <v>1538</v>
      </c>
      <c r="C92" s="355" t="s">
        <v>765</v>
      </c>
      <c r="D92" s="575">
        <v>810</v>
      </c>
      <c r="E92" s="576">
        <v>4</v>
      </c>
      <c r="F92" s="576">
        <v>0</v>
      </c>
      <c r="G92" s="357">
        <v>150</v>
      </c>
      <c r="H92" s="357">
        <v>0</v>
      </c>
      <c r="I92" s="576">
        <v>83</v>
      </c>
      <c r="J92" s="577">
        <v>0.22499999999999998</v>
      </c>
      <c r="K92" s="576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81" t="s">
        <v>1179</v>
      </c>
      <c r="AB92" s="364" t="s">
        <v>1259</v>
      </c>
      <c r="AC92" s="364" t="s">
        <v>1269</v>
      </c>
      <c r="AD92" s="364" t="s">
        <v>1278</v>
      </c>
      <c r="AE92" s="386" t="s">
        <v>1284</v>
      </c>
    </row>
    <row r="93" spans="1:31" x14ac:dyDescent="0.2">
      <c r="A93" s="341" t="s">
        <v>4</v>
      </c>
      <c r="B93" s="342" t="s">
        <v>1027</v>
      </c>
      <c r="C93" s="343" t="s">
        <v>348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694</v>
      </c>
      <c r="AC93" s="352" t="s">
        <v>757</v>
      </c>
      <c r="AD93" s="370"/>
      <c r="AE93" s="371"/>
    </row>
    <row r="94" spans="1:31" x14ac:dyDescent="0.2">
      <c r="A94" s="341" t="s">
        <v>4</v>
      </c>
      <c r="B94" s="342" t="s">
        <v>1028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695</v>
      </c>
      <c r="AC94" s="352" t="s">
        <v>758</v>
      </c>
      <c r="AD94" s="370"/>
      <c r="AE94" s="371"/>
    </row>
    <row r="95" spans="1:31" s="5" customFormat="1" ht="16" thickBot="1" x14ac:dyDescent="0.25">
      <c r="A95" s="353" t="s">
        <v>4</v>
      </c>
      <c r="B95" s="354" t="s">
        <v>1003</v>
      </c>
      <c r="C95" s="355" t="s">
        <v>779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8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696</v>
      </c>
      <c r="AC95" s="368" t="s">
        <v>759</v>
      </c>
      <c r="AD95" s="368" t="s">
        <v>739</v>
      </c>
      <c r="AE95" s="382" t="s">
        <v>740</v>
      </c>
    </row>
    <row r="96" spans="1:31" x14ac:dyDescent="0.2">
      <c r="A96" s="389" t="s">
        <v>4</v>
      </c>
      <c r="B96" s="390" t="s">
        <v>1007</v>
      </c>
      <c r="C96" s="391" t="s">
        <v>765</v>
      </c>
      <c r="D96" s="344">
        <v>60</v>
      </c>
      <c r="E96" s="392">
        <v>2</v>
      </c>
      <c r="F96" s="392">
        <v>0</v>
      </c>
      <c r="G96" s="392">
        <v>8</v>
      </c>
      <c r="H96" s="392">
        <v>0</v>
      </c>
      <c r="I96" s="392">
        <v>75</v>
      </c>
      <c r="J96" s="346">
        <v>0.22499999999999998</v>
      </c>
      <c r="K96" s="392">
        <v>0</v>
      </c>
      <c r="L96" s="393" t="b">
        <v>1</v>
      </c>
      <c r="M96" s="348">
        <v>5</v>
      </c>
      <c r="N96" s="348">
        <v>0</v>
      </c>
      <c r="O96" s="393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4">
        <v>0.25</v>
      </c>
      <c r="X96" s="394">
        <v>0.25</v>
      </c>
      <c r="Y96" s="394">
        <v>0.8</v>
      </c>
      <c r="Z96" s="395">
        <v>0</v>
      </c>
      <c r="AA96" s="396" t="s">
        <v>1181</v>
      </c>
      <c r="AB96" s="397" t="s">
        <v>1255</v>
      </c>
      <c r="AC96" s="397" t="s">
        <v>1265</v>
      </c>
      <c r="AD96" s="398"/>
      <c r="AE96" s="399"/>
    </row>
    <row r="97" spans="1:31" ht="16" thickBot="1" x14ac:dyDescent="0.25">
      <c r="A97" s="400"/>
      <c r="B97" s="401"/>
      <c r="C97" s="355"/>
      <c r="D97" s="402">
        <v>60</v>
      </c>
      <c r="E97" s="357">
        <v>2</v>
      </c>
      <c r="F97" s="357"/>
      <c r="G97" s="357"/>
      <c r="H97" s="357"/>
      <c r="I97" s="357">
        <v>75</v>
      </c>
      <c r="J97" s="403">
        <v>0.22499999999999998</v>
      </c>
      <c r="K97" s="357"/>
      <c r="L97" s="359"/>
      <c r="M97" s="404"/>
      <c r="N97" s="404"/>
      <c r="O97" s="383"/>
      <c r="P97" s="404"/>
      <c r="Q97" s="405"/>
      <c r="R97" s="406"/>
      <c r="S97" s="406"/>
      <c r="T97" s="407"/>
      <c r="U97" s="385"/>
      <c r="V97" s="408"/>
      <c r="W97" s="409"/>
      <c r="X97" s="410"/>
      <c r="Y97" s="410"/>
      <c r="Z97" s="411"/>
      <c r="AA97" s="412"/>
      <c r="AB97" s="413"/>
      <c r="AC97" s="414"/>
      <c r="AD97" s="414"/>
      <c r="AE97" s="415"/>
    </row>
    <row r="98" spans="1:31" ht="24" x14ac:dyDescent="0.3">
      <c r="A98" s="12" t="s">
        <v>548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31" x14ac:dyDescent="0.2">
      <c r="A99" s="203"/>
      <c r="B99" s="203"/>
      <c r="C99" s="205"/>
      <c r="D99" s="203"/>
      <c r="E99" s="203"/>
      <c r="F99" s="601"/>
      <c r="G99" s="601"/>
      <c r="H99" s="161" t="s">
        <v>366</v>
      </c>
      <c r="I99" s="161"/>
      <c r="J99" s="203"/>
      <c r="K99" s="5"/>
      <c r="L99" s="5"/>
      <c r="M99" s="5" t="s">
        <v>398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61"/>
      <c r="AB99" s="161"/>
      <c r="AC99" s="161"/>
      <c r="AD99" s="161"/>
      <c r="AE99" s="5"/>
    </row>
    <row r="100" spans="1:31" ht="141" x14ac:dyDescent="0.2">
      <c r="A100" s="141" t="s">
        <v>552</v>
      </c>
      <c r="B100" s="141" t="s">
        <v>5</v>
      </c>
      <c r="C100" s="141" t="s">
        <v>353</v>
      </c>
      <c r="D100" s="152" t="s">
        <v>1211</v>
      </c>
      <c r="E100" s="152" t="s">
        <v>1198</v>
      </c>
      <c r="F100" s="152" t="s">
        <v>549</v>
      </c>
      <c r="G100" s="152" t="s">
        <v>480</v>
      </c>
      <c r="H100" s="152" t="s">
        <v>367</v>
      </c>
      <c r="I100" s="152" t="s">
        <v>370</v>
      </c>
      <c r="J100" s="152" t="s">
        <v>629</v>
      </c>
      <c r="K100" s="152" t="s">
        <v>628</v>
      </c>
      <c r="L100" s="152" t="s">
        <v>354</v>
      </c>
      <c r="M100" s="147" t="s">
        <v>38</v>
      </c>
      <c r="N100" s="147" t="s">
        <v>395</v>
      </c>
      <c r="O100" s="147" t="s">
        <v>397</v>
      </c>
    </row>
    <row r="101" spans="1:31" x14ac:dyDescent="0.2">
      <c r="A101" s="245" t="s">
        <v>4</v>
      </c>
      <c r="B101" s="178" t="s">
        <v>1199</v>
      </c>
      <c r="C101" s="178" t="s">
        <v>346</v>
      </c>
      <c r="D101" s="246" t="s">
        <v>1212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618</v>
      </c>
      <c r="N101" s="209" t="s">
        <v>721</v>
      </c>
      <c r="O101" s="206" t="s">
        <v>689</v>
      </c>
      <c r="P101" s="5"/>
      <c r="Q101" s="5"/>
    </row>
    <row r="102" spans="1:31" x14ac:dyDescent="0.2">
      <c r="A102" s="245" t="s">
        <v>4</v>
      </c>
      <c r="B102" s="178" t="s">
        <v>1200</v>
      </c>
      <c r="C102" s="178" t="s">
        <v>346</v>
      </c>
      <c r="D102" s="246" t="s">
        <v>302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618</v>
      </c>
      <c r="N102" s="209" t="s">
        <v>721</v>
      </c>
      <c r="O102" s="206" t="s">
        <v>689</v>
      </c>
      <c r="P102" s="5"/>
      <c r="Q102" s="5"/>
    </row>
    <row r="103" spans="1:31" x14ac:dyDescent="0.2">
      <c r="A103" s="245" t="s">
        <v>4</v>
      </c>
      <c r="B103" s="178" t="s">
        <v>1201</v>
      </c>
      <c r="C103" s="178" t="s">
        <v>352</v>
      </c>
      <c r="D103" s="246" t="s">
        <v>1212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618</v>
      </c>
      <c r="N103" s="209" t="s">
        <v>721</v>
      </c>
      <c r="O103" s="206" t="s">
        <v>689</v>
      </c>
      <c r="P103" s="5"/>
      <c r="Q103" s="5"/>
    </row>
    <row r="104" spans="1:31" x14ac:dyDescent="0.2">
      <c r="A104" s="245" t="s">
        <v>4</v>
      </c>
      <c r="B104" s="178" t="s">
        <v>1202</v>
      </c>
      <c r="C104" s="178" t="s">
        <v>352</v>
      </c>
      <c r="D104" s="246" t="s">
        <v>302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618</v>
      </c>
      <c r="N104" s="209" t="s">
        <v>721</v>
      </c>
      <c r="O104" s="206" t="s">
        <v>689</v>
      </c>
      <c r="P104" s="5"/>
      <c r="Q104" s="5"/>
    </row>
    <row r="105" spans="1:31" x14ac:dyDescent="0.2">
      <c r="A105" s="245" t="s">
        <v>4</v>
      </c>
      <c r="B105" s="178" t="s">
        <v>1203</v>
      </c>
      <c r="C105" s="178" t="s">
        <v>349</v>
      </c>
      <c r="D105" s="246" t="s">
        <v>1212</v>
      </c>
      <c r="E105" s="246">
        <v>3</v>
      </c>
      <c r="F105" s="314">
        <v>0</v>
      </c>
      <c r="G105" s="314">
        <v>0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618</v>
      </c>
      <c r="N105" s="209" t="s">
        <v>721</v>
      </c>
      <c r="O105" s="206" t="s">
        <v>689</v>
      </c>
      <c r="P105" s="5"/>
      <c r="Q105" s="5"/>
    </row>
    <row r="106" spans="1:31" x14ac:dyDescent="0.2">
      <c r="A106" s="245" t="s">
        <v>4</v>
      </c>
      <c r="B106" s="178" t="s">
        <v>1204</v>
      </c>
      <c r="C106" s="178" t="s">
        <v>349</v>
      </c>
      <c r="D106" s="246" t="s">
        <v>302</v>
      </c>
      <c r="E106" s="246">
        <v>3</v>
      </c>
      <c r="F106" s="314">
        <v>0</v>
      </c>
      <c r="G106" s="314">
        <v>1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618</v>
      </c>
      <c r="N106" s="209" t="s">
        <v>721</v>
      </c>
      <c r="O106" s="206" t="s">
        <v>689</v>
      </c>
      <c r="P106" s="5"/>
      <c r="Q106" s="5"/>
    </row>
    <row r="107" spans="1:31" x14ac:dyDescent="0.2">
      <c r="A107" s="245" t="s">
        <v>4</v>
      </c>
      <c r="B107" s="178" t="s">
        <v>1205</v>
      </c>
      <c r="C107" s="178" t="s">
        <v>349</v>
      </c>
      <c r="D107" s="246" t="s">
        <v>1213</v>
      </c>
      <c r="E107" s="246">
        <v>3</v>
      </c>
      <c r="F107" s="314">
        <v>0</v>
      </c>
      <c r="G107" s="314">
        <v>2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618</v>
      </c>
      <c r="N107" s="209" t="s">
        <v>721</v>
      </c>
      <c r="O107" s="206" t="s">
        <v>689</v>
      </c>
      <c r="P107" s="5"/>
      <c r="Q107" s="5"/>
    </row>
    <row r="108" spans="1:31" s="204" customFormat="1" x14ac:dyDescent="0.2">
      <c r="A108" s="245" t="s">
        <v>4</v>
      </c>
      <c r="B108" s="178" t="s">
        <v>1206</v>
      </c>
      <c r="C108" s="178" t="s">
        <v>351</v>
      </c>
      <c r="D108" s="246" t="s">
        <v>1212</v>
      </c>
      <c r="E108" s="246">
        <v>3</v>
      </c>
      <c r="F108" s="314">
        <v>0</v>
      </c>
      <c r="G108" s="314">
        <v>0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618</v>
      </c>
      <c r="N108" s="209" t="s">
        <v>721</v>
      </c>
      <c r="O108" s="206" t="s">
        <v>689</v>
      </c>
      <c r="P108" s="5"/>
      <c r="Q108" s="5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</row>
    <row r="109" spans="1:31" x14ac:dyDescent="0.2">
      <c r="A109" s="245" t="s">
        <v>4</v>
      </c>
      <c r="B109" s="178" t="s">
        <v>1207</v>
      </c>
      <c r="C109" s="178" t="s">
        <v>351</v>
      </c>
      <c r="D109" s="246" t="s">
        <v>302</v>
      </c>
      <c r="E109" s="246">
        <v>3</v>
      </c>
      <c r="F109" s="314">
        <v>0</v>
      </c>
      <c r="G109" s="314">
        <v>1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618</v>
      </c>
      <c r="N109" s="209" t="s">
        <v>721</v>
      </c>
      <c r="O109" s="206" t="s">
        <v>689</v>
      </c>
      <c r="P109" s="5"/>
      <c r="Q109" s="5"/>
    </row>
    <row r="110" spans="1:31" x14ac:dyDescent="0.2">
      <c r="A110" s="245" t="s">
        <v>4</v>
      </c>
      <c r="B110" s="178" t="s">
        <v>1208</v>
      </c>
      <c r="C110" s="178" t="s">
        <v>351</v>
      </c>
      <c r="D110" s="246" t="s">
        <v>1213</v>
      </c>
      <c r="E110" s="246">
        <v>3</v>
      </c>
      <c r="F110" s="314">
        <v>0</v>
      </c>
      <c r="G110" s="314">
        <v>2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721</v>
      </c>
      <c r="O110" s="206" t="s">
        <v>689</v>
      </c>
      <c r="P110" s="5"/>
      <c r="Q110" s="5"/>
    </row>
    <row r="111" spans="1:31" x14ac:dyDescent="0.2">
      <c r="A111" s="223"/>
      <c r="B111" s="223"/>
      <c r="C111" s="223"/>
      <c r="D111" s="224"/>
      <c r="E111" s="225"/>
      <c r="F111" s="225"/>
      <c r="G111" s="225"/>
      <c r="H111" s="225"/>
      <c r="I111" s="225"/>
      <c r="J111" s="226"/>
      <c r="K111" s="226"/>
      <c r="L111" s="226"/>
      <c r="M111" s="225"/>
    </row>
    <row r="112" spans="1:31" x14ac:dyDescent="0.2"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</row>
    <row r="113" spans="1:12" ht="16" thickBot="1" x14ac:dyDescent="0.25"/>
    <row r="114" spans="1:12" ht="24" x14ac:dyDescent="0.3">
      <c r="A114" s="12" t="s">
        <v>435</v>
      </c>
      <c r="B114" s="12"/>
      <c r="C114" s="12"/>
      <c r="D114" s="12"/>
      <c r="E114" s="204"/>
      <c r="F114" s="204"/>
      <c r="G114" s="204"/>
      <c r="H114" s="204"/>
      <c r="I114" s="204"/>
      <c r="J114" s="204"/>
      <c r="K114" s="204"/>
      <c r="L114" s="204"/>
    </row>
    <row r="116" spans="1:12" ht="154" x14ac:dyDescent="0.2">
      <c r="A116" s="141" t="s">
        <v>436</v>
      </c>
      <c r="B116" s="142" t="s">
        <v>5</v>
      </c>
      <c r="C116" s="142" t="s">
        <v>190</v>
      </c>
      <c r="D116" s="145" t="s">
        <v>25</v>
      </c>
      <c r="E116" s="145" t="s">
        <v>220</v>
      </c>
      <c r="F116" s="145" t="s">
        <v>327</v>
      </c>
      <c r="G116" s="145" t="s">
        <v>391</v>
      </c>
      <c r="H116" s="145" t="s">
        <v>441</v>
      </c>
    </row>
    <row r="117" spans="1:12" x14ac:dyDescent="0.2">
      <c r="A117" s="208" t="s">
        <v>4</v>
      </c>
      <c r="B117" s="183" t="s">
        <v>437</v>
      </c>
      <c r="C117" s="183" t="s">
        <v>187</v>
      </c>
      <c r="D117" s="190">
        <v>42</v>
      </c>
      <c r="E117" s="190">
        <v>8</v>
      </c>
      <c r="F117" s="190">
        <v>1.3</v>
      </c>
      <c r="G117" s="190">
        <v>2</v>
      </c>
      <c r="H117" s="190">
        <v>0.25</v>
      </c>
    </row>
    <row r="118" spans="1:12" x14ac:dyDescent="0.2">
      <c r="A118" s="208" t="s">
        <v>4</v>
      </c>
      <c r="B118" s="183" t="s">
        <v>438</v>
      </c>
      <c r="C118" s="183" t="s">
        <v>188</v>
      </c>
      <c r="D118" s="190">
        <v>92</v>
      </c>
      <c r="E118" s="190">
        <v>10</v>
      </c>
      <c r="F118" s="190">
        <v>1.1000000000000001</v>
      </c>
      <c r="G118" s="190">
        <v>2</v>
      </c>
      <c r="H118" s="190">
        <v>0.3</v>
      </c>
    </row>
    <row r="119" spans="1:12" x14ac:dyDescent="0.2">
      <c r="A119" s="208" t="s">
        <v>4</v>
      </c>
      <c r="B119" s="183" t="s">
        <v>439</v>
      </c>
      <c r="C119" s="183" t="s">
        <v>189</v>
      </c>
      <c r="D119" s="190">
        <v>235</v>
      </c>
      <c r="E119" s="190">
        <v>12</v>
      </c>
      <c r="F119" s="190">
        <v>0.9</v>
      </c>
      <c r="G119" s="190">
        <v>2</v>
      </c>
      <c r="H119" s="190">
        <v>0.32500000000000001</v>
      </c>
    </row>
    <row r="120" spans="1:12" x14ac:dyDescent="0.2">
      <c r="A120" s="208" t="s">
        <v>4</v>
      </c>
      <c r="B120" s="183" t="s">
        <v>440</v>
      </c>
      <c r="C120" s="183" t="s">
        <v>210</v>
      </c>
      <c r="D120" s="190">
        <v>686</v>
      </c>
      <c r="E120" s="190">
        <v>14</v>
      </c>
      <c r="F120" s="190">
        <v>0.7</v>
      </c>
      <c r="G120" s="190">
        <v>2</v>
      </c>
      <c r="H120" s="190">
        <v>0.35</v>
      </c>
    </row>
    <row r="121" spans="1:12" x14ac:dyDescent="0.2">
      <c r="A121" s="208" t="s">
        <v>4</v>
      </c>
      <c r="B121" s="183" t="s">
        <v>460</v>
      </c>
      <c r="C121" s="183" t="s">
        <v>211</v>
      </c>
      <c r="D121" s="190">
        <v>1040</v>
      </c>
      <c r="E121" s="190">
        <v>14</v>
      </c>
      <c r="F121" s="190">
        <v>0.5</v>
      </c>
      <c r="G121" s="190">
        <v>2</v>
      </c>
      <c r="H121" s="190">
        <v>0.35</v>
      </c>
    </row>
    <row r="124" spans="1:12" x14ac:dyDescent="0.2">
      <c r="D124" s="275">
        <v>42</v>
      </c>
      <c r="F124" s="275">
        <v>1.3</v>
      </c>
      <c r="G124" s="67">
        <f>D117*F117</f>
        <v>54.6</v>
      </c>
      <c r="I124" s="67">
        <f>D124*F124</f>
        <v>54.6</v>
      </c>
    </row>
    <row r="125" spans="1:12" x14ac:dyDescent="0.2">
      <c r="D125" s="275">
        <v>92</v>
      </c>
      <c r="F125" s="275">
        <v>1.1000000000000001</v>
      </c>
      <c r="G125" s="67">
        <f>D118*F118</f>
        <v>101.2</v>
      </c>
      <c r="I125" s="67">
        <f t="shared" ref="I125:I128" si="0">D125*F125</f>
        <v>101.2</v>
      </c>
    </row>
    <row r="126" spans="1:12" x14ac:dyDescent="0.2">
      <c r="D126" s="275">
        <v>235</v>
      </c>
      <c r="F126" s="275">
        <v>0.9</v>
      </c>
      <c r="G126" s="67">
        <f>D119*F119</f>
        <v>211.5</v>
      </c>
      <c r="I126" s="67">
        <f t="shared" si="0"/>
        <v>211.5</v>
      </c>
    </row>
    <row r="127" spans="1:12" x14ac:dyDescent="0.2">
      <c r="D127" s="275">
        <v>686</v>
      </c>
      <c r="F127" s="275">
        <v>0.7</v>
      </c>
      <c r="G127" s="67">
        <f>D120*F120</f>
        <v>480.2</v>
      </c>
      <c r="I127" s="67">
        <f t="shared" si="0"/>
        <v>480.2</v>
      </c>
    </row>
    <row r="128" spans="1:12" x14ac:dyDescent="0.2">
      <c r="D128" s="275">
        <v>1040</v>
      </c>
      <c r="F128" s="275">
        <v>0.5</v>
      </c>
      <c r="G128" s="67">
        <f>D121*F121</f>
        <v>520</v>
      </c>
      <c r="I128" s="67">
        <f t="shared" si="0"/>
        <v>520</v>
      </c>
    </row>
  </sheetData>
  <mergeCells count="3">
    <mergeCell ref="E21:F21"/>
    <mergeCell ref="E3:F3"/>
    <mergeCell ref="F99:G99"/>
  </mergeCells>
  <conditionalFormatting sqref="M96:P9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1:O110 J111:L111 AA23:AE97"/>
    <dataValidation type="list" allowBlank="1" showInputMessage="1" showErrorMessage="1" sqref="C101:C111 C23:C97">
      <formula1>INDIRECT("entityCategoryDefinitions['[sku']]")</formula1>
    </dataValidation>
    <dataValidation type="decimal" allowBlank="1" showInputMessage="1" prompt="probability [0..1]" sqref="M111 H111:I111 H101:L110 W23:Z97">
      <formula1>0</formula1>
      <formula2>1</formula2>
    </dataValidation>
    <dataValidation type="decimal" allowBlank="1" sqref="D101:G111 M23:N97 P23:V97">
      <formula1>1</formula1>
      <formula2>10</formula2>
    </dataValidation>
    <dataValidation type="decimal" operator="greaterThanOrEqual" showInputMessage="1" showErrorMessage="1" sqref="H41:I42 G41 G23:I40 G43:I96">
      <formula1>0</formula1>
    </dataValidation>
    <dataValidation operator="greaterThanOrEqual" showInputMessage="1" showErrorMessage="1" sqref="G42"/>
    <dataValidation type="list" sqref="L23:L97">
      <formula1>"true,false"</formula1>
    </dataValidation>
    <dataValidation type="whole" operator="greaterThanOrEqual" showInputMessage="1" showErrorMessage="1" sqref="D23:F97">
      <formula1>0</formula1>
    </dataValidation>
    <dataValidation type="decimal" showInputMessage="1" showErrorMessage="1" prompt="probability [0..1]" sqref="J23:K97">
      <formula1>0</formula1>
      <formula2>1</formula2>
    </dataValidation>
    <dataValidation type="list" sqref="O23:O9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Y17"/>
  <sheetViews>
    <sheetView workbookViewId="0"/>
  </sheetViews>
  <sheetFormatPr baseColWidth="10" defaultColWidth="255.5" defaultRowHeight="15" x14ac:dyDescent="0.2"/>
  <cols>
    <col min="1" max="1" width="135.5" bestFit="1" customWidth="1"/>
    <col min="2" max="4" width="8.5" bestFit="1" customWidth="1"/>
    <col min="5" max="5" width="12.33203125" style="67" bestFit="1" customWidth="1"/>
    <col min="6" max="6" width="179.33203125" bestFit="1" customWidth="1"/>
    <col min="7" max="7" width="45.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6640625" bestFit="1" customWidth="1"/>
    <col min="12" max="12" width="26.83203125" bestFit="1" customWidth="1"/>
    <col min="13" max="13" width="13.1640625" style="67" bestFit="1" customWidth="1"/>
    <col min="14" max="14" width="22.1640625" style="67" bestFit="1" customWidth="1"/>
    <col min="15" max="20" width="8.5" style="67" bestFit="1" customWidth="1"/>
    <col min="21" max="21" width="24.83203125" bestFit="1" customWidth="1"/>
    <col min="22" max="22" width="27.83203125" bestFit="1" customWidth="1"/>
    <col min="23" max="23" width="9.6640625" bestFit="1" customWidth="1"/>
  </cols>
  <sheetData>
    <row r="1" spans="1:25" ht="16" thickBot="1" x14ac:dyDescent="0.25"/>
    <row r="2" spans="1:25" ht="24" x14ac:dyDescent="0.3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 x14ac:dyDescent="0.2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5" x14ac:dyDescent="0.2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1040</v>
      </c>
      <c r="G4" s="146" t="s">
        <v>1041</v>
      </c>
      <c r="H4" s="146" t="s">
        <v>1042</v>
      </c>
      <c r="I4" s="146" t="s">
        <v>1088</v>
      </c>
      <c r="J4" s="146" t="s">
        <v>1089</v>
      </c>
      <c r="K4" s="146" t="s">
        <v>1043</v>
      </c>
      <c r="L4" s="146" t="s">
        <v>1045</v>
      </c>
      <c r="M4" s="146" t="s">
        <v>1046</v>
      </c>
      <c r="N4" s="146" t="s">
        <v>1047</v>
      </c>
      <c r="O4" s="146" t="s">
        <v>1048</v>
      </c>
      <c r="P4" s="146" t="s">
        <v>1049</v>
      </c>
      <c r="Q4" s="146" t="s">
        <v>1050</v>
      </c>
      <c r="R4" s="146" t="s">
        <v>1051</v>
      </c>
      <c r="S4" s="146" t="s">
        <v>1052</v>
      </c>
      <c r="T4" s="146" t="s">
        <v>1053</v>
      </c>
      <c r="U4" s="146" t="s">
        <v>1143</v>
      </c>
      <c r="V4" s="146" t="s">
        <v>1144</v>
      </c>
      <c r="W4" s="231" t="s">
        <v>621</v>
      </c>
      <c r="X4" s="233" t="s">
        <v>622</v>
      </c>
      <c r="Y4" s="234" t="s">
        <v>623</v>
      </c>
    </row>
    <row r="5" spans="1:25" x14ac:dyDescent="0.2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1445</v>
      </c>
      <c r="G5" s="15" t="s">
        <v>1446</v>
      </c>
      <c r="H5" s="15" t="s">
        <v>666</v>
      </c>
      <c r="I5" s="15" t="s">
        <v>1501</v>
      </c>
      <c r="J5" s="15" t="s">
        <v>1447</v>
      </c>
      <c r="K5" s="15" t="s">
        <v>1044</v>
      </c>
      <c r="L5" s="15" t="s">
        <v>1044</v>
      </c>
      <c r="M5" s="15" t="s">
        <v>1044</v>
      </c>
      <c r="N5" s="15" t="s">
        <v>1044</v>
      </c>
      <c r="O5" s="15" t="s">
        <v>1044</v>
      </c>
      <c r="P5" s="15" t="s">
        <v>1044</v>
      </c>
      <c r="Q5" s="15" t="s">
        <v>1044</v>
      </c>
      <c r="R5" s="15" t="s">
        <v>1044</v>
      </c>
      <c r="S5" s="15" t="s">
        <v>1044</v>
      </c>
      <c r="T5" s="15" t="s">
        <v>1044</v>
      </c>
      <c r="U5" s="15" t="s">
        <v>1146</v>
      </c>
      <c r="V5" s="15" t="s">
        <v>1145</v>
      </c>
      <c r="W5" s="232" t="b">
        <v>0</v>
      </c>
      <c r="X5" s="235" t="s">
        <v>498</v>
      </c>
      <c r="Y5" s="236" t="s">
        <v>461</v>
      </c>
    </row>
    <row r="6" spans="1:25" x14ac:dyDescent="0.2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1054</v>
      </c>
      <c r="G6" s="15"/>
      <c r="H6" s="15" t="s">
        <v>497</v>
      </c>
      <c r="I6" s="15"/>
      <c r="J6" s="15"/>
      <c r="K6" s="15" t="s">
        <v>1044</v>
      </c>
      <c r="L6" s="15" t="s">
        <v>1044</v>
      </c>
      <c r="M6" s="15" t="s">
        <v>1044</v>
      </c>
      <c r="N6" s="15" t="s">
        <v>1044</v>
      </c>
      <c r="O6" s="15" t="s">
        <v>1044</v>
      </c>
      <c r="P6" s="15" t="s">
        <v>1044</v>
      </c>
      <c r="Q6" s="15" t="s">
        <v>1044</v>
      </c>
      <c r="R6" s="15" t="s">
        <v>1044</v>
      </c>
      <c r="S6" s="15" t="s">
        <v>1044</v>
      </c>
      <c r="T6" s="15" t="s">
        <v>1044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 x14ac:dyDescent="0.2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1055</v>
      </c>
      <c r="G7" s="240"/>
      <c r="H7" s="240" t="s">
        <v>580</v>
      </c>
      <c r="I7" s="240"/>
      <c r="J7" s="240"/>
      <c r="K7" s="239" t="s">
        <v>1044</v>
      </c>
      <c r="L7" s="239" t="s">
        <v>1044</v>
      </c>
      <c r="M7" s="239" t="s">
        <v>1044</v>
      </c>
      <c r="N7" s="239" t="s">
        <v>1044</v>
      </c>
      <c r="O7" s="239" t="s">
        <v>1044</v>
      </c>
      <c r="P7" s="239" t="s">
        <v>1044</v>
      </c>
      <c r="Q7" s="239" t="s">
        <v>1044</v>
      </c>
      <c r="R7" s="239" t="s">
        <v>1044</v>
      </c>
      <c r="S7" s="239" t="s">
        <v>1044</v>
      </c>
      <c r="T7" s="239" t="s">
        <v>1044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 x14ac:dyDescent="0.2">
      <c r="F10" s="67"/>
    </row>
    <row r="17" spans="12:12" x14ac:dyDescent="0.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65"/>
  <sheetViews>
    <sheetView workbookViewId="0"/>
  </sheetViews>
  <sheetFormatPr baseColWidth="10" defaultColWidth="10.83203125" defaultRowHeight="15" x14ac:dyDescent="0.2"/>
  <cols>
    <col min="1" max="1" width="3.6640625" style="67" customWidth="1"/>
    <col min="2" max="2" width="59.1640625" style="67" bestFit="1" customWidth="1"/>
    <col min="3" max="3" width="16.5" style="67" bestFit="1" customWidth="1"/>
    <col min="4" max="4" width="12.5" style="67" bestFit="1" customWidth="1"/>
    <col min="5" max="5" width="36" style="67" bestFit="1" customWidth="1"/>
    <col min="6" max="6" width="58.6640625" style="67" bestFit="1" customWidth="1"/>
    <col min="7" max="7" width="50.5" style="67" bestFit="1" customWidth="1"/>
    <col min="8" max="8" width="50.1640625" style="67" bestFit="1" customWidth="1"/>
    <col min="9" max="9" width="49.5" style="67" bestFit="1" customWidth="1"/>
    <col min="10" max="10" width="52" style="67" bestFit="1" customWidth="1"/>
    <col min="11" max="11" width="8.5" style="67" bestFit="1" customWidth="1"/>
    <col min="12" max="12" width="10.83203125" style="67"/>
    <col min="13" max="13" width="15" style="67" customWidth="1"/>
    <col min="14" max="14" width="23.83203125" style="67" customWidth="1"/>
    <col min="15" max="16" width="15" style="67" customWidth="1"/>
    <col min="17" max="16384" width="10.83203125" style="67"/>
  </cols>
  <sheetData>
    <row r="1" spans="2:16" ht="16" thickBot="1" x14ac:dyDescent="0.25"/>
    <row r="2" spans="2:16" ht="24" x14ac:dyDescent="0.3">
      <c r="B2" s="12" t="s">
        <v>1142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 x14ac:dyDescent="0.2">
      <c r="B3" s="162"/>
      <c r="C3" s="10"/>
      <c r="D3" s="10"/>
      <c r="E3" s="313" t="s">
        <v>1129</v>
      </c>
      <c r="F3" s="313" t="s">
        <v>1128</v>
      </c>
      <c r="G3" s="10"/>
      <c r="J3" s="601" t="s">
        <v>297</v>
      </c>
      <c r="K3" s="601"/>
      <c r="M3" s="601"/>
      <c r="N3" s="601"/>
      <c r="O3" s="601"/>
      <c r="P3" s="601"/>
    </row>
    <row r="4" spans="2:16" customFormat="1" ht="104" x14ac:dyDescent="0.2">
      <c r="B4" s="302" t="s">
        <v>1141</v>
      </c>
      <c r="C4" s="303" t="s">
        <v>5</v>
      </c>
      <c r="D4" s="304" t="s">
        <v>204</v>
      </c>
      <c r="E4" s="304" t="s">
        <v>1115</v>
      </c>
      <c r="F4" s="304" t="s">
        <v>1116</v>
      </c>
      <c r="G4" s="304" t="s">
        <v>1117</v>
      </c>
      <c r="H4" s="304" t="s">
        <v>1118</v>
      </c>
      <c r="I4" s="305" t="s">
        <v>23</v>
      </c>
      <c r="J4" s="305" t="s">
        <v>1148</v>
      </c>
      <c r="K4" s="520" t="s">
        <v>1485</v>
      </c>
    </row>
    <row r="5" spans="2:16" x14ac:dyDescent="0.2">
      <c r="B5" s="306" t="s">
        <v>4</v>
      </c>
      <c r="C5" s="300" t="s">
        <v>1193</v>
      </c>
      <c r="D5" s="300" t="s">
        <v>293</v>
      </c>
      <c r="E5" s="300">
        <v>0</v>
      </c>
      <c r="F5" s="300" t="s">
        <v>1038</v>
      </c>
      <c r="G5" s="300">
        <v>30</v>
      </c>
      <c r="H5" s="307">
        <v>30</v>
      </c>
      <c r="I5" s="307" t="s">
        <v>1419</v>
      </c>
      <c r="J5" s="307" t="s">
        <v>1131</v>
      </c>
      <c r="K5" s="519" t="s">
        <v>921</v>
      </c>
    </row>
    <row r="6" spans="2:16" x14ac:dyDescent="0.2">
      <c r="B6" s="306" t="s">
        <v>4</v>
      </c>
      <c r="C6" s="300" t="s">
        <v>1194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1420</v>
      </c>
      <c r="J6" s="307"/>
      <c r="K6" s="519" t="s">
        <v>921</v>
      </c>
    </row>
    <row r="7" spans="2:16" x14ac:dyDescent="0.2">
      <c r="B7" s="306" t="s">
        <v>4</v>
      </c>
      <c r="C7" s="300" t="s">
        <v>1195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1289</v>
      </c>
      <c r="J7" s="307"/>
      <c r="K7" s="519" t="s">
        <v>921</v>
      </c>
    </row>
    <row r="8" spans="2:16" customFormat="1" x14ac:dyDescent="0.2">
      <c r="B8" s="306" t="s">
        <v>4</v>
      </c>
      <c r="C8" s="300" t="s">
        <v>1119</v>
      </c>
      <c r="D8" s="300" t="s">
        <v>293</v>
      </c>
      <c r="E8" s="300">
        <v>1</v>
      </c>
      <c r="F8" s="300" t="s">
        <v>1038</v>
      </c>
      <c r="G8" s="300">
        <v>30</v>
      </c>
      <c r="H8" s="307">
        <v>50</v>
      </c>
      <c r="I8" s="307" t="s">
        <v>1419</v>
      </c>
      <c r="J8" s="307" t="s">
        <v>1131</v>
      </c>
      <c r="K8" s="519" t="s">
        <v>921</v>
      </c>
    </row>
    <row r="9" spans="2:16" customFormat="1" x14ac:dyDescent="0.2">
      <c r="B9" s="306" t="s">
        <v>4</v>
      </c>
      <c r="C9" s="300" t="s">
        <v>1120</v>
      </c>
      <c r="D9" s="300" t="s">
        <v>293</v>
      </c>
      <c r="E9" s="300">
        <v>1</v>
      </c>
      <c r="F9" s="300" t="s">
        <v>1037</v>
      </c>
      <c r="G9" s="300">
        <v>7</v>
      </c>
      <c r="H9" s="307">
        <v>9</v>
      </c>
      <c r="I9" s="307" t="s">
        <v>1421</v>
      </c>
      <c r="J9" s="307" t="s">
        <v>1130</v>
      </c>
      <c r="K9" s="519" t="s">
        <v>921</v>
      </c>
    </row>
    <row r="10" spans="2:16" customFormat="1" x14ac:dyDescent="0.2">
      <c r="B10" s="306" t="s">
        <v>4</v>
      </c>
      <c r="C10" s="300" t="s">
        <v>1121</v>
      </c>
      <c r="D10" s="300" t="s">
        <v>964</v>
      </c>
      <c r="E10" s="300">
        <v>1</v>
      </c>
      <c r="F10" s="300" t="s">
        <v>1209</v>
      </c>
      <c r="G10" s="300">
        <v>1</v>
      </c>
      <c r="H10" s="307">
        <v>1.5</v>
      </c>
      <c r="I10" s="307" t="s">
        <v>1422</v>
      </c>
      <c r="J10" s="307" t="s">
        <v>1133</v>
      </c>
      <c r="K10" s="519" t="s">
        <v>921</v>
      </c>
    </row>
    <row r="11" spans="2:16" x14ac:dyDescent="0.2">
      <c r="B11" s="306" t="s">
        <v>4</v>
      </c>
      <c r="C11" s="300" t="s">
        <v>1210</v>
      </c>
      <c r="D11" s="301" t="s">
        <v>964</v>
      </c>
      <c r="E11" s="301">
        <v>1</v>
      </c>
      <c r="F11" s="301" t="s">
        <v>1199</v>
      </c>
      <c r="G11" s="300">
        <v>1</v>
      </c>
      <c r="H11" s="301">
        <v>1.5</v>
      </c>
      <c r="I11" s="307" t="s">
        <v>1423</v>
      </c>
      <c r="J11" s="307" t="s">
        <v>1133</v>
      </c>
      <c r="K11" s="519" t="s">
        <v>921</v>
      </c>
    </row>
    <row r="12" spans="2:16" customFormat="1" x14ac:dyDescent="0.2">
      <c r="B12" s="306" t="s">
        <v>4</v>
      </c>
      <c r="C12" s="300" t="s">
        <v>315</v>
      </c>
      <c r="D12" s="300" t="s">
        <v>965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1424</v>
      </c>
      <c r="J12" s="307" t="s">
        <v>1196</v>
      </c>
      <c r="K12" s="519" t="s">
        <v>921</v>
      </c>
    </row>
    <row r="13" spans="2:16" customFormat="1" x14ac:dyDescent="0.2">
      <c r="B13" s="308" t="s">
        <v>4</v>
      </c>
      <c r="C13" s="301" t="s">
        <v>1122</v>
      </c>
      <c r="D13" s="300" t="s">
        <v>965</v>
      </c>
      <c r="E13" s="300">
        <v>1</v>
      </c>
      <c r="F13" s="301" t="s">
        <v>1122</v>
      </c>
      <c r="G13" s="300">
        <v>0.5</v>
      </c>
      <c r="H13" s="307">
        <v>0.7</v>
      </c>
      <c r="I13" s="307" t="s">
        <v>1425</v>
      </c>
      <c r="J13" s="307" t="s">
        <v>1197</v>
      </c>
      <c r="K13" s="519" t="s">
        <v>921</v>
      </c>
    </row>
    <row r="14" spans="2:16" customFormat="1" x14ac:dyDescent="0.2">
      <c r="B14" s="308" t="s">
        <v>4</v>
      </c>
      <c r="C14" s="300" t="s">
        <v>1123</v>
      </c>
      <c r="D14" s="300" t="s">
        <v>293</v>
      </c>
      <c r="E14" s="300">
        <v>1</v>
      </c>
      <c r="F14" s="300" t="s">
        <v>1124</v>
      </c>
      <c r="G14" s="300">
        <v>2</v>
      </c>
      <c r="H14" s="307">
        <v>5</v>
      </c>
      <c r="I14" s="307" t="s">
        <v>1426</v>
      </c>
      <c r="J14" s="307" t="s">
        <v>1132</v>
      </c>
      <c r="K14" s="519" t="s">
        <v>921</v>
      </c>
    </row>
    <row r="15" spans="2:16" customFormat="1" x14ac:dyDescent="0.2">
      <c r="B15" s="308" t="s">
        <v>4</v>
      </c>
      <c r="C15" s="300" t="s">
        <v>1125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1427</v>
      </c>
      <c r="J15" s="307"/>
      <c r="K15" s="519" t="s">
        <v>921</v>
      </c>
    </row>
    <row r="16" spans="2:16" x14ac:dyDescent="0.2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1428</v>
      </c>
      <c r="J16" s="307"/>
      <c r="K16" s="519" t="s">
        <v>921</v>
      </c>
    </row>
    <row r="17" spans="2:12" x14ac:dyDescent="0.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1420</v>
      </c>
      <c r="J17" s="307"/>
      <c r="K17" s="519" t="s">
        <v>921</v>
      </c>
    </row>
    <row r="18" spans="2:12" customFormat="1" x14ac:dyDescent="0.2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1289</v>
      </c>
      <c r="J18" s="307"/>
      <c r="K18" s="519" t="s">
        <v>921</v>
      </c>
    </row>
    <row r="19" spans="2:12" x14ac:dyDescent="0.2">
      <c r="B19" s="308" t="s">
        <v>4</v>
      </c>
      <c r="C19" s="301" t="s">
        <v>966</v>
      </c>
      <c r="D19" s="301" t="s">
        <v>966</v>
      </c>
      <c r="E19" s="301">
        <v>1</v>
      </c>
      <c r="F19" s="301"/>
      <c r="G19" s="301">
        <v>500</v>
      </c>
      <c r="H19" s="326">
        <v>1000</v>
      </c>
      <c r="I19" s="326" t="s">
        <v>1429</v>
      </c>
      <c r="J19" s="326"/>
      <c r="K19" s="519" t="s">
        <v>921</v>
      </c>
    </row>
    <row r="20" spans="2:12" customFormat="1" ht="16" thickBot="1" x14ac:dyDescent="0.25"/>
    <row r="21" spans="2:12" ht="24" x14ac:dyDescent="0.3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 x14ac:dyDescent="0.2">
      <c r="B22" s="162"/>
      <c r="C22" s="162"/>
      <c r="D22" s="162"/>
      <c r="E22" s="162"/>
      <c r="F22" s="602"/>
      <c r="G22" s="602"/>
      <c r="H22" s="602"/>
      <c r="I22" s="162"/>
      <c r="J22" s="162"/>
    </row>
    <row r="23" spans="2:12" customFormat="1" ht="93" x14ac:dyDescent="0.2">
      <c r="B23" s="302" t="s">
        <v>295</v>
      </c>
      <c r="C23" s="303" t="s">
        <v>5</v>
      </c>
      <c r="D23" s="309" t="s">
        <v>1126</v>
      </c>
      <c r="E23" s="309" t="s">
        <v>1115</v>
      </c>
      <c r="F23" s="310" t="s">
        <v>1127</v>
      </c>
      <c r="G23" s="303" t="s">
        <v>296</v>
      </c>
      <c r="H23" s="303" t="s">
        <v>298</v>
      </c>
    </row>
    <row r="24" spans="2:12" customFormat="1" x14ac:dyDescent="0.2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1134</v>
      </c>
      <c r="H24" s="311" t="s">
        <v>1135</v>
      </c>
    </row>
    <row r="25" spans="2:12" customFormat="1" x14ac:dyDescent="0.2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1149</v>
      </c>
      <c r="H25" s="311" t="s">
        <v>1147</v>
      </c>
    </row>
    <row r="26" spans="2:12" customFormat="1" x14ac:dyDescent="0.2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1136</v>
      </c>
      <c r="H26" s="311" t="s">
        <v>1137</v>
      </c>
    </row>
    <row r="27" spans="2:12" customFormat="1" x14ac:dyDescent="0.2">
      <c r="B27" s="306" t="s">
        <v>4</v>
      </c>
      <c r="C27" s="300" t="s">
        <v>964</v>
      </c>
      <c r="D27" s="300">
        <v>0</v>
      </c>
      <c r="E27" s="300">
        <v>1</v>
      </c>
      <c r="F27" s="311" t="b">
        <v>1</v>
      </c>
      <c r="G27" s="311" t="s">
        <v>1151</v>
      </c>
      <c r="H27" s="311" t="s">
        <v>1150</v>
      </c>
    </row>
    <row r="28" spans="2:12" customFormat="1" x14ac:dyDescent="0.2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1138</v>
      </c>
      <c r="H28" s="311" t="s">
        <v>1139</v>
      </c>
    </row>
    <row r="29" spans="2:12" customFormat="1" x14ac:dyDescent="0.2">
      <c r="B29" s="308" t="s">
        <v>4</v>
      </c>
      <c r="C29" s="300" t="s">
        <v>965</v>
      </c>
      <c r="D29" s="300">
        <v>0</v>
      </c>
      <c r="E29" s="300">
        <v>1</v>
      </c>
      <c r="F29" s="311" t="b">
        <v>0</v>
      </c>
      <c r="G29" s="311" t="s">
        <v>1152</v>
      </c>
      <c r="H29" s="311" t="s">
        <v>1153</v>
      </c>
    </row>
    <row r="30" spans="2:12" x14ac:dyDescent="0.2">
      <c r="B30" s="308" t="s">
        <v>4</v>
      </c>
      <c r="C30" s="300" t="s">
        <v>966</v>
      </c>
      <c r="D30" s="300">
        <v>0</v>
      </c>
      <c r="E30" s="300">
        <v>1</v>
      </c>
      <c r="F30" s="311" t="b">
        <v>1</v>
      </c>
      <c r="G30" s="311" t="s">
        <v>1299</v>
      </c>
      <c r="H30" s="311" t="s">
        <v>1300</v>
      </c>
    </row>
    <row r="31" spans="2:12" customFormat="1" x14ac:dyDescent="0.2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1154</v>
      </c>
      <c r="H31" s="312" t="s">
        <v>1155</v>
      </c>
    </row>
    <row r="32" spans="2:12" ht="16" thickBot="1" x14ac:dyDescent="0.25"/>
    <row r="33" spans="2:13" ht="24" x14ac:dyDescent="0.3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x14ac:dyDescent="0.2">
      <c r="B34" s="162"/>
      <c r="C34" s="162"/>
      <c r="D34" s="162"/>
      <c r="E34" s="162"/>
      <c r="F34" s="175" t="s">
        <v>306</v>
      </c>
      <c r="G34" s="603" t="s">
        <v>304</v>
      </c>
      <c r="H34" s="603"/>
      <c r="I34" s="162"/>
    </row>
    <row r="35" spans="2:13" ht="137" x14ac:dyDescent="0.2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 x14ac:dyDescent="0.2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 x14ac:dyDescent="0.2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 x14ac:dyDescent="0.2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6" thickBot="1" x14ac:dyDescent="0.25"/>
    <row r="41" spans="2:13" ht="24" x14ac:dyDescent="0.3">
      <c r="B41" s="12" t="s">
        <v>1108</v>
      </c>
      <c r="C41" s="12"/>
      <c r="D41" s="12"/>
      <c r="E41" s="12"/>
      <c r="F41" s="12"/>
      <c r="G41" s="12"/>
    </row>
    <row r="43" spans="2:13" ht="134" x14ac:dyDescent="0.2">
      <c r="B43" s="295" t="s">
        <v>1109</v>
      </c>
      <c r="C43" s="296" t="s">
        <v>5</v>
      </c>
      <c r="D43" s="297" t="s">
        <v>1110</v>
      </c>
      <c r="E43" s="297" t="s">
        <v>1407</v>
      </c>
    </row>
    <row r="44" spans="2:13" x14ac:dyDescent="0.2">
      <c r="B44" s="298" t="s">
        <v>4</v>
      </c>
      <c r="C44" s="299" t="s">
        <v>414</v>
      </c>
      <c r="D44" s="299">
        <v>1</v>
      </c>
      <c r="E44" s="299">
        <v>2</v>
      </c>
    </row>
    <row r="45" spans="2:13" x14ac:dyDescent="0.2">
      <c r="B45" s="298" t="s">
        <v>4</v>
      </c>
      <c r="C45" s="299" t="s">
        <v>406</v>
      </c>
      <c r="D45" s="299">
        <v>3</v>
      </c>
      <c r="E45" s="299">
        <v>6</v>
      </c>
    </row>
    <row r="46" spans="2:13" x14ac:dyDescent="0.2">
      <c r="B46" s="298" t="s">
        <v>4</v>
      </c>
      <c r="C46" s="299" t="s">
        <v>409</v>
      </c>
      <c r="D46" s="299">
        <v>3</v>
      </c>
      <c r="E46" s="299">
        <v>12</v>
      </c>
    </row>
    <row r="47" spans="2:13" x14ac:dyDescent="0.2">
      <c r="B47" s="298" t="s">
        <v>4</v>
      </c>
      <c r="C47" s="299" t="s">
        <v>405</v>
      </c>
      <c r="D47" s="299">
        <v>3</v>
      </c>
      <c r="E47" s="299">
        <v>18</v>
      </c>
    </row>
    <row r="48" spans="2:13" x14ac:dyDescent="0.2">
      <c r="B48" s="298" t="s">
        <v>4</v>
      </c>
      <c r="C48" s="299" t="s">
        <v>407</v>
      </c>
      <c r="D48" s="299">
        <v>4</v>
      </c>
      <c r="E48" s="299">
        <v>26</v>
      </c>
    </row>
    <row r="49" spans="2:7" x14ac:dyDescent="0.2">
      <c r="B49" s="298" t="s">
        <v>4</v>
      </c>
      <c r="C49" s="299" t="s">
        <v>408</v>
      </c>
      <c r="D49" s="299">
        <v>4</v>
      </c>
      <c r="E49" s="299">
        <v>35</v>
      </c>
    </row>
    <row r="50" spans="2:7" x14ac:dyDescent="0.2">
      <c r="B50" s="298" t="s">
        <v>4</v>
      </c>
      <c r="C50" s="299" t="s">
        <v>410</v>
      </c>
      <c r="D50" s="299">
        <v>4</v>
      </c>
      <c r="E50" s="299">
        <v>45</v>
      </c>
    </row>
    <row r="51" spans="2:7" x14ac:dyDescent="0.2">
      <c r="B51" s="298" t="s">
        <v>4</v>
      </c>
      <c r="C51" s="299" t="s">
        <v>411</v>
      </c>
      <c r="D51" s="299">
        <v>5</v>
      </c>
      <c r="E51" s="299">
        <v>56</v>
      </c>
    </row>
    <row r="52" spans="2:7" x14ac:dyDescent="0.2">
      <c r="B52" s="298" t="s">
        <v>4</v>
      </c>
      <c r="C52" s="299" t="s">
        <v>412</v>
      </c>
      <c r="D52" s="299">
        <v>5</v>
      </c>
      <c r="E52" s="299">
        <v>67</v>
      </c>
    </row>
    <row r="53" spans="2:7" x14ac:dyDescent="0.2">
      <c r="B53" s="298" t="s">
        <v>4</v>
      </c>
      <c r="C53" s="299" t="s">
        <v>413</v>
      </c>
      <c r="D53" s="299">
        <v>6</v>
      </c>
      <c r="E53" s="299">
        <v>80</v>
      </c>
    </row>
    <row r="54" spans="2:7" ht="16" thickBot="1" x14ac:dyDescent="0.25"/>
    <row r="55" spans="2:7" ht="24" x14ac:dyDescent="0.3">
      <c r="B55" s="12" t="s">
        <v>1111</v>
      </c>
      <c r="C55" s="12"/>
      <c r="D55" s="12"/>
      <c r="E55" s="12"/>
      <c r="F55" s="12"/>
      <c r="G55" s="12"/>
    </row>
    <row r="57" spans="2:7" ht="140" x14ac:dyDescent="0.2">
      <c r="B57" s="295" t="s">
        <v>1112</v>
      </c>
      <c r="C57" s="296" t="s">
        <v>5</v>
      </c>
      <c r="D57" s="297" t="s">
        <v>1110</v>
      </c>
    </row>
    <row r="58" spans="2:7" x14ac:dyDescent="0.2">
      <c r="B58" s="298" t="s">
        <v>4</v>
      </c>
      <c r="C58" s="299" t="s">
        <v>301</v>
      </c>
      <c r="D58" s="299">
        <v>0.3</v>
      </c>
    </row>
    <row r="59" spans="2:7" x14ac:dyDescent="0.2">
      <c r="B59" s="298" t="s">
        <v>4</v>
      </c>
      <c r="C59" s="299" t="s">
        <v>302</v>
      </c>
      <c r="D59" s="299">
        <v>0.6</v>
      </c>
    </row>
    <row r="60" spans="2:7" x14ac:dyDescent="0.2">
      <c r="B60" s="298" t="s">
        <v>4</v>
      </c>
      <c r="C60" s="299" t="s">
        <v>303</v>
      </c>
      <c r="D60" s="299">
        <v>1</v>
      </c>
    </row>
    <row r="61" spans="2:7" ht="16" thickBot="1" x14ac:dyDescent="0.25"/>
    <row r="62" spans="2:7" ht="24" x14ac:dyDescent="0.3">
      <c r="B62" s="12" t="s">
        <v>1113</v>
      </c>
      <c r="C62" s="12"/>
      <c r="D62" s="12"/>
      <c r="E62" s="12"/>
      <c r="F62" s="12"/>
      <c r="G62" s="12"/>
    </row>
    <row r="64" spans="2:7" ht="129" x14ac:dyDescent="0.2">
      <c r="B64" s="295" t="s">
        <v>1114</v>
      </c>
      <c r="C64" s="296" t="s">
        <v>5</v>
      </c>
      <c r="D64" s="297" t="s">
        <v>1110</v>
      </c>
    </row>
    <row r="65" spans="2:4" x14ac:dyDescent="0.2">
      <c r="B65" s="298" t="s">
        <v>4</v>
      </c>
      <c r="C65" s="299" t="s">
        <v>1140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topLeftCell="A5" workbookViewId="0"/>
  </sheetViews>
  <sheetFormatPr baseColWidth="10" defaultColWidth="11.5" defaultRowHeight="15" x14ac:dyDescent="0.2"/>
  <cols>
    <col min="1" max="1" width="3.1640625" customWidth="1"/>
    <col min="2" max="2" width="14" customWidth="1"/>
    <col min="3" max="3" width="28.33203125" bestFit="1" customWidth="1"/>
    <col min="4" max="4" width="12" customWidth="1"/>
    <col min="5" max="5" width="33.1640625" bestFit="1" customWidth="1"/>
    <col min="6" max="6" width="16.33203125" customWidth="1"/>
    <col min="7" max="7" width="27.6640625" customWidth="1"/>
    <col min="8" max="8" width="25.5" customWidth="1"/>
    <col min="9" max="9" width="38" customWidth="1"/>
    <col min="10" max="10" width="45" bestFit="1" customWidth="1"/>
    <col min="11" max="11" width="26.33203125" customWidth="1"/>
  </cols>
  <sheetData>
    <row r="1" spans="2:25" ht="16" thickBot="1" x14ac:dyDescent="0.25"/>
    <row r="2" spans="2:25" ht="24" x14ac:dyDescent="0.3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x14ac:dyDescent="0.2">
      <c r="B3" s="10"/>
      <c r="C3" s="10"/>
      <c r="D3" s="10"/>
      <c r="E3" s="10"/>
      <c r="F3" s="10"/>
      <c r="G3" s="10"/>
    </row>
    <row r="4" spans="2:25" ht="101" x14ac:dyDescent="0.2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1485</v>
      </c>
    </row>
    <row r="5" spans="2:25" x14ac:dyDescent="0.2">
      <c r="B5" s="134" t="s">
        <v>4</v>
      </c>
      <c r="C5" s="155" t="s">
        <v>462</v>
      </c>
      <c r="D5" s="14">
        <v>0</v>
      </c>
      <c r="E5" s="133">
        <v>240</v>
      </c>
      <c r="F5" s="15" t="s">
        <v>644</v>
      </c>
      <c r="G5" s="21" t="s">
        <v>1436</v>
      </c>
      <c r="H5" t="s">
        <v>1425</v>
      </c>
      <c r="I5" t="s">
        <v>921</v>
      </c>
    </row>
    <row r="6" spans="2:25" s="67" customFormat="1" x14ac:dyDescent="0.2">
      <c r="B6" s="134" t="s">
        <v>4</v>
      </c>
      <c r="C6" s="258" t="s">
        <v>479</v>
      </c>
      <c r="D6" s="14">
        <v>25</v>
      </c>
      <c r="E6" s="133">
        <v>0</v>
      </c>
      <c r="F6" s="15" t="s">
        <v>645</v>
      </c>
      <c r="G6" s="21" t="s">
        <v>1437</v>
      </c>
      <c r="H6" s="67" t="s">
        <v>1439</v>
      </c>
      <c r="I6" s="67" t="s">
        <v>921</v>
      </c>
    </row>
    <row r="7" spans="2:25" s="67" customFormat="1" x14ac:dyDescent="0.2">
      <c r="B7" s="134" t="s">
        <v>4</v>
      </c>
      <c r="C7" s="258" t="s">
        <v>923</v>
      </c>
      <c r="D7" s="14">
        <v>0</v>
      </c>
      <c r="E7" s="133">
        <v>0</v>
      </c>
      <c r="F7" s="15" t="s">
        <v>924</v>
      </c>
      <c r="G7" s="21" t="s">
        <v>1438</v>
      </c>
      <c r="H7" t="s">
        <v>1440</v>
      </c>
      <c r="I7" s="67" t="s">
        <v>921</v>
      </c>
    </row>
    <row r="8" spans="2:25" s="67" customFormat="1" ht="16" thickBot="1" x14ac:dyDescent="0.25">
      <c r="B8"/>
      <c r="C8"/>
      <c r="D8"/>
      <c r="E8"/>
      <c r="F8"/>
      <c r="G8"/>
      <c r="H8"/>
      <c r="I8"/>
    </row>
    <row r="9" spans="2:25" s="67" customFormat="1" ht="24" x14ac:dyDescent="0.3">
      <c r="B9" s="12" t="s">
        <v>925</v>
      </c>
      <c r="C9" s="12"/>
      <c r="D9" s="12"/>
      <c r="E9" s="12"/>
      <c r="F9" s="12"/>
    </row>
    <row r="10" spans="2:25" s="67" customFormat="1" x14ac:dyDescent="0.2">
      <c r="B10" s="257"/>
      <c r="C10" s="257"/>
      <c r="D10" s="257"/>
      <c r="E10" s="257"/>
      <c r="F10" s="257"/>
      <c r="G10" s="257"/>
      <c r="J10"/>
    </row>
    <row r="11" spans="2:25" s="67" customFormat="1" ht="111" x14ac:dyDescent="0.2">
      <c r="B11" s="141" t="s">
        <v>926</v>
      </c>
      <c r="C11" s="141" t="s">
        <v>5</v>
      </c>
      <c r="D11" s="143" t="s">
        <v>186</v>
      </c>
      <c r="E11" s="143" t="s">
        <v>930</v>
      </c>
      <c r="F11"/>
      <c r="G11"/>
    </row>
    <row r="12" spans="2:25" x14ac:dyDescent="0.2">
      <c r="B12" s="134" t="s">
        <v>4</v>
      </c>
      <c r="C12" s="155" t="s">
        <v>927</v>
      </c>
      <c r="D12" s="132">
        <v>0</v>
      </c>
      <c r="E12" s="132">
        <v>50</v>
      </c>
    </row>
    <row r="13" spans="2:25" x14ac:dyDescent="0.2">
      <c r="B13" s="134" t="s">
        <v>4</v>
      </c>
      <c r="C13" s="155" t="s">
        <v>928</v>
      </c>
      <c r="D13" s="132">
        <v>1</v>
      </c>
      <c r="E13" s="132">
        <v>100</v>
      </c>
    </row>
    <row r="14" spans="2:25" s="67" customFormat="1" x14ac:dyDescent="0.2">
      <c r="B14" s="134" t="s">
        <v>4</v>
      </c>
      <c r="C14" s="155" t="s">
        <v>929</v>
      </c>
      <c r="D14" s="132">
        <v>2</v>
      </c>
      <c r="E14" s="132">
        <v>150</v>
      </c>
      <c r="F14"/>
    </row>
    <row r="15" spans="2:25" s="67" customFormat="1" ht="16" thickBot="1" x14ac:dyDescent="0.25">
      <c r="B15" s="257"/>
      <c r="C15" s="257"/>
      <c r="D15" s="257"/>
      <c r="E15" s="257"/>
      <c r="F15" s="257"/>
      <c r="G15" s="257"/>
    </row>
    <row r="16" spans="2:25" ht="24" x14ac:dyDescent="0.3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 x14ac:dyDescent="0.2">
      <c r="B17" s="10"/>
      <c r="C17" s="10"/>
      <c r="E17" s="10"/>
      <c r="F17" s="10"/>
      <c r="G17" s="10" t="s">
        <v>936</v>
      </c>
      <c r="H17" s="5" t="s">
        <v>935</v>
      </c>
    </row>
    <row r="18" spans="2:10" ht="129" x14ac:dyDescent="0.2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933</v>
      </c>
      <c r="H18" s="157" t="s">
        <v>934</v>
      </c>
      <c r="I18" s="148" t="s">
        <v>38</v>
      </c>
    </row>
    <row r="19" spans="2:10" x14ac:dyDescent="0.2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 x14ac:dyDescent="0.2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 x14ac:dyDescent="0.2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 x14ac:dyDescent="0.2">
      <c r="B22" s="134" t="s">
        <v>4</v>
      </c>
      <c r="C22" s="13" t="s">
        <v>931</v>
      </c>
      <c r="D22" s="132" t="s">
        <v>205</v>
      </c>
      <c r="E22" s="132" t="s">
        <v>806</v>
      </c>
      <c r="F22" s="14">
        <v>0</v>
      </c>
      <c r="G22" s="259">
        <v>0</v>
      </c>
      <c r="H22" s="259">
        <v>0</v>
      </c>
      <c r="I22" s="135" t="s">
        <v>932</v>
      </c>
      <c r="J22" s="67"/>
    </row>
    <row r="23" spans="2:10" ht="16" thickBot="1" x14ac:dyDescent="0.25"/>
    <row r="24" spans="2:10" ht="24" x14ac:dyDescent="0.3">
      <c r="B24" s="12" t="s">
        <v>631</v>
      </c>
      <c r="C24" s="12"/>
      <c r="D24" s="12"/>
      <c r="E24" s="12"/>
      <c r="F24" s="12"/>
      <c r="G24" s="12"/>
    </row>
    <row r="25" spans="2:10" x14ac:dyDescent="0.2">
      <c r="B25" s="244"/>
      <c r="C25" s="244"/>
      <c r="D25" s="5" t="s">
        <v>807</v>
      </c>
      <c r="E25" s="244"/>
      <c r="F25" s="244"/>
      <c r="G25" s="244"/>
    </row>
    <row r="26" spans="2:10" ht="91" x14ac:dyDescent="0.2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 x14ac:dyDescent="0.2">
      <c r="B27" s="134" t="s">
        <v>4</v>
      </c>
      <c r="C27" s="13" t="s">
        <v>633</v>
      </c>
      <c r="D27" s="250">
        <v>0</v>
      </c>
      <c r="E27" s="135" t="s">
        <v>668</v>
      </c>
    </row>
    <row r="28" spans="2:10" x14ac:dyDescent="0.2">
      <c r="B28" s="134" t="s">
        <v>4</v>
      </c>
      <c r="C28" s="13" t="s">
        <v>634</v>
      </c>
      <c r="D28" s="250">
        <v>1</v>
      </c>
      <c r="E28" s="135" t="s">
        <v>669</v>
      </c>
    </row>
    <row r="29" spans="2:10" x14ac:dyDescent="0.2">
      <c r="B29" s="134" t="s">
        <v>4</v>
      </c>
      <c r="C29" s="13" t="s">
        <v>635</v>
      </c>
      <c r="D29" s="250">
        <v>2</v>
      </c>
      <c r="E29" s="135" t="s">
        <v>670</v>
      </c>
    </row>
    <row r="30" spans="2:10" x14ac:dyDescent="0.2">
      <c r="B30" s="134" t="s">
        <v>4</v>
      </c>
      <c r="C30" s="13" t="s">
        <v>806</v>
      </c>
      <c r="D30" s="250">
        <v>3</v>
      </c>
      <c r="E30" s="135" t="s">
        <v>940</v>
      </c>
    </row>
    <row r="31" spans="2:10" x14ac:dyDescent="0.2">
      <c r="B31" s="67"/>
      <c r="C31" s="67"/>
      <c r="D31" s="67"/>
    </row>
    <row r="32" spans="2:10" x14ac:dyDescent="0.2">
      <c r="B32" s="67"/>
      <c r="C32" s="67"/>
      <c r="D32" s="67"/>
    </row>
    <row r="33" spans="2:4" x14ac:dyDescent="0.2">
      <c r="B33" s="67"/>
      <c r="C33" s="67"/>
      <c r="D33" s="67"/>
    </row>
    <row r="34" spans="2:4" x14ac:dyDescent="0.2">
      <c r="B34" s="67"/>
      <c r="C34" s="67"/>
      <c r="D34" s="67"/>
    </row>
    <row r="35" spans="2:4" x14ac:dyDescent="0.2">
      <c r="B35" s="67"/>
      <c r="C35" s="67"/>
      <c r="D35" s="67"/>
    </row>
    <row r="36" spans="2:4" x14ac:dyDescent="0.2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baseColWidth="10" defaultColWidth="11.5" defaultRowHeight="15" x14ac:dyDescent="0.2"/>
  <cols>
    <col min="1" max="1" width="3.6640625" customWidth="1"/>
    <col min="2" max="29" width="15" customWidth="1"/>
  </cols>
  <sheetData>
    <row r="1" spans="2:12" ht="16" thickBot="1" x14ac:dyDescent="0.25"/>
    <row r="2" spans="2:12" ht="24" x14ac:dyDescent="0.3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30" x14ac:dyDescent="0.2">
      <c r="B3" s="151"/>
      <c r="C3" s="176"/>
      <c r="D3" s="176" t="s">
        <v>317</v>
      </c>
      <c r="E3" s="176"/>
      <c r="F3" s="601"/>
      <c r="G3" s="601"/>
      <c r="H3" s="176"/>
      <c r="I3" s="161"/>
      <c r="J3" s="160"/>
      <c r="K3" s="160"/>
    </row>
    <row r="4" spans="2:12" ht="122" x14ac:dyDescent="0.2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 x14ac:dyDescent="0.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 x14ac:dyDescent="0.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 x14ac:dyDescent="0.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 x14ac:dyDescent="0.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 x14ac:dyDescent="0.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 x14ac:dyDescent="0.2">
      <c r="I10" s="67"/>
      <c r="J10" s="67"/>
      <c r="K10" s="67"/>
    </row>
    <row r="11" spans="2:12" x14ac:dyDescent="0.2">
      <c r="I11" s="67"/>
      <c r="J11" s="67"/>
      <c r="K11" s="67"/>
    </row>
    <row r="12" spans="2:12" x14ac:dyDescent="0.2">
      <c r="I12" s="67"/>
      <c r="J12" s="67"/>
    </row>
    <row r="13" spans="2:12" x14ac:dyDescent="0.2">
      <c r="J13" s="67"/>
    </row>
    <row r="14" spans="2:12" x14ac:dyDescent="0.2">
      <c r="J14" s="67"/>
    </row>
    <row r="15" spans="2:12" x14ac:dyDescent="0.2">
      <c r="J15" s="67"/>
    </row>
    <row r="16" spans="2:12" x14ac:dyDescent="0.2">
      <c r="J16" s="67"/>
    </row>
    <row r="17" spans="10:10" x14ac:dyDescent="0.2">
      <c r="J17" s="67"/>
    </row>
    <row r="18" spans="10:10" x14ac:dyDescent="0.2">
      <c r="J18" s="67"/>
    </row>
    <row r="19" spans="10:10" x14ac:dyDescent="0.2">
      <c r="J19" s="67"/>
    </row>
    <row r="20" spans="10:10" x14ac:dyDescent="0.2">
      <c r="J20" s="67"/>
    </row>
    <row r="21" spans="10:10" x14ac:dyDescent="0.2">
      <c r="J21" s="67"/>
    </row>
    <row r="22" spans="10:10" x14ac:dyDescent="0.2">
      <c r="J22" s="67"/>
    </row>
    <row r="23" spans="10:10" x14ac:dyDescent="0.2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R44"/>
  <sheetViews>
    <sheetView workbookViewId="0"/>
  </sheetViews>
  <sheetFormatPr baseColWidth="10" defaultColWidth="11.5" defaultRowHeight="15" x14ac:dyDescent="0.2"/>
  <cols>
    <col min="2" max="2" width="34.33203125" bestFit="1" customWidth="1"/>
    <col min="3" max="3" width="18.5" bestFit="1" customWidth="1"/>
    <col min="4" max="4" width="16.5" bestFit="1" customWidth="1"/>
    <col min="5" max="5" width="21.5" style="67" bestFit="1" customWidth="1"/>
    <col min="6" max="6" width="6.33203125" style="67" bestFit="1" customWidth="1"/>
    <col min="7" max="7" width="7" bestFit="1" customWidth="1"/>
    <col min="8" max="9" width="6.33203125" bestFit="1" customWidth="1"/>
    <col min="10" max="10" width="15.1640625" bestFit="1" customWidth="1"/>
    <col min="11" max="11" width="18.5" bestFit="1" customWidth="1"/>
    <col min="12" max="13" width="8.5" bestFit="1" customWidth="1"/>
    <col min="14" max="14" width="66.5" style="67" bestFit="1" customWidth="1"/>
    <col min="15" max="15" width="29" bestFit="1" customWidth="1"/>
    <col min="16" max="16" width="31.83203125" bestFit="1" customWidth="1"/>
    <col min="17" max="17" width="37.83203125" customWidth="1"/>
    <col min="22" max="22" width="14.5" bestFit="1" customWidth="1"/>
  </cols>
  <sheetData>
    <row r="1" spans="1:18" ht="16" thickBot="1" x14ac:dyDescent="0.25">
      <c r="A1" s="67"/>
      <c r="B1" s="67"/>
    </row>
    <row r="2" spans="1:18" s="67" customFormat="1" ht="24" x14ac:dyDescent="0.3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 x14ac:dyDescent="0.2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06" thickBot="1" x14ac:dyDescent="0.25">
      <c r="B4" s="215" t="s">
        <v>375</v>
      </c>
      <c r="C4" s="216" t="s">
        <v>5</v>
      </c>
      <c r="D4" s="216" t="s">
        <v>184</v>
      </c>
      <c r="E4" s="217" t="s">
        <v>780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1056</v>
      </c>
      <c r="O4" s="221" t="s">
        <v>38</v>
      </c>
      <c r="P4" s="222" t="s">
        <v>177</v>
      </c>
      <c r="Q4" s="222" t="s">
        <v>1485</v>
      </c>
      <c r="R4" s="142" t="s">
        <v>619</v>
      </c>
    </row>
    <row r="5" spans="1:18" s="67" customFormat="1" x14ac:dyDescent="0.2">
      <c r="B5" s="521" t="s">
        <v>4</v>
      </c>
      <c r="C5" s="522" t="s">
        <v>447</v>
      </c>
      <c r="D5" s="522" t="s">
        <v>414</v>
      </c>
      <c r="E5" s="523"/>
      <c r="F5" s="524">
        <v>0</v>
      </c>
      <c r="G5" s="525">
        <v>0</v>
      </c>
      <c r="H5" s="525">
        <v>0</v>
      </c>
      <c r="I5" s="525">
        <v>0</v>
      </c>
      <c r="J5" s="526" t="s">
        <v>567</v>
      </c>
      <c r="K5" s="526" t="s">
        <v>447</v>
      </c>
      <c r="L5" s="526"/>
      <c r="M5" s="526"/>
      <c r="N5" s="527"/>
      <c r="O5" s="528" t="str">
        <f t="shared" ref="O5:O44" si="0">UPPER(CONCATENATE("TID_","SKIN",SUBSTITUTE(C5,"dragon",""),"_NAME"))</f>
        <v>TID_SKIN_BABY_0_NAME</v>
      </c>
      <c r="P5" s="529" t="str">
        <f t="shared" ref="P5:P44" si="1">UPPER(CONCATENATE("TID_",C5,"_DESC"))</f>
        <v>TID_DRAGON_BABY_0_DESC</v>
      </c>
      <c r="Q5" s="530" t="s">
        <v>921</v>
      </c>
      <c r="R5" s="315">
        <v>1</v>
      </c>
    </row>
    <row r="6" spans="1:18" s="67" customFormat="1" ht="16" thickBot="1" x14ac:dyDescent="0.25">
      <c r="B6" s="531" t="s">
        <v>4</v>
      </c>
      <c r="C6" s="315" t="s">
        <v>568</v>
      </c>
      <c r="D6" s="315" t="s">
        <v>414</v>
      </c>
      <c r="E6" s="532" t="s">
        <v>808</v>
      </c>
      <c r="F6" s="533">
        <v>1</v>
      </c>
      <c r="G6" s="534">
        <v>390</v>
      </c>
      <c r="H6" s="534">
        <v>0</v>
      </c>
      <c r="I6" s="534">
        <v>3</v>
      </c>
      <c r="J6" s="535" t="s">
        <v>569</v>
      </c>
      <c r="K6" s="535" t="s">
        <v>568</v>
      </c>
      <c r="L6" s="535"/>
      <c r="M6" s="535"/>
      <c r="N6" s="535" t="s">
        <v>1057</v>
      </c>
      <c r="O6" s="536" t="str">
        <f t="shared" si="0"/>
        <v>TID_SKIN_BABY_1_NAME</v>
      </c>
      <c r="P6" s="530" t="str">
        <f t="shared" si="1"/>
        <v>TID_DRAGON_BABY_1_DESC</v>
      </c>
      <c r="Q6" s="530" t="s">
        <v>921</v>
      </c>
      <c r="R6" s="315">
        <v>2</v>
      </c>
    </row>
    <row r="7" spans="1:18" s="67" customFormat="1" x14ac:dyDescent="0.2">
      <c r="B7" s="521" t="s">
        <v>4</v>
      </c>
      <c r="C7" s="522" t="s">
        <v>446</v>
      </c>
      <c r="D7" s="522" t="s">
        <v>406</v>
      </c>
      <c r="E7" s="523"/>
      <c r="F7" s="524">
        <v>0</v>
      </c>
      <c r="G7" s="525">
        <v>0</v>
      </c>
      <c r="H7" s="525">
        <v>0</v>
      </c>
      <c r="I7" s="525">
        <v>0</v>
      </c>
      <c r="J7" s="526" t="s">
        <v>567</v>
      </c>
      <c r="K7" s="526" t="s">
        <v>446</v>
      </c>
      <c r="L7" s="526"/>
      <c r="M7" s="526"/>
      <c r="N7" s="527"/>
      <c r="O7" s="528" t="str">
        <f t="shared" si="0"/>
        <v>TID_SKIN_CROCODILE_0_NAME</v>
      </c>
      <c r="P7" s="529" t="str">
        <f t="shared" si="1"/>
        <v>TID_DRAGON_CROCODILE_0_DESC</v>
      </c>
      <c r="Q7" s="530" t="s">
        <v>921</v>
      </c>
      <c r="R7" s="315">
        <v>3</v>
      </c>
    </row>
    <row r="8" spans="1:18" s="67" customFormat="1" x14ac:dyDescent="0.2">
      <c r="B8" s="537" t="s">
        <v>4</v>
      </c>
      <c r="C8" s="538" t="s">
        <v>448</v>
      </c>
      <c r="D8" s="538" t="s">
        <v>406</v>
      </c>
      <c r="E8" s="539" t="s">
        <v>812</v>
      </c>
      <c r="F8" s="540">
        <v>1</v>
      </c>
      <c r="G8" s="541">
        <v>900</v>
      </c>
      <c r="H8" s="541">
        <v>0</v>
      </c>
      <c r="I8" s="541">
        <v>3</v>
      </c>
      <c r="J8" s="542" t="s">
        <v>569</v>
      </c>
      <c r="K8" s="542" t="s">
        <v>448</v>
      </c>
      <c r="L8" s="542"/>
      <c r="M8" s="542"/>
      <c r="N8" s="535" t="s">
        <v>1484</v>
      </c>
      <c r="O8" s="543" t="str">
        <f t="shared" si="0"/>
        <v>TID_SKIN_CROCODILE_1_NAME</v>
      </c>
      <c r="P8" s="544" t="str">
        <f t="shared" si="1"/>
        <v>TID_DRAGON_CROCODILE_1_DESC</v>
      </c>
      <c r="Q8" s="530" t="s">
        <v>921</v>
      </c>
      <c r="R8" s="315">
        <v>4</v>
      </c>
    </row>
    <row r="9" spans="1:18" s="67" customFormat="1" ht="16" thickBot="1" x14ac:dyDescent="0.25">
      <c r="B9" s="531" t="s">
        <v>4</v>
      </c>
      <c r="C9" s="315" t="s">
        <v>449</v>
      </c>
      <c r="D9" s="315" t="s">
        <v>406</v>
      </c>
      <c r="E9" s="532" t="s">
        <v>895</v>
      </c>
      <c r="F9" s="533">
        <v>2</v>
      </c>
      <c r="G9" s="534">
        <v>0</v>
      </c>
      <c r="H9" s="534">
        <v>12</v>
      </c>
      <c r="I9" s="534">
        <v>6</v>
      </c>
      <c r="J9" s="535" t="s">
        <v>571</v>
      </c>
      <c r="K9" s="535" t="s">
        <v>449</v>
      </c>
      <c r="L9" s="535"/>
      <c r="M9" s="535"/>
      <c r="N9" s="545" t="s">
        <v>1418</v>
      </c>
      <c r="O9" s="536" t="str">
        <f t="shared" si="0"/>
        <v>TID_SKIN_CROCODILE_2_NAME</v>
      </c>
      <c r="P9" s="530" t="str">
        <f t="shared" si="1"/>
        <v>TID_DRAGON_CROCODILE_2_DESC</v>
      </c>
      <c r="Q9" s="530" t="s">
        <v>921</v>
      </c>
      <c r="R9" s="315">
        <v>5</v>
      </c>
    </row>
    <row r="10" spans="1:18" s="67" customFormat="1" x14ac:dyDescent="0.2">
      <c r="B10" s="521" t="s">
        <v>4</v>
      </c>
      <c r="C10" s="522" t="s">
        <v>453</v>
      </c>
      <c r="D10" s="522" t="s">
        <v>409</v>
      </c>
      <c r="E10" s="523"/>
      <c r="F10" s="524">
        <v>0</v>
      </c>
      <c r="G10" s="525">
        <v>0</v>
      </c>
      <c r="H10" s="525">
        <v>0</v>
      </c>
      <c r="I10" s="525">
        <v>0</v>
      </c>
      <c r="J10" s="526" t="s">
        <v>567</v>
      </c>
      <c r="K10" s="526" t="s">
        <v>453</v>
      </c>
      <c r="L10" s="526"/>
      <c r="M10" s="526"/>
      <c r="N10" s="535"/>
      <c r="O10" s="528" t="str">
        <f t="shared" si="0"/>
        <v>TID_SKIN_REPTILE_0_NAME</v>
      </c>
      <c r="P10" s="529" t="str">
        <f t="shared" si="1"/>
        <v>TID_DRAGON_REPTILE_0_DESC</v>
      </c>
      <c r="Q10" s="530" t="s">
        <v>921</v>
      </c>
      <c r="R10" s="315">
        <v>6</v>
      </c>
    </row>
    <row r="11" spans="1:18" s="67" customFormat="1" x14ac:dyDescent="0.2">
      <c r="B11" s="537" t="s">
        <v>4</v>
      </c>
      <c r="C11" s="538" t="s">
        <v>532</v>
      </c>
      <c r="D11" s="538" t="s">
        <v>409</v>
      </c>
      <c r="E11" s="482" t="s">
        <v>782</v>
      </c>
      <c r="F11" s="540">
        <v>1</v>
      </c>
      <c r="G11" s="541">
        <v>3150</v>
      </c>
      <c r="H11" s="541">
        <v>0</v>
      </c>
      <c r="I11" s="541">
        <v>4</v>
      </c>
      <c r="J11" s="542" t="s">
        <v>569</v>
      </c>
      <c r="K11" s="542" t="s">
        <v>532</v>
      </c>
      <c r="L11" s="542"/>
      <c r="M11" s="542"/>
      <c r="N11" s="535" t="s">
        <v>1294</v>
      </c>
      <c r="O11" s="543" t="str">
        <f t="shared" si="0"/>
        <v>TID_SKIN_REPTILE_1_NAME</v>
      </c>
      <c r="P11" s="544" t="str">
        <f t="shared" si="1"/>
        <v>TID_DRAGON_REPTILE_1_DESC</v>
      </c>
      <c r="Q11" s="530" t="s">
        <v>921</v>
      </c>
      <c r="R11" s="315">
        <v>7</v>
      </c>
    </row>
    <row r="12" spans="1:18" s="67" customFormat="1" ht="16" thickBot="1" x14ac:dyDescent="0.25">
      <c r="B12" s="546" t="s">
        <v>4</v>
      </c>
      <c r="C12" s="316" t="s">
        <v>533</v>
      </c>
      <c r="D12" s="316" t="s">
        <v>409</v>
      </c>
      <c r="E12" s="547" t="s">
        <v>783</v>
      </c>
      <c r="F12" s="548">
        <v>2</v>
      </c>
      <c r="G12" s="549"/>
      <c r="H12" s="549">
        <v>20</v>
      </c>
      <c r="I12" s="549">
        <v>8</v>
      </c>
      <c r="J12" s="550" t="s">
        <v>571</v>
      </c>
      <c r="K12" s="550" t="s">
        <v>533</v>
      </c>
      <c r="L12" s="550"/>
      <c r="M12" s="550"/>
      <c r="N12" s="550" t="s">
        <v>1296</v>
      </c>
      <c r="O12" s="551" t="str">
        <f t="shared" si="0"/>
        <v>TID_SKIN_REPTILE_2_NAME</v>
      </c>
      <c r="P12" s="552" t="str">
        <f t="shared" si="1"/>
        <v>TID_DRAGON_REPTILE_2_DESC</v>
      </c>
      <c r="Q12" s="530" t="s">
        <v>921</v>
      </c>
      <c r="R12" s="316">
        <v>8</v>
      </c>
    </row>
    <row r="13" spans="1:18" s="67" customFormat="1" x14ac:dyDescent="0.2">
      <c r="B13" s="537" t="s">
        <v>4</v>
      </c>
      <c r="C13" s="538" t="s">
        <v>450</v>
      </c>
      <c r="D13" s="538" t="s">
        <v>405</v>
      </c>
      <c r="E13" s="539"/>
      <c r="F13" s="540">
        <v>0</v>
      </c>
      <c r="G13" s="541">
        <v>0</v>
      </c>
      <c r="H13" s="541">
        <v>0</v>
      </c>
      <c r="I13" s="541">
        <v>0</v>
      </c>
      <c r="J13" s="542" t="s">
        <v>567</v>
      </c>
      <c r="K13" s="542" t="s">
        <v>450</v>
      </c>
      <c r="L13" s="542"/>
      <c r="M13" s="542"/>
      <c r="N13" s="535"/>
      <c r="O13" s="543" t="str">
        <f t="shared" si="0"/>
        <v>TID_SKIN_FAT_0_NAME</v>
      </c>
      <c r="P13" s="544" t="str">
        <f t="shared" si="1"/>
        <v>TID_DRAGON_FAT_0_DESC</v>
      </c>
      <c r="Q13" s="530" t="s">
        <v>921</v>
      </c>
      <c r="R13" s="315">
        <v>10</v>
      </c>
    </row>
    <row r="14" spans="1:18" s="67" customFormat="1" x14ac:dyDescent="0.2">
      <c r="B14" s="537" t="s">
        <v>4</v>
      </c>
      <c r="C14" s="538" t="s">
        <v>527</v>
      </c>
      <c r="D14" s="538" t="s">
        <v>405</v>
      </c>
      <c r="E14" s="532" t="s">
        <v>820</v>
      </c>
      <c r="F14" s="540">
        <v>1</v>
      </c>
      <c r="G14" s="541">
        <v>4800</v>
      </c>
      <c r="H14" s="541">
        <v>0</v>
      </c>
      <c r="I14" s="541">
        <v>3</v>
      </c>
      <c r="J14" s="542" t="s">
        <v>569</v>
      </c>
      <c r="K14" s="542" t="s">
        <v>527</v>
      </c>
      <c r="L14" s="542"/>
      <c r="M14" s="542"/>
      <c r="N14" s="535" t="s">
        <v>1477</v>
      </c>
      <c r="O14" s="543" t="str">
        <f t="shared" si="0"/>
        <v>TID_SKIN_FAT_1_NAME</v>
      </c>
      <c r="P14" s="544" t="str">
        <f t="shared" si="1"/>
        <v>TID_DRAGON_FAT_1_DESC</v>
      </c>
      <c r="Q14" s="530" t="s">
        <v>921</v>
      </c>
      <c r="R14" s="315">
        <v>11</v>
      </c>
    </row>
    <row r="15" spans="1:18" s="67" customFormat="1" x14ac:dyDescent="0.2">
      <c r="B15" s="531" t="s">
        <v>4</v>
      </c>
      <c r="C15" s="315" t="s">
        <v>570</v>
      </c>
      <c r="D15" s="315" t="s">
        <v>405</v>
      </c>
      <c r="E15" s="532" t="s">
        <v>783</v>
      </c>
      <c r="F15" s="533">
        <v>2</v>
      </c>
      <c r="G15" s="534">
        <v>6400</v>
      </c>
      <c r="H15" s="534"/>
      <c r="I15" s="534">
        <v>6</v>
      </c>
      <c r="J15" s="535" t="s">
        <v>571</v>
      </c>
      <c r="K15" s="535" t="s">
        <v>570</v>
      </c>
      <c r="L15" s="535"/>
      <c r="M15" s="535"/>
      <c r="N15" s="535" t="s">
        <v>1515</v>
      </c>
      <c r="O15" s="536" t="str">
        <f t="shared" si="0"/>
        <v>TID_SKIN_FAT_2_NAME</v>
      </c>
      <c r="P15" s="530" t="str">
        <f t="shared" si="1"/>
        <v>TID_DRAGON_FAT_2_DESC</v>
      </c>
      <c r="Q15" s="530" t="s">
        <v>921</v>
      </c>
      <c r="R15" s="315">
        <v>12</v>
      </c>
    </row>
    <row r="16" spans="1:18" s="67" customFormat="1" ht="16" thickBot="1" x14ac:dyDescent="0.25">
      <c r="B16" s="531" t="s">
        <v>4</v>
      </c>
      <c r="C16" s="315" t="s">
        <v>1293</v>
      </c>
      <c r="D16" s="315" t="s">
        <v>405</v>
      </c>
      <c r="E16" s="532" t="s">
        <v>291</v>
      </c>
      <c r="F16" s="533">
        <v>3</v>
      </c>
      <c r="G16" s="534">
        <v>0</v>
      </c>
      <c r="H16" s="534">
        <v>30</v>
      </c>
      <c r="I16" s="534">
        <v>6</v>
      </c>
      <c r="J16" s="535" t="s">
        <v>573</v>
      </c>
      <c r="K16" s="535" t="s">
        <v>1293</v>
      </c>
      <c r="L16" s="535"/>
      <c r="M16" s="535"/>
      <c r="N16" s="535" t="s">
        <v>1514</v>
      </c>
      <c r="O16" s="536" t="str">
        <f t="shared" si="0"/>
        <v>TID_SKIN_FAT_3_NAME</v>
      </c>
      <c r="P16" s="530" t="str">
        <f t="shared" si="1"/>
        <v>TID_DRAGON_FAT_3_DESC</v>
      </c>
      <c r="Q16" s="530" t="s">
        <v>921</v>
      </c>
      <c r="R16" s="315">
        <v>12</v>
      </c>
    </row>
    <row r="17" spans="2:18" s="67" customFormat="1" x14ac:dyDescent="0.2">
      <c r="B17" s="521" t="s">
        <v>4</v>
      </c>
      <c r="C17" s="522" t="s">
        <v>451</v>
      </c>
      <c r="D17" s="522" t="s">
        <v>407</v>
      </c>
      <c r="E17" s="523"/>
      <c r="F17" s="524">
        <v>0</v>
      </c>
      <c r="G17" s="525">
        <v>0</v>
      </c>
      <c r="H17" s="525">
        <v>0</v>
      </c>
      <c r="I17" s="525">
        <v>0</v>
      </c>
      <c r="J17" s="526" t="s">
        <v>567</v>
      </c>
      <c r="K17" s="526" t="s">
        <v>451</v>
      </c>
      <c r="L17" s="526"/>
      <c r="M17" s="526"/>
      <c r="N17" s="527"/>
      <c r="O17" s="528" t="str">
        <f t="shared" si="0"/>
        <v>TID_SKIN_BUG_0_NAME</v>
      </c>
      <c r="P17" s="529" t="str">
        <f t="shared" si="1"/>
        <v>TID_DRAGON_BUG_0_DESC</v>
      </c>
      <c r="Q17" s="530" t="s">
        <v>921</v>
      </c>
      <c r="R17" s="315">
        <v>13</v>
      </c>
    </row>
    <row r="18" spans="2:18" s="67" customFormat="1" x14ac:dyDescent="0.2">
      <c r="B18" s="537" t="s">
        <v>4</v>
      </c>
      <c r="C18" s="538" t="s">
        <v>528</v>
      </c>
      <c r="D18" s="538" t="s">
        <v>407</v>
      </c>
      <c r="E18" s="539" t="s">
        <v>781</v>
      </c>
      <c r="F18" s="540">
        <v>1</v>
      </c>
      <c r="G18" s="541">
        <v>9500</v>
      </c>
      <c r="H18" s="541">
        <v>0</v>
      </c>
      <c r="I18" s="541">
        <v>3</v>
      </c>
      <c r="J18" s="542" t="s">
        <v>569</v>
      </c>
      <c r="K18" s="542" t="s">
        <v>528</v>
      </c>
      <c r="L18" s="542"/>
      <c r="M18" s="542"/>
      <c r="N18" s="535"/>
      <c r="O18" s="543" t="str">
        <f t="shared" si="0"/>
        <v>TID_SKIN_BUG_1_NAME</v>
      </c>
      <c r="P18" s="544" t="str">
        <f t="shared" si="1"/>
        <v>TID_DRAGON_BUG_1_DESC</v>
      </c>
      <c r="Q18" s="530" t="s">
        <v>921</v>
      </c>
      <c r="R18" s="315">
        <v>14</v>
      </c>
    </row>
    <row r="19" spans="2:18" s="67" customFormat="1" x14ac:dyDescent="0.2">
      <c r="B19" s="537" t="s">
        <v>4</v>
      </c>
      <c r="C19" s="538" t="s">
        <v>529</v>
      </c>
      <c r="D19" s="538" t="s">
        <v>407</v>
      </c>
      <c r="E19" s="539" t="s">
        <v>315</v>
      </c>
      <c r="F19" s="540">
        <v>2</v>
      </c>
      <c r="G19" s="541">
        <v>13000</v>
      </c>
      <c r="H19" s="541">
        <v>0</v>
      </c>
      <c r="I19" s="541">
        <v>6</v>
      </c>
      <c r="J19" s="542" t="s">
        <v>571</v>
      </c>
      <c r="K19" s="542" t="s">
        <v>529</v>
      </c>
      <c r="L19" s="542"/>
      <c r="M19" s="542"/>
      <c r="N19" s="535"/>
      <c r="O19" s="543" t="str">
        <f t="shared" si="0"/>
        <v>TID_SKIN_BUG_2_NAME</v>
      </c>
      <c r="P19" s="544" t="str">
        <f t="shared" si="1"/>
        <v>TID_DRAGON_BUG_2_DESC</v>
      </c>
      <c r="Q19" s="530" t="s">
        <v>921</v>
      </c>
      <c r="R19" s="315">
        <v>15</v>
      </c>
    </row>
    <row r="20" spans="2:18" s="67" customFormat="1" ht="16" thickBot="1" x14ac:dyDescent="0.25">
      <c r="B20" s="531" t="s">
        <v>4</v>
      </c>
      <c r="C20" s="315" t="s">
        <v>572</v>
      </c>
      <c r="D20" s="315" t="s">
        <v>407</v>
      </c>
      <c r="E20" s="482" t="s">
        <v>782</v>
      </c>
      <c r="F20" s="533">
        <v>3</v>
      </c>
      <c r="G20" s="534">
        <v>0</v>
      </c>
      <c r="H20" s="534">
        <v>40</v>
      </c>
      <c r="I20" s="534">
        <v>9</v>
      </c>
      <c r="J20" s="535" t="s">
        <v>573</v>
      </c>
      <c r="K20" s="535" t="s">
        <v>572</v>
      </c>
      <c r="L20" s="535"/>
      <c r="M20" s="535"/>
      <c r="N20" s="535"/>
      <c r="O20" s="536" t="str">
        <f t="shared" si="0"/>
        <v>TID_SKIN_BUG_3_NAME</v>
      </c>
      <c r="P20" s="530" t="str">
        <f t="shared" si="1"/>
        <v>TID_DRAGON_BUG_3_DESC</v>
      </c>
      <c r="Q20" s="530" t="s">
        <v>921</v>
      </c>
      <c r="R20" s="315">
        <v>16</v>
      </c>
    </row>
    <row r="21" spans="2:18" s="67" customFormat="1" x14ac:dyDescent="0.2">
      <c r="B21" s="521" t="s">
        <v>4</v>
      </c>
      <c r="C21" s="522" t="s">
        <v>452</v>
      </c>
      <c r="D21" s="522" t="s">
        <v>408</v>
      </c>
      <c r="E21" s="523"/>
      <c r="F21" s="524">
        <v>0</v>
      </c>
      <c r="G21" s="525">
        <v>0</v>
      </c>
      <c r="H21" s="525">
        <v>0</v>
      </c>
      <c r="I21" s="525">
        <v>0</v>
      </c>
      <c r="J21" s="526" t="s">
        <v>567</v>
      </c>
      <c r="K21" s="526" t="s">
        <v>452</v>
      </c>
      <c r="L21" s="526"/>
      <c r="M21" s="526"/>
      <c r="N21" s="527" t="s">
        <v>1063</v>
      </c>
      <c r="O21" s="528" t="str">
        <f t="shared" si="0"/>
        <v>TID_SKIN_CHINESE_0_NAME</v>
      </c>
      <c r="P21" s="529" t="str">
        <f t="shared" si="1"/>
        <v>TID_DRAGON_CHINESE_0_DESC</v>
      </c>
      <c r="Q21" s="530" t="s">
        <v>921</v>
      </c>
      <c r="R21" s="315">
        <v>17</v>
      </c>
    </row>
    <row r="22" spans="2:18" s="67" customFormat="1" x14ac:dyDescent="0.2">
      <c r="B22" s="537" t="s">
        <v>4</v>
      </c>
      <c r="C22" s="538" t="s">
        <v>530</v>
      </c>
      <c r="D22" s="538" t="s">
        <v>408</v>
      </c>
      <c r="E22" s="539" t="s">
        <v>820</v>
      </c>
      <c r="F22" s="540">
        <v>1</v>
      </c>
      <c r="G22" s="541">
        <v>17000</v>
      </c>
      <c r="H22" s="541">
        <v>0</v>
      </c>
      <c r="I22" s="541">
        <v>4</v>
      </c>
      <c r="J22" s="542" t="s">
        <v>569</v>
      </c>
      <c r="K22" s="542" t="s">
        <v>530</v>
      </c>
      <c r="L22" s="542"/>
      <c r="M22" s="542"/>
      <c r="N22" s="535" t="s">
        <v>1064</v>
      </c>
      <c r="O22" s="543" t="str">
        <f t="shared" si="0"/>
        <v>TID_SKIN_CHINESE_1_NAME</v>
      </c>
      <c r="P22" s="544" t="str">
        <f t="shared" si="1"/>
        <v>TID_DRAGON_CHINESE_1_DESC</v>
      </c>
      <c r="Q22" s="530" t="s">
        <v>921</v>
      </c>
      <c r="R22" s="315">
        <v>18</v>
      </c>
    </row>
    <row r="23" spans="2:18" s="67" customFormat="1" x14ac:dyDescent="0.2">
      <c r="B23" s="537" t="s">
        <v>4</v>
      </c>
      <c r="C23" s="538" t="s">
        <v>531</v>
      </c>
      <c r="D23" s="538" t="s">
        <v>408</v>
      </c>
      <c r="E23" s="539" t="s">
        <v>781</v>
      </c>
      <c r="F23" s="540">
        <v>2</v>
      </c>
      <c r="G23" s="541">
        <v>20000</v>
      </c>
      <c r="H23" s="541">
        <v>0</v>
      </c>
      <c r="I23" s="541">
        <v>8</v>
      </c>
      <c r="J23" s="542" t="s">
        <v>571</v>
      </c>
      <c r="K23" s="542" t="s">
        <v>531</v>
      </c>
      <c r="L23" s="542"/>
      <c r="M23" s="542"/>
      <c r="N23" s="535" t="s">
        <v>1295</v>
      </c>
      <c r="O23" s="543" t="str">
        <f t="shared" si="0"/>
        <v>TID_SKIN_CHINESE_2_NAME</v>
      </c>
      <c r="P23" s="544" t="str">
        <f t="shared" si="1"/>
        <v>TID_DRAGON_CHINESE_2_DESC</v>
      </c>
      <c r="Q23" s="530" t="s">
        <v>921</v>
      </c>
      <c r="R23" s="315">
        <v>19</v>
      </c>
    </row>
    <row r="24" spans="2:18" s="67" customFormat="1" ht="16" thickBot="1" x14ac:dyDescent="0.25">
      <c r="B24" s="531" t="s">
        <v>4</v>
      </c>
      <c r="C24" s="315" t="s">
        <v>574</v>
      </c>
      <c r="D24" s="315" t="s">
        <v>408</v>
      </c>
      <c r="E24" s="532" t="s">
        <v>783</v>
      </c>
      <c r="F24" s="533">
        <v>3</v>
      </c>
      <c r="G24" s="534">
        <v>0</v>
      </c>
      <c r="H24" s="534">
        <v>80</v>
      </c>
      <c r="I24" s="534">
        <v>12</v>
      </c>
      <c r="J24" s="535" t="s">
        <v>573</v>
      </c>
      <c r="K24" s="535" t="s">
        <v>574</v>
      </c>
      <c r="L24" s="535"/>
      <c r="M24" s="535"/>
      <c r="N24" s="535" t="s">
        <v>1227</v>
      </c>
      <c r="O24" s="536" t="str">
        <f t="shared" si="0"/>
        <v>TID_SKIN_CHINESE_3_NAME</v>
      </c>
      <c r="P24" s="530" t="str">
        <f t="shared" si="1"/>
        <v>TID_DRAGON_CHINESE_3_DESC</v>
      </c>
      <c r="Q24" s="530" t="s">
        <v>921</v>
      </c>
      <c r="R24" s="315">
        <v>20</v>
      </c>
    </row>
    <row r="25" spans="2:18" s="67" customFormat="1" x14ac:dyDescent="0.2">
      <c r="B25" s="521" t="s">
        <v>4</v>
      </c>
      <c r="C25" s="522" t="s">
        <v>454</v>
      </c>
      <c r="D25" s="522" t="s">
        <v>410</v>
      </c>
      <c r="E25" s="523"/>
      <c r="F25" s="524">
        <v>0</v>
      </c>
      <c r="G25" s="525">
        <v>0</v>
      </c>
      <c r="H25" s="525">
        <v>0</v>
      </c>
      <c r="I25" s="525">
        <v>0</v>
      </c>
      <c r="J25" s="526" t="s">
        <v>567</v>
      </c>
      <c r="K25" s="526" t="s">
        <v>454</v>
      </c>
      <c r="L25" s="526"/>
      <c r="M25" s="526"/>
      <c r="N25" s="527"/>
      <c r="O25" s="528" t="str">
        <f t="shared" si="0"/>
        <v>TID_SKIN_CLASSIC_0_NAME</v>
      </c>
      <c r="P25" s="529" t="str">
        <f t="shared" si="1"/>
        <v>TID_DRAGON_CLASSIC_0_DESC</v>
      </c>
      <c r="Q25" s="530" t="s">
        <v>921</v>
      </c>
      <c r="R25" s="315">
        <v>21</v>
      </c>
    </row>
    <row r="26" spans="2:18" s="67" customFormat="1" x14ac:dyDescent="0.2">
      <c r="B26" s="537" t="s">
        <v>4</v>
      </c>
      <c r="C26" s="538" t="s">
        <v>534</v>
      </c>
      <c r="D26" s="538" t="s">
        <v>410</v>
      </c>
      <c r="E26" s="539" t="s">
        <v>811</v>
      </c>
      <c r="F26" s="540">
        <v>1</v>
      </c>
      <c r="G26" s="541">
        <v>20000</v>
      </c>
      <c r="H26" s="541">
        <v>0</v>
      </c>
      <c r="I26" s="541">
        <v>3</v>
      </c>
      <c r="J26" s="542" t="s">
        <v>569</v>
      </c>
      <c r="K26" s="542" t="s">
        <v>534</v>
      </c>
      <c r="L26" s="542"/>
      <c r="M26" s="542"/>
      <c r="N26" s="535" t="s">
        <v>1398</v>
      </c>
      <c r="O26" s="543" t="str">
        <f t="shared" si="0"/>
        <v>TID_SKIN_CLASSIC_1_NAME</v>
      </c>
      <c r="P26" s="544" t="str">
        <f t="shared" si="1"/>
        <v>TID_DRAGON_CLASSIC_1_DESC</v>
      </c>
      <c r="Q26" s="530" t="s">
        <v>921</v>
      </c>
      <c r="R26" s="315">
        <v>22</v>
      </c>
    </row>
    <row r="27" spans="2:18" s="67" customFormat="1" x14ac:dyDescent="0.2">
      <c r="B27" s="537" t="s">
        <v>4</v>
      </c>
      <c r="C27" s="538" t="s">
        <v>535</v>
      </c>
      <c r="D27" s="538" t="s">
        <v>410</v>
      </c>
      <c r="E27" s="539" t="s">
        <v>781</v>
      </c>
      <c r="F27" s="540">
        <v>2</v>
      </c>
      <c r="G27" s="541">
        <v>25000</v>
      </c>
      <c r="H27" s="541">
        <v>0</v>
      </c>
      <c r="I27" s="541">
        <v>6</v>
      </c>
      <c r="J27" s="542" t="s">
        <v>571</v>
      </c>
      <c r="K27" s="542" t="s">
        <v>535</v>
      </c>
      <c r="L27" s="542"/>
      <c r="M27" s="542"/>
      <c r="N27" s="535" t="s">
        <v>1298</v>
      </c>
      <c r="O27" s="543" t="str">
        <f t="shared" si="0"/>
        <v>TID_SKIN_CLASSIC_2_NAME</v>
      </c>
      <c r="P27" s="544" t="str">
        <f t="shared" si="1"/>
        <v>TID_DRAGON_CLASSIC_2_DESC</v>
      </c>
      <c r="Q27" s="530" t="s">
        <v>921</v>
      </c>
      <c r="R27" s="315">
        <v>23</v>
      </c>
    </row>
    <row r="28" spans="2:18" s="67" customFormat="1" x14ac:dyDescent="0.2">
      <c r="B28" s="537" t="s">
        <v>4</v>
      </c>
      <c r="C28" s="538" t="s">
        <v>536</v>
      </c>
      <c r="D28" s="538" t="s">
        <v>410</v>
      </c>
      <c r="E28" s="539" t="s">
        <v>315</v>
      </c>
      <c r="F28" s="540">
        <v>3</v>
      </c>
      <c r="G28" s="541">
        <v>30000</v>
      </c>
      <c r="H28" s="541">
        <v>0</v>
      </c>
      <c r="I28" s="541">
        <v>9</v>
      </c>
      <c r="J28" s="535" t="s">
        <v>573</v>
      </c>
      <c r="K28" s="535" t="s">
        <v>536</v>
      </c>
      <c r="L28" s="535"/>
      <c r="M28" s="535"/>
      <c r="N28" s="535" t="s">
        <v>1297</v>
      </c>
      <c r="O28" s="543" t="str">
        <f t="shared" si="0"/>
        <v>TID_SKIN_CLASSIC_3_NAME</v>
      </c>
      <c r="P28" s="544" t="str">
        <f t="shared" si="1"/>
        <v>TID_DRAGON_CLASSIC_3_DESC</v>
      </c>
      <c r="Q28" s="530" t="s">
        <v>921</v>
      </c>
      <c r="R28" s="315">
        <v>24</v>
      </c>
    </row>
    <row r="29" spans="2:18" s="67" customFormat="1" ht="16" thickBot="1" x14ac:dyDescent="0.25">
      <c r="B29" s="531" t="s">
        <v>4</v>
      </c>
      <c r="C29" s="315" t="s">
        <v>575</v>
      </c>
      <c r="D29" s="315" t="s">
        <v>410</v>
      </c>
      <c r="E29" s="532" t="s">
        <v>815</v>
      </c>
      <c r="F29" s="533">
        <v>4</v>
      </c>
      <c r="G29" s="534">
        <v>0</v>
      </c>
      <c r="H29" s="534">
        <v>110</v>
      </c>
      <c r="I29" s="534">
        <v>12</v>
      </c>
      <c r="J29" s="535" t="s">
        <v>576</v>
      </c>
      <c r="K29" s="535" t="s">
        <v>575</v>
      </c>
      <c r="L29" s="535"/>
      <c r="M29" s="535"/>
      <c r="N29" s="535"/>
      <c r="O29" s="536" t="str">
        <f t="shared" si="0"/>
        <v>TID_SKIN_CLASSIC_4_NAME</v>
      </c>
      <c r="P29" s="530" t="str">
        <f t="shared" si="1"/>
        <v>TID_DRAGON_CLASSIC_4_DESC</v>
      </c>
      <c r="Q29" s="530" t="s">
        <v>921</v>
      </c>
      <c r="R29" s="315">
        <v>25</v>
      </c>
    </row>
    <row r="30" spans="2:18" s="67" customFormat="1" x14ac:dyDescent="0.2">
      <c r="B30" s="521" t="s">
        <v>4</v>
      </c>
      <c r="C30" s="522" t="s">
        <v>455</v>
      </c>
      <c r="D30" s="522" t="s">
        <v>411</v>
      </c>
      <c r="E30" s="523"/>
      <c r="F30" s="524">
        <v>0</v>
      </c>
      <c r="G30" s="525">
        <v>0</v>
      </c>
      <c r="H30" s="525">
        <v>0</v>
      </c>
      <c r="I30" s="525">
        <v>0</v>
      </c>
      <c r="J30" s="526" t="s">
        <v>567</v>
      </c>
      <c r="K30" s="526" t="s">
        <v>455</v>
      </c>
      <c r="L30" s="526"/>
      <c r="M30" s="526"/>
      <c r="N30" s="527"/>
      <c r="O30" s="528" t="str">
        <f t="shared" si="0"/>
        <v>TID_SKIN_DEVIL_0_NAME</v>
      </c>
      <c r="P30" s="529" t="str">
        <f t="shared" si="1"/>
        <v>TID_DRAGON_DEVIL_0_DESC</v>
      </c>
      <c r="Q30" s="530" t="s">
        <v>921</v>
      </c>
      <c r="R30" s="315">
        <v>26</v>
      </c>
    </row>
    <row r="31" spans="2:18" s="67" customFormat="1" x14ac:dyDescent="0.2">
      <c r="B31" s="537" t="s">
        <v>4</v>
      </c>
      <c r="C31" s="538" t="s">
        <v>537</v>
      </c>
      <c r="D31" s="538" t="s">
        <v>411</v>
      </c>
      <c r="E31" s="539" t="s">
        <v>808</v>
      </c>
      <c r="F31" s="540">
        <v>1</v>
      </c>
      <c r="G31" s="541">
        <v>32000</v>
      </c>
      <c r="H31" s="541">
        <v>0</v>
      </c>
      <c r="I31" s="541">
        <v>4</v>
      </c>
      <c r="J31" s="542" t="s">
        <v>569</v>
      </c>
      <c r="K31" s="542" t="s">
        <v>537</v>
      </c>
      <c r="L31" s="542"/>
      <c r="M31" s="542"/>
      <c r="N31" s="535"/>
      <c r="O31" s="543" t="str">
        <f t="shared" si="0"/>
        <v>TID_SKIN_DEVIL_1_NAME</v>
      </c>
      <c r="P31" s="544" t="str">
        <f t="shared" si="1"/>
        <v>TID_DRAGON_DEVIL_1_DESC</v>
      </c>
      <c r="Q31" s="530" t="s">
        <v>921</v>
      </c>
      <c r="R31" s="315">
        <v>27</v>
      </c>
    </row>
    <row r="32" spans="2:18" s="67" customFormat="1" x14ac:dyDescent="0.2">
      <c r="B32" s="537" t="s">
        <v>4</v>
      </c>
      <c r="C32" s="538" t="s">
        <v>538</v>
      </c>
      <c r="D32" s="538" t="s">
        <v>411</v>
      </c>
      <c r="E32" s="539" t="s">
        <v>811</v>
      </c>
      <c r="F32" s="540">
        <v>2</v>
      </c>
      <c r="G32" s="541">
        <v>40000</v>
      </c>
      <c r="H32" s="541">
        <v>0</v>
      </c>
      <c r="I32" s="541">
        <v>8</v>
      </c>
      <c r="J32" s="542" t="s">
        <v>571</v>
      </c>
      <c r="K32" s="542" t="s">
        <v>538</v>
      </c>
      <c r="L32" s="542"/>
      <c r="M32" s="542"/>
      <c r="N32" s="535"/>
      <c r="O32" s="543" t="str">
        <f t="shared" si="0"/>
        <v>TID_SKIN_DEVIL_2_NAME</v>
      </c>
      <c r="P32" s="544" t="str">
        <f t="shared" si="1"/>
        <v>TID_DRAGON_DEVIL_2_DESC</v>
      </c>
      <c r="Q32" s="530" t="s">
        <v>921</v>
      </c>
      <c r="R32" s="315">
        <v>28</v>
      </c>
    </row>
    <row r="33" spans="2:18" s="67" customFormat="1" x14ac:dyDescent="0.2">
      <c r="B33" s="537" t="s">
        <v>4</v>
      </c>
      <c r="C33" s="538" t="s">
        <v>539</v>
      </c>
      <c r="D33" s="538" t="s">
        <v>411</v>
      </c>
      <c r="E33" s="532" t="s">
        <v>291</v>
      </c>
      <c r="F33" s="540">
        <v>3</v>
      </c>
      <c r="G33" s="541">
        <v>48000</v>
      </c>
      <c r="H33" s="541">
        <v>0</v>
      </c>
      <c r="I33" s="541">
        <v>12</v>
      </c>
      <c r="J33" s="535" t="s">
        <v>573</v>
      </c>
      <c r="K33" s="535" t="s">
        <v>539</v>
      </c>
      <c r="L33" s="535"/>
      <c r="M33" s="535"/>
      <c r="N33" s="535"/>
      <c r="O33" s="543" t="str">
        <f t="shared" si="0"/>
        <v>TID_SKIN_DEVIL_3_NAME</v>
      </c>
      <c r="P33" s="544" t="str">
        <f t="shared" si="1"/>
        <v>TID_DRAGON_DEVIL_3_DESC</v>
      </c>
      <c r="Q33" s="530" t="s">
        <v>921</v>
      </c>
      <c r="R33" s="315">
        <v>29</v>
      </c>
    </row>
    <row r="34" spans="2:18" s="67" customFormat="1" ht="16" thickBot="1" x14ac:dyDescent="0.25">
      <c r="B34" s="531" t="s">
        <v>4</v>
      </c>
      <c r="C34" s="315" t="s">
        <v>577</v>
      </c>
      <c r="D34" s="315" t="s">
        <v>411</v>
      </c>
      <c r="E34" s="532" t="s">
        <v>895</v>
      </c>
      <c r="F34" s="533">
        <v>4</v>
      </c>
      <c r="G34" s="534">
        <v>0</v>
      </c>
      <c r="H34" s="534">
        <v>160</v>
      </c>
      <c r="I34" s="534">
        <v>16</v>
      </c>
      <c r="J34" s="535" t="s">
        <v>576</v>
      </c>
      <c r="K34" s="535" t="s">
        <v>577</v>
      </c>
      <c r="L34" s="535"/>
      <c r="M34" s="535"/>
      <c r="N34" s="535"/>
      <c r="O34" s="536" t="str">
        <f t="shared" si="0"/>
        <v>TID_SKIN_DEVIL_4_NAME</v>
      </c>
      <c r="P34" s="530" t="str">
        <f t="shared" si="1"/>
        <v>TID_DRAGON_DEVIL_4_DESC</v>
      </c>
      <c r="Q34" s="530" t="s">
        <v>921</v>
      </c>
      <c r="R34" s="315">
        <v>30</v>
      </c>
    </row>
    <row r="35" spans="2:18" s="67" customFormat="1" x14ac:dyDescent="0.2">
      <c r="B35" s="521" t="s">
        <v>4</v>
      </c>
      <c r="C35" s="522" t="s">
        <v>456</v>
      </c>
      <c r="D35" s="522" t="s">
        <v>412</v>
      </c>
      <c r="E35" s="523"/>
      <c r="F35" s="524">
        <v>0</v>
      </c>
      <c r="G35" s="525">
        <v>0</v>
      </c>
      <c r="H35" s="525">
        <v>0</v>
      </c>
      <c r="I35" s="525">
        <v>0</v>
      </c>
      <c r="J35" s="526" t="s">
        <v>567</v>
      </c>
      <c r="K35" s="526" t="s">
        <v>456</v>
      </c>
      <c r="L35" s="526"/>
      <c r="M35" s="526"/>
      <c r="N35" s="527"/>
      <c r="O35" s="528" t="str">
        <f t="shared" si="0"/>
        <v>TID_SKIN_BALROG_0_NAME</v>
      </c>
      <c r="P35" s="529" t="str">
        <f t="shared" si="1"/>
        <v>TID_DRAGON_BALROG_0_DESC</v>
      </c>
      <c r="Q35" s="530" t="s">
        <v>921</v>
      </c>
      <c r="R35" s="315">
        <v>31</v>
      </c>
    </row>
    <row r="36" spans="2:18" s="67" customFormat="1" x14ac:dyDescent="0.2">
      <c r="B36" s="537" t="s">
        <v>4</v>
      </c>
      <c r="C36" s="538" t="s">
        <v>540</v>
      </c>
      <c r="D36" s="538" t="s">
        <v>412</v>
      </c>
      <c r="E36" s="539" t="s">
        <v>820</v>
      </c>
      <c r="F36" s="540">
        <v>1</v>
      </c>
      <c r="G36" s="541">
        <v>47000</v>
      </c>
      <c r="H36" s="541">
        <v>0</v>
      </c>
      <c r="I36" s="541">
        <v>4</v>
      </c>
      <c r="J36" s="542" t="s">
        <v>569</v>
      </c>
      <c r="K36" s="542" t="s">
        <v>540</v>
      </c>
      <c r="L36" s="542"/>
      <c r="M36" s="542"/>
      <c r="N36" s="535"/>
      <c r="O36" s="543" t="str">
        <f t="shared" si="0"/>
        <v>TID_SKIN_BALROG_1_NAME</v>
      </c>
      <c r="P36" s="544" t="str">
        <f t="shared" si="1"/>
        <v>TID_DRAGON_BALROG_1_DESC</v>
      </c>
      <c r="Q36" s="530" t="s">
        <v>921</v>
      </c>
      <c r="R36" s="315">
        <v>32</v>
      </c>
    </row>
    <row r="37" spans="2:18" s="67" customFormat="1" x14ac:dyDescent="0.2">
      <c r="B37" s="537" t="s">
        <v>4</v>
      </c>
      <c r="C37" s="538" t="s">
        <v>542</v>
      </c>
      <c r="D37" s="538" t="s">
        <v>412</v>
      </c>
      <c r="E37" s="539" t="s">
        <v>811</v>
      </c>
      <c r="F37" s="540">
        <v>2</v>
      </c>
      <c r="G37" s="541">
        <v>60000</v>
      </c>
      <c r="H37" s="541">
        <v>0</v>
      </c>
      <c r="I37" s="541">
        <v>8</v>
      </c>
      <c r="J37" s="542" t="s">
        <v>571</v>
      </c>
      <c r="K37" s="542" t="s">
        <v>542</v>
      </c>
      <c r="L37" s="542"/>
      <c r="M37" s="542"/>
      <c r="N37" s="535"/>
      <c r="O37" s="543" t="str">
        <f t="shared" si="0"/>
        <v>TID_SKIN_BALROG_2_NAME</v>
      </c>
      <c r="P37" s="544" t="str">
        <f t="shared" si="1"/>
        <v>TID_DRAGON_BALROG_2_DESC</v>
      </c>
      <c r="Q37" s="530" t="s">
        <v>921</v>
      </c>
      <c r="R37" s="315">
        <v>33</v>
      </c>
    </row>
    <row r="38" spans="2:18" s="67" customFormat="1" x14ac:dyDescent="0.2">
      <c r="B38" s="537" t="s">
        <v>4</v>
      </c>
      <c r="C38" s="538" t="s">
        <v>541</v>
      </c>
      <c r="D38" s="538" t="s">
        <v>412</v>
      </c>
      <c r="E38" s="539" t="s">
        <v>816</v>
      </c>
      <c r="F38" s="540">
        <v>3</v>
      </c>
      <c r="G38" s="541">
        <v>70000</v>
      </c>
      <c r="H38" s="541">
        <v>0</v>
      </c>
      <c r="I38" s="541">
        <v>12</v>
      </c>
      <c r="J38" s="535" t="s">
        <v>573</v>
      </c>
      <c r="K38" s="535" t="s">
        <v>541</v>
      </c>
      <c r="L38" s="535"/>
      <c r="M38" s="535"/>
      <c r="N38" s="535"/>
      <c r="O38" s="543" t="str">
        <f t="shared" si="0"/>
        <v>TID_SKIN_BALROG_3_NAME</v>
      </c>
      <c r="P38" s="544" t="str">
        <f t="shared" si="1"/>
        <v>TID_DRAGON_BALROG_3_DESC</v>
      </c>
      <c r="Q38" s="530" t="s">
        <v>921</v>
      </c>
      <c r="R38" s="315">
        <v>34</v>
      </c>
    </row>
    <row r="39" spans="2:18" s="67" customFormat="1" ht="16" thickBot="1" x14ac:dyDescent="0.25">
      <c r="B39" s="531" t="s">
        <v>4</v>
      </c>
      <c r="C39" s="315" t="s">
        <v>578</v>
      </c>
      <c r="D39" s="315" t="s">
        <v>412</v>
      </c>
      <c r="E39" s="532" t="s">
        <v>291</v>
      </c>
      <c r="F39" s="533">
        <v>4</v>
      </c>
      <c r="G39" s="534">
        <v>0</v>
      </c>
      <c r="H39" s="534">
        <v>160</v>
      </c>
      <c r="I39" s="534">
        <v>16</v>
      </c>
      <c r="J39" s="535" t="s">
        <v>576</v>
      </c>
      <c r="K39" s="535" t="s">
        <v>578</v>
      </c>
      <c r="L39" s="535"/>
      <c r="M39" s="535"/>
      <c r="N39" s="535"/>
      <c r="O39" s="536" t="str">
        <f t="shared" si="0"/>
        <v>TID_SKIN_BALROG_4_NAME</v>
      </c>
      <c r="P39" s="530" t="str">
        <f t="shared" si="1"/>
        <v>TID_DRAGON_BALROG_4_DESC</v>
      </c>
      <c r="Q39" s="530" t="s">
        <v>921</v>
      </c>
      <c r="R39" s="315">
        <v>35</v>
      </c>
    </row>
    <row r="40" spans="2:18" s="67" customFormat="1" x14ac:dyDescent="0.2">
      <c r="B40" s="521" t="s">
        <v>4</v>
      </c>
      <c r="C40" s="522" t="s">
        <v>457</v>
      </c>
      <c r="D40" s="522" t="s">
        <v>413</v>
      </c>
      <c r="E40" s="523"/>
      <c r="F40" s="524">
        <v>0</v>
      </c>
      <c r="G40" s="525">
        <v>0</v>
      </c>
      <c r="H40" s="525">
        <v>0</v>
      </c>
      <c r="I40" s="525">
        <v>0</v>
      </c>
      <c r="J40" s="526" t="s">
        <v>567</v>
      </c>
      <c r="K40" s="526" t="s">
        <v>457</v>
      </c>
      <c r="L40" s="526"/>
      <c r="M40" s="526"/>
      <c r="N40" s="527"/>
      <c r="O40" s="528" t="str">
        <f t="shared" si="0"/>
        <v>TID_SKIN_TITAN_0_NAME</v>
      </c>
      <c r="P40" s="529" t="str">
        <f t="shared" si="1"/>
        <v>TID_DRAGON_TITAN_0_DESC</v>
      </c>
      <c r="Q40" s="530" t="s">
        <v>921</v>
      </c>
      <c r="R40" s="315">
        <v>36</v>
      </c>
    </row>
    <row r="41" spans="2:18" s="67" customFormat="1" x14ac:dyDescent="0.2">
      <c r="B41" s="537" t="s">
        <v>4</v>
      </c>
      <c r="C41" s="538" t="s">
        <v>543</v>
      </c>
      <c r="D41" s="538" t="s">
        <v>413</v>
      </c>
      <c r="E41" s="539" t="s">
        <v>816</v>
      </c>
      <c r="F41" s="540">
        <v>1</v>
      </c>
      <c r="G41" s="541">
        <v>70000</v>
      </c>
      <c r="H41" s="541">
        <v>0</v>
      </c>
      <c r="I41" s="541">
        <v>4</v>
      </c>
      <c r="J41" s="542" t="s">
        <v>569</v>
      </c>
      <c r="K41" s="542" t="s">
        <v>543</v>
      </c>
      <c r="L41" s="542"/>
      <c r="M41" s="542"/>
      <c r="N41" s="535"/>
      <c r="O41" s="543" t="str">
        <f t="shared" si="0"/>
        <v>TID_SKIN_TITAN_1_NAME</v>
      </c>
      <c r="P41" s="544" t="str">
        <f t="shared" si="1"/>
        <v>TID_DRAGON_TITAN_1_DESC</v>
      </c>
      <c r="Q41" s="530" t="s">
        <v>921</v>
      </c>
      <c r="R41" s="315">
        <v>37</v>
      </c>
    </row>
    <row r="42" spans="2:18" s="67" customFormat="1" x14ac:dyDescent="0.2">
      <c r="B42" s="537" t="s">
        <v>4</v>
      </c>
      <c r="C42" s="538" t="s">
        <v>544</v>
      </c>
      <c r="D42" s="538" t="s">
        <v>413</v>
      </c>
      <c r="E42" s="532" t="s">
        <v>895</v>
      </c>
      <c r="F42" s="540">
        <v>2</v>
      </c>
      <c r="G42" s="541">
        <v>85000</v>
      </c>
      <c r="H42" s="541">
        <v>0</v>
      </c>
      <c r="I42" s="541">
        <v>8</v>
      </c>
      <c r="J42" s="542" t="s">
        <v>571</v>
      </c>
      <c r="K42" s="542" t="s">
        <v>544</v>
      </c>
      <c r="L42" s="542"/>
      <c r="M42" s="542"/>
      <c r="N42" s="535"/>
      <c r="O42" s="543" t="str">
        <f t="shared" si="0"/>
        <v>TID_SKIN_TITAN_2_NAME</v>
      </c>
      <c r="P42" s="544" t="str">
        <f t="shared" si="1"/>
        <v>TID_DRAGON_TITAN_2_DESC</v>
      </c>
      <c r="Q42" s="530" t="s">
        <v>921</v>
      </c>
      <c r="R42" s="315">
        <v>38</v>
      </c>
    </row>
    <row r="43" spans="2:18" s="67" customFormat="1" x14ac:dyDescent="0.2">
      <c r="B43" s="537" t="s">
        <v>4</v>
      </c>
      <c r="C43" s="538" t="s">
        <v>545</v>
      </c>
      <c r="D43" s="538" t="s">
        <v>413</v>
      </c>
      <c r="E43" s="532" t="s">
        <v>782</v>
      </c>
      <c r="F43" s="540">
        <v>3</v>
      </c>
      <c r="G43" s="541">
        <v>100000</v>
      </c>
      <c r="H43" s="541">
        <v>0</v>
      </c>
      <c r="I43" s="541">
        <v>12</v>
      </c>
      <c r="J43" s="535" t="s">
        <v>573</v>
      </c>
      <c r="K43" s="535" t="s">
        <v>545</v>
      </c>
      <c r="L43" s="535"/>
      <c r="M43" s="535"/>
      <c r="N43" s="535"/>
      <c r="O43" s="543" t="str">
        <f t="shared" si="0"/>
        <v>TID_SKIN_TITAN_3_NAME</v>
      </c>
      <c r="P43" s="544" t="str">
        <f t="shared" si="1"/>
        <v>TID_DRAGON_TITAN_3_DESC</v>
      </c>
      <c r="Q43" s="530" t="s">
        <v>921</v>
      </c>
      <c r="R43" s="315">
        <v>39</v>
      </c>
    </row>
    <row r="44" spans="2:18" s="67" customFormat="1" x14ac:dyDescent="0.2">
      <c r="B44" s="537" t="s">
        <v>4</v>
      </c>
      <c r="C44" s="538" t="s">
        <v>579</v>
      </c>
      <c r="D44" s="538" t="s">
        <v>413</v>
      </c>
      <c r="E44" s="532" t="s">
        <v>815</v>
      </c>
      <c r="F44" s="540">
        <v>4</v>
      </c>
      <c r="G44" s="541">
        <v>0</v>
      </c>
      <c r="H44" s="541">
        <v>220</v>
      </c>
      <c r="I44" s="541">
        <v>16</v>
      </c>
      <c r="J44" s="535" t="s">
        <v>576</v>
      </c>
      <c r="K44" s="535" t="s">
        <v>579</v>
      </c>
      <c r="L44" s="535"/>
      <c r="M44" s="535"/>
      <c r="N44" s="535"/>
      <c r="O44" s="543" t="str">
        <f t="shared" si="0"/>
        <v>TID_SKIN_TITAN_4_NAME</v>
      </c>
      <c r="P44" s="544" t="str">
        <f t="shared" si="1"/>
        <v>TID_DRAGON_TITAN_4_DESC</v>
      </c>
      <c r="Q44" s="530" t="s">
        <v>921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50"/>
  <sheetViews>
    <sheetView topLeftCell="D17" workbookViewId="0">
      <selection activeCell="I44" sqref="I44"/>
    </sheetView>
  </sheetViews>
  <sheetFormatPr baseColWidth="10" defaultColWidth="11.5" defaultRowHeight="15" x14ac:dyDescent="0.2"/>
  <cols>
    <col min="2" max="2" width="13.33203125" customWidth="1"/>
    <col min="3" max="3" width="22" customWidth="1"/>
    <col min="4" max="4" width="19.6640625" customWidth="1"/>
    <col min="5" max="5" width="28.5" customWidth="1"/>
    <col min="6" max="6" width="21.83203125" bestFit="1" customWidth="1"/>
    <col min="7" max="7" width="57" style="67" bestFit="1" customWidth="1"/>
    <col min="8" max="8" width="46.5" bestFit="1" customWidth="1"/>
    <col min="9" max="9" width="45.5" bestFit="1" customWidth="1"/>
    <col min="10" max="11" width="52.5" bestFit="1" customWidth="1"/>
    <col min="12" max="12" width="45.5" bestFit="1" customWidth="1"/>
    <col min="13" max="13" width="52.5" bestFit="1" customWidth="1"/>
  </cols>
  <sheetData>
    <row r="1" spans="2:13" s="67" customFormat="1" ht="24" x14ac:dyDescent="0.3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 x14ac:dyDescent="0.2"/>
    <row r="3" spans="2:13" s="67" customFormat="1" ht="110" x14ac:dyDescent="0.2">
      <c r="D3" s="276" t="s">
        <v>382</v>
      </c>
      <c r="E3" s="277" t="s">
        <v>5</v>
      </c>
      <c r="F3" s="476" t="s">
        <v>204</v>
      </c>
      <c r="G3" s="477" t="s">
        <v>383</v>
      </c>
      <c r="H3" s="477" t="s">
        <v>384</v>
      </c>
      <c r="I3" s="279" t="s">
        <v>23</v>
      </c>
      <c r="J3" s="279" t="s">
        <v>885</v>
      </c>
      <c r="K3" s="478" t="s">
        <v>38</v>
      </c>
      <c r="L3" s="281" t="s">
        <v>177</v>
      </c>
      <c r="M3" s="479" t="s">
        <v>486</v>
      </c>
    </row>
    <row r="4" spans="2:13" s="67" customFormat="1" x14ac:dyDescent="0.2">
      <c r="D4" s="480" t="s">
        <v>4</v>
      </c>
      <c r="E4" s="481" t="s">
        <v>784</v>
      </c>
      <c r="F4" s="482" t="s">
        <v>387</v>
      </c>
      <c r="G4" s="483" t="s">
        <v>388</v>
      </c>
      <c r="H4" s="483">
        <v>1</v>
      </c>
      <c r="I4" s="319" t="str">
        <f>CONCATENATE("icon_",powerUpsDefinitions[[#This Row],['[sku']]])</f>
        <v>icon_avoid_mine</v>
      </c>
      <c r="J4" s="319" t="s">
        <v>886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 x14ac:dyDescent="0.2">
      <c r="D5" s="480" t="s">
        <v>4</v>
      </c>
      <c r="E5" s="481" t="s">
        <v>785</v>
      </c>
      <c r="F5" s="482" t="s">
        <v>387</v>
      </c>
      <c r="G5" s="483" t="s">
        <v>389</v>
      </c>
      <c r="H5" s="483">
        <v>1</v>
      </c>
      <c r="I5" s="319" t="str">
        <f>CONCATENATE("icon_",powerUpsDefinitions[[#This Row],['[sku']]])</f>
        <v>icon_avoid_poison</v>
      </c>
      <c r="J5" s="319" t="s">
        <v>886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 x14ac:dyDescent="0.2">
      <c r="D6" s="480" t="s">
        <v>4</v>
      </c>
      <c r="E6" s="481" t="s">
        <v>783</v>
      </c>
      <c r="F6" s="482" t="s">
        <v>386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1290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 x14ac:dyDescent="0.2">
      <c r="D7" s="480" t="s">
        <v>4</v>
      </c>
      <c r="E7" s="481" t="s">
        <v>315</v>
      </c>
      <c r="F7" s="482" t="s">
        <v>818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1289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 x14ac:dyDescent="0.2">
      <c r="D8" s="480" t="s">
        <v>4</v>
      </c>
      <c r="E8" s="481" t="s">
        <v>379</v>
      </c>
      <c r="F8" s="482" t="s">
        <v>379</v>
      </c>
      <c r="G8" s="483"/>
      <c r="H8" s="483"/>
      <c r="I8" s="319" t="str">
        <f>CONCATENATE("icon_",powerUpsDefinitions[[#This Row],['[sku']]])</f>
        <v>icon_dive</v>
      </c>
      <c r="J8" s="319" t="s">
        <v>1285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 x14ac:dyDescent="0.2">
      <c r="D9" s="480" t="s">
        <v>4</v>
      </c>
      <c r="E9" s="481" t="s">
        <v>380</v>
      </c>
      <c r="F9" s="482" t="s">
        <v>380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1285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 x14ac:dyDescent="0.2">
      <c r="D10" s="480" t="s">
        <v>4</v>
      </c>
      <c r="E10" s="481" t="s">
        <v>823</v>
      </c>
      <c r="F10" s="482" t="s">
        <v>824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887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 x14ac:dyDescent="0.2">
      <c r="D11" s="480" t="s">
        <v>4</v>
      </c>
      <c r="E11" s="481" t="s">
        <v>825</v>
      </c>
      <c r="F11" s="482" t="s">
        <v>824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887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 x14ac:dyDescent="0.2">
      <c r="D12" s="486" t="s">
        <v>4</v>
      </c>
      <c r="E12" s="487" t="s">
        <v>826</v>
      </c>
      <c r="F12" s="488" t="s">
        <v>826</v>
      </c>
      <c r="G12" s="489">
        <v>1</v>
      </c>
      <c r="H12" s="489"/>
      <c r="I12" s="319" t="str">
        <f>CONCATENATE("icon_",powerUpsDefinitions[[#This Row],['[sku']]])</f>
        <v>icon_explode_mine</v>
      </c>
      <c r="J12" s="319" t="s">
        <v>886</v>
      </c>
      <c r="K12" s="484" t="str">
        <f>CONCATENATE("TID_POWERUP_",UPPER(powerUpsDefinitions[[#This Row],['[sku']]]),"_NAME")</f>
        <v>TID_POWERUP_EXPLODE_MINE_NAME</v>
      </c>
      <c r="L12" s="485" t="str">
        <f>CONCATENATE("TID_POWERUP_",UPPER(powerUpsDefinitions[[#This Row],['[sku']]]),"_DESC")</f>
        <v>TID_POWERUP_EXPLODE_MINE_DESC</v>
      </c>
      <c r="M12" s="485" t="str">
        <f>CONCATENATE(powerUpsDefinitions[[#This Row],['[tidDesc']]],"_SHORT")</f>
        <v>TID_POWERUP_EXPLODE_MINE_DESC_SHORT</v>
      </c>
    </row>
    <row r="13" spans="2:13" x14ac:dyDescent="0.2">
      <c r="D13" s="480" t="s">
        <v>4</v>
      </c>
      <c r="E13" s="481" t="s">
        <v>888</v>
      </c>
      <c r="F13" s="482" t="s">
        <v>888</v>
      </c>
      <c r="G13" s="483">
        <v>1</v>
      </c>
      <c r="H13" s="483"/>
      <c r="I13" s="490" t="str">
        <f>CONCATENATE("icon_",powerUpsDefinitions[[#This Row],['[sku']]])</f>
        <v>icon_fireball</v>
      </c>
      <c r="J13" s="490" t="s">
        <v>889</v>
      </c>
      <c r="K13" s="484" t="str">
        <f>CONCATENATE("TID_POWERUP_",UPPER(powerUpsDefinitions[[#This Row],['[sku']]]),"_NAME")</f>
        <v>TID_POWERUP_FIREBALL_NAME</v>
      </c>
      <c r="L13" s="485" t="str">
        <f>CONCATENATE("TID_POWERUP_",UPPER(powerUpsDefinitions[[#This Row],['[sku']]]),"_DESC")</f>
        <v>TID_POWERUP_FIREBALL_DESC</v>
      </c>
      <c r="M13" s="485" t="str">
        <f>CONCATENATE(powerUpsDefinitions[[#This Row],['[tidDesc']]],"_SHORT")</f>
        <v>TID_POWERUP_FIREBALL_DESC_SHORT</v>
      </c>
    </row>
    <row r="14" spans="2:13" x14ac:dyDescent="0.2">
      <c r="D14" s="480" t="s">
        <v>4</v>
      </c>
      <c r="E14" s="481" t="s">
        <v>808</v>
      </c>
      <c r="F14" s="482" t="s">
        <v>809</v>
      </c>
      <c r="G14" s="483">
        <v>10</v>
      </c>
      <c r="H14" s="483"/>
      <c r="I14" s="319" t="str">
        <f>CONCATENATE("icon_",powerUpsDefinitions[[#This Row],['[sku']]])</f>
        <v>icon_food</v>
      </c>
      <c r="J14" s="319" t="s">
        <v>1288</v>
      </c>
      <c r="K14" s="484" t="str">
        <f>CONCATENATE("TID_POWERUP_",UPPER(powerUpsDefinitions[[#This Row],['[sku']]]),"_NAME")</f>
        <v>TID_POWERUP_FOOD_NAME</v>
      </c>
      <c r="L14" s="485" t="str">
        <f>CONCATENATE("TID_POWERUP_",UPPER(powerUpsDefinitions[[#This Row],['[sku']]]),"_DESC")</f>
        <v>TID_POWERUP_FOOD_DESC</v>
      </c>
      <c r="M14" s="485" t="str">
        <f>CONCATENATE(powerUpsDefinitions[[#This Row],['[tidDesc']]],"_SHORT")</f>
        <v>TID_POWERUP_FOOD_DESC_SHORT</v>
      </c>
    </row>
    <row r="15" spans="2:13" x14ac:dyDescent="0.2">
      <c r="D15" s="480" t="s">
        <v>4</v>
      </c>
      <c r="E15" s="491" t="s">
        <v>786</v>
      </c>
      <c r="F15" s="492" t="s">
        <v>390</v>
      </c>
      <c r="G15" s="493">
        <v>0</v>
      </c>
      <c r="H15" s="493"/>
      <c r="I15" s="319" t="str">
        <f>CONCATENATE("icon_",powerUpsDefinitions[[#This Row],['[sku']]])</f>
        <v>icon_free_revive</v>
      </c>
      <c r="J15" s="319" t="s">
        <v>1285</v>
      </c>
      <c r="K15" s="484" t="str">
        <f>CONCATENATE("TID_POWERUP_",UPPER(powerUpsDefinitions[[#This Row],['[sku']]]),"_NAME")</f>
        <v>TID_POWERUP_FREE_REVIVE_NAME</v>
      </c>
      <c r="L15" s="485" t="str">
        <f>CONCATENATE("TID_POWERUP_",UPPER(powerUpsDefinitions[[#This Row],['[sku']]]),"_DESC")</f>
        <v>TID_POWERUP_FREE_REVIVE_DESC</v>
      </c>
      <c r="M15" s="485" t="str">
        <f>CONCATENATE(powerUpsDefinitions[[#This Row],['[tidDesc']]],"_SHORT")</f>
        <v>TID_POWERUP_FREE_REVIVE_DESC_SHORT</v>
      </c>
    </row>
    <row r="16" spans="2:13" x14ac:dyDescent="0.2">
      <c r="D16" s="480" t="s">
        <v>4</v>
      </c>
      <c r="E16" s="481" t="s">
        <v>890</v>
      </c>
      <c r="F16" s="482" t="s">
        <v>890</v>
      </c>
      <c r="G16" s="483">
        <v>1</v>
      </c>
      <c r="H16" s="483"/>
      <c r="I16" s="490" t="s">
        <v>892</v>
      </c>
      <c r="J16" s="490" t="s">
        <v>1285</v>
      </c>
      <c r="K16" s="484" t="str">
        <f>CONCATENATE("TID_POWERUP_",UPPER(powerUpsDefinitions[[#This Row],['[sku']]]),"_NAME")</f>
        <v>TID_POWERUP_FREEZE_AURA_NAME</v>
      </c>
      <c r="L16" s="485" t="str">
        <f>CONCATENATE("TID_POWERUP_",UPPER(powerUpsDefinitions[[#This Row],['[sku']]]),"_DESC")</f>
        <v>TID_POWERUP_FREEZE_AURA_DESC</v>
      </c>
      <c r="M16" s="494" t="str">
        <f>CONCATENATE(powerUpsDefinitions[[#This Row],['[tidDesc']]],"_SHORT")</f>
        <v>TID_POWERUP_FREEZE_AURA_DESC_SHORT</v>
      </c>
    </row>
    <row r="17" spans="4:13" x14ac:dyDescent="0.2">
      <c r="D17" s="480" t="s">
        <v>4</v>
      </c>
      <c r="E17" s="481" t="s">
        <v>781</v>
      </c>
      <c r="F17" s="482" t="s">
        <v>781</v>
      </c>
      <c r="G17" s="483">
        <v>10</v>
      </c>
      <c r="H17" s="483"/>
      <c r="I17" s="319" t="str">
        <f>CONCATENATE("icon_",powerUpsDefinitions[[#This Row],['[sku']]])</f>
        <v>icon_fury_duration</v>
      </c>
      <c r="J17" s="319" t="s">
        <v>889</v>
      </c>
      <c r="K17" s="484" t="str">
        <f>CONCATENATE("TID_POWERUP_",UPPER(powerUpsDefinitions[[#This Row],['[sku']]]),"_NAME")</f>
        <v>TID_POWERUP_FURY_DURATION_NAME</v>
      </c>
      <c r="L17" s="485" t="str">
        <f>CONCATENATE("TID_POWERUP_",UPPER(powerUpsDefinitions[[#This Row],['[sku']]]),"_DESC")</f>
        <v>TID_POWERUP_FURY_DURATION_DESC</v>
      </c>
      <c r="M17" s="485" t="str">
        <f>CONCATENATE(powerUpsDefinitions[[#This Row],['[tidDesc']]],"_SHORT")</f>
        <v>TID_POWERUP_FURY_DURATION_DESC_SHORT</v>
      </c>
    </row>
    <row r="18" spans="4:13" x14ac:dyDescent="0.2">
      <c r="D18" s="480" t="s">
        <v>4</v>
      </c>
      <c r="E18" s="481" t="s">
        <v>820</v>
      </c>
      <c r="F18" s="482" t="s">
        <v>821</v>
      </c>
      <c r="G18" s="483">
        <v>10</v>
      </c>
      <c r="H18" s="483"/>
      <c r="I18" s="319" t="str">
        <f>CONCATENATE("icon_",powerUpsDefinitions[[#This Row],['[sku']]])</f>
        <v>icon_fury_size</v>
      </c>
      <c r="J18" s="319" t="s">
        <v>889</v>
      </c>
      <c r="K18" s="484" t="str">
        <f>CONCATENATE("TID_POWERUP_",UPPER(powerUpsDefinitions[[#This Row],['[sku']]]),"_NAME")</f>
        <v>TID_POWERUP_FURY_SIZE_NAME</v>
      </c>
      <c r="L18" s="485" t="str">
        <f>CONCATENATE("TID_POWERUP_",UPPER(powerUpsDefinitions[[#This Row],['[sku']]]),"_DESC")</f>
        <v>TID_POWERUP_FURY_SIZE_DESC</v>
      </c>
      <c r="M18" s="485" t="str">
        <f>CONCATENATE(powerUpsDefinitions[[#This Row],['[tidDesc']]],"_SHORT")</f>
        <v>TID_POWERUP_FURY_SIZE_DESC_SHORT</v>
      </c>
    </row>
    <row r="19" spans="4:13" x14ac:dyDescent="0.2">
      <c r="D19" s="480" t="s">
        <v>4</v>
      </c>
      <c r="E19" s="481" t="s">
        <v>782</v>
      </c>
      <c r="F19" s="482" t="s">
        <v>385</v>
      </c>
      <c r="G19" s="483">
        <v>10</v>
      </c>
      <c r="H19" s="483"/>
      <c r="I19" s="319" t="str">
        <f>CONCATENATE("icon_",powerUpsDefinitions[[#This Row],['[sku']]])</f>
        <v>icon_hp</v>
      </c>
      <c r="J19" s="319" t="s">
        <v>1288</v>
      </c>
      <c r="K19" s="484" t="str">
        <f>CONCATENATE("TID_POWERUP_",UPPER(powerUpsDefinitions[[#This Row],['[sku']]]),"_NAME")</f>
        <v>TID_POWERUP_HP_NAME</v>
      </c>
      <c r="L19" s="485" t="str">
        <f>CONCATENATE("TID_POWERUP_",UPPER(powerUpsDefinitions[[#This Row],['[sku']]]),"_DESC")</f>
        <v>TID_POWERUP_HP_DESC</v>
      </c>
      <c r="M19" s="485" t="str">
        <f>CONCATENATE(powerUpsDefinitions[[#This Row],['[tidDesc']]],"_SHORT")</f>
        <v>TID_POWERUP_HP_DESC_SHORT</v>
      </c>
    </row>
    <row r="20" spans="4:13" x14ac:dyDescent="0.2">
      <c r="D20" s="480" t="s">
        <v>4</v>
      </c>
      <c r="E20" s="481" t="s">
        <v>813</v>
      </c>
      <c r="F20" s="482" t="s">
        <v>810</v>
      </c>
      <c r="G20" s="483" t="s">
        <v>814</v>
      </c>
      <c r="H20" s="483">
        <v>10</v>
      </c>
      <c r="I20" s="319" t="str">
        <f>CONCATENATE("icon_",powerUpsDefinitions[[#This Row],['[sku']]])</f>
        <v>icon_lower_damage_arrows</v>
      </c>
      <c r="J20" s="319" t="s">
        <v>886</v>
      </c>
      <c r="K20" s="484" t="str">
        <f>CONCATENATE("TID_POWERUP_",UPPER(powerUpsDefinitions[[#This Row],['[sku']]]),"_NAME")</f>
        <v>TID_POWERUP_LOWER_DAMAGE_ARROWS_NAME</v>
      </c>
      <c r="L20" s="485" t="str">
        <f>CONCATENATE("TID_POWERUP_",UPPER(powerUpsDefinitions[[#This Row],['[sku']]]),"_DESC")</f>
        <v>TID_POWERUP_LOWER_DAMAGE_ARROWS_DESC</v>
      </c>
      <c r="M20" s="485" t="str">
        <f>CONCATENATE(powerUpsDefinitions[[#This Row],['[tidDesc']]],"_SHORT")</f>
        <v>TID_POWERUP_LOWER_DAMAGE_ARROWS_DESC_SHORT</v>
      </c>
    </row>
    <row r="21" spans="4:13" x14ac:dyDescent="0.2">
      <c r="D21" s="480" t="s">
        <v>4</v>
      </c>
      <c r="E21" s="481" t="s">
        <v>811</v>
      </c>
      <c r="F21" s="482" t="s">
        <v>810</v>
      </c>
      <c r="G21" s="483" t="s">
        <v>388</v>
      </c>
      <c r="H21" s="483">
        <v>10</v>
      </c>
      <c r="I21" s="319" t="str">
        <f>CONCATENATE("icon_",powerUpsDefinitions[[#This Row],['[sku']]])</f>
        <v>icon_lower_damage_mine</v>
      </c>
      <c r="J21" s="319" t="s">
        <v>886</v>
      </c>
      <c r="K21" s="484" t="str">
        <f>CONCATENATE("TID_POWERUP_",UPPER(powerUpsDefinitions[[#This Row],['[sku']]]),"_NAME")</f>
        <v>TID_POWERUP_LOWER_DAMAGE_MINE_NAME</v>
      </c>
      <c r="L21" s="485" t="str">
        <f>CONCATENATE("TID_POWERUP_",UPPER(powerUpsDefinitions[[#This Row],['[sku']]]),"_DESC")</f>
        <v>TID_POWERUP_LOWER_DAMAGE_MINE_DESC</v>
      </c>
      <c r="M21" s="485" t="str">
        <f>CONCATENATE(powerUpsDefinitions[[#This Row],['[tidDesc']]],"_SHORT")</f>
        <v>TID_POWERUP_LOWER_DAMAGE_MINE_DESC_SHORT</v>
      </c>
    </row>
    <row r="22" spans="4:13" x14ac:dyDescent="0.2">
      <c r="D22" s="480" t="s">
        <v>4</v>
      </c>
      <c r="E22" s="481" t="s">
        <v>812</v>
      </c>
      <c r="F22" s="482" t="s">
        <v>810</v>
      </c>
      <c r="G22" s="483" t="s">
        <v>389</v>
      </c>
      <c r="H22" s="483">
        <v>10</v>
      </c>
      <c r="I22" s="319" t="str">
        <f>CONCATENATE("icon_",powerUpsDefinitions[[#This Row],['[sku']]])</f>
        <v>icon_lower_damage_poison</v>
      </c>
      <c r="J22" s="319" t="s">
        <v>886</v>
      </c>
      <c r="K22" s="484" t="str">
        <f>CONCATENATE("TID_POWERUP_",UPPER(powerUpsDefinitions[[#This Row],['[sku']]]),"_NAME")</f>
        <v>TID_POWERUP_LOWER_DAMAGE_POISON_NAME</v>
      </c>
      <c r="L22" s="485" t="str">
        <f>CONCATENATE("TID_POWERUP_",UPPER(powerUpsDefinitions[[#This Row],['[sku']]]),"_DESC")</f>
        <v>TID_POWERUP_LOWER_DAMAGE_POISON_DESC</v>
      </c>
      <c r="M22" s="485" t="str">
        <f>CONCATENATE(powerUpsDefinitions[[#This Row],['[tidDesc']]],"_SHORT")</f>
        <v>TID_POWERUP_LOWER_DAMAGE_POISON_DESC_SHORT</v>
      </c>
    </row>
    <row r="23" spans="4:13" x14ac:dyDescent="0.2">
      <c r="D23" s="495" t="s">
        <v>4</v>
      </c>
      <c r="E23" s="481" t="s">
        <v>894</v>
      </c>
      <c r="F23" s="482" t="s">
        <v>894</v>
      </c>
      <c r="G23" s="496">
        <v>1</v>
      </c>
      <c r="H23" s="496"/>
      <c r="I23" s="490" t="str">
        <f>CONCATENATE("icon_",powerUpsDefinitions[[#This Row],['[sku']]])</f>
        <v>icon_magnet</v>
      </c>
      <c r="J23" s="490" t="s">
        <v>1285</v>
      </c>
      <c r="K23" s="497" t="str">
        <f>CONCATENATE("TID_POWERUP_",UPPER(powerUpsDefinitions[[#This Row],['[sku']]]),"_NAME")</f>
        <v>TID_POWERUP_MAGNET_NAME</v>
      </c>
      <c r="L23" s="498" t="str">
        <f>CONCATENATE("TID_POWERUP_",UPPER(powerUpsDefinitions[[#This Row],['[sku']]]),"_DESC")</f>
        <v>TID_POWERUP_MAGNET_DESC</v>
      </c>
      <c r="M23" s="499" t="str">
        <f>CONCATENATE(powerUpsDefinitions[[#This Row],['[tidDesc']]],"_SHORT")</f>
        <v>TID_POWERUP_MAGNET_DESC_SHORT</v>
      </c>
    </row>
    <row r="24" spans="4:13" x14ac:dyDescent="0.2">
      <c r="D24" s="480" t="s">
        <v>4</v>
      </c>
      <c r="E24" s="481" t="s">
        <v>895</v>
      </c>
      <c r="F24" s="482" t="s">
        <v>895</v>
      </c>
      <c r="G24" s="483">
        <v>5</v>
      </c>
      <c r="H24" s="483"/>
      <c r="I24" s="490" t="s">
        <v>939</v>
      </c>
      <c r="J24" s="319" t="s">
        <v>1289</v>
      </c>
      <c r="K24" s="484" t="str">
        <f>CONCATENATE("TID_POWERUP_",UPPER(powerUpsDefinitions[[#This Row],['[sku']]]),"_NAME")</f>
        <v>TID_POWERUP_MORE_XP_NAME</v>
      </c>
      <c r="L24" s="485" t="str">
        <f>CONCATENATE("TID_POWERUP_",UPPER(powerUpsDefinitions[[#This Row],['[sku']]]),"_DESC")</f>
        <v>TID_POWERUP_MORE_XP_DESC</v>
      </c>
      <c r="M24" s="494" t="str">
        <f>CONCATENATE(powerUpsDefinitions[[#This Row],['[tidDesc']]],"_SHORT")</f>
        <v>TID_POWERUP_MORE_XP_DESC_SHORT</v>
      </c>
    </row>
    <row r="25" spans="4:13" x14ac:dyDescent="0.2">
      <c r="D25" s="480" t="s">
        <v>4</v>
      </c>
      <c r="E25" s="481" t="s">
        <v>827</v>
      </c>
      <c r="F25" s="482" t="s">
        <v>827</v>
      </c>
      <c r="G25" s="483">
        <v>1</v>
      </c>
      <c r="H25" s="483"/>
      <c r="I25" s="319" t="str">
        <f>CONCATENATE("icon_",powerUpsDefinitions[[#This Row],['[sku']]])</f>
        <v>icon_phoenix</v>
      </c>
      <c r="J25" s="319" t="s">
        <v>1285</v>
      </c>
      <c r="K25" s="484" t="str">
        <f>CONCATENATE("TID_POWERUP_",UPPER(powerUpsDefinitions[[#This Row],['[sku']]]),"_NAME")</f>
        <v>TID_POWERUP_PHOENIX_NAME</v>
      </c>
      <c r="L25" s="485" t="str">
        <f>CONCATENATE("TID_POWERUP_",UPPER(powerUpsDefinitions[[#This Row],['[sku']]]),"_DESC")</f>
        <v>TID_POWERUP_PHOENIX_DESC</v>
      </c>
      <c r="M25" s="485" t="str">
        <f>CONCATENATE(powerUpsDefinitions[[#This Row],['[tidDesc']]],"_SHORT")</f>
        <v>TID_POWERUP_PHOENIX_DESC_SHORT</v>
      </c>
    </row>
    <row r="26" spans="4:13" x14ac:dyDescent="0.2">
      <c r="D26" s="480" t="s">
        <v>4</v>
      </c>
      <c r="E26" s="481" t="s">
        <v>815</v>
      </c>
      <c r="F26" s="482" t="s">
        <v>815</v>
      </c>
      <c r="G26" s="483">
        <v>15</v>
      </c>
      <c r="H26" s="483"/>
      <c r="I26" s="319" t="str">
        <f>CONCATENATE("icon_",powerUpsDefinitions[[#This Row],['[sku']]])</f>
        <v>icon_reduce_life_drain</v>
      </c>
      <c r="J26" s="319" t="s">
        <v>886</v>
      </c>
      <c r="K26" s="484" t="str">
        <f>CONCATENATE("TID_POWERUP_",UPPER(powerUpsDefinitions[[#This Row],['[sku']]]),"_NAME")</f>
        <v>TID_POWERUP_REDUCE_LIFE_DRAIN_NAME</v>
      </c>
      <c r="L26" s="485" t="str">
        <f>CONCATENATE("TID_POWERUP_",UPPER(powerUpsDefinitions[[#This Row],['[sku']]]),"_DESC")</f>
        <v>TID_POWERUP_REDUCE_LIFE_DRAIN_DESC</v>
      </c>
      <c r="M26" s="485" t="str">
        <f>CONCATENATE(powerUpsDefinitions[[#This Row],['[tidDesc']]],"_SHORT")</f>
        <v>TID_POWERUP_REDUCE_LIFE_DRAIN_DESC_SHORT</v>
      </c>
    </row>
    <row r="27" spans="4:13" x14ac:dyDescent="0.2">
      <c r="D27" s="480" t="s">
        <v>4</v>
      </c>
      <c r="E27" s="481" t="s">
        <v>291</v>
      </c>
      <c r="F27" s="482" t="s">
        <v>819</v>
      </c>
      <c r="G27" s="483">
        <v>20</v>
      </c>
      <c r="H27" s="483"/>
      <c r="I27" s="319" t="str">
        <f>CONCATENATE("icon_",powerUpsDefinitions[[#This Row],['[sku']]])</f>
        <v>icon_score</v>
      </c>
      <c r="J27" s="319" t="s">
        <v>1289</v>
      </c>
      <c r="K27" s="484" t="str">
        <f>CONCATENATE("TID_POWERUP_",UPPER(powerUpsDefinitions[[#This Row],['[sku']]]),"_NAME")</f>
        <v>TID_POWERUP_SCORE_NAME</v>
      </c>
      <c r="L27" s="485" t="str">
        <f>CONCATENATE("TID_POWERUP_",UPPER(powerUpsDefinitions[[#This Row],['[sku']]]),"_DESC")</f>
        <v>TID_POWERUP_SCORE_DESC</v>
      </c>
      <c r="M27" s="485" t="str">
        <f>CONCATENATE(powerUpsDefinitions[[#This Row],['[tidDesc']]],"_SHORT")</f>
        <v>TID_POWERUP_SCORE_DESC_SHORT</v>
      </c>
    </row>
    <row r="28" spans="4:13" x14ac:dyDescent="0.2">
      <c r="D28" s="480" t="s">
        <v>4</v>
      </c>
      <c r="E28" s="481" t="s">
        <v>816</v>
      </c>
      <c r="F28" s="482" t="s">
        <v>817</v>
      </c>
      <c r="G28" s="483">
        <v>10</v>
      </c>
      <c r="H28" s="483"/>
      <c r="I28" s="319" t="str">
        <f>CONCATENATE("icon_",powerUpsDefinitions[[#This Row],['[sku']]])</f>
        <v>icon_speed</v>
      </c>
      <c r="J28" s="319" t="s">
        <v>1290</v>
      </c>
      <c r="K28" s="484" t="str">
        <f>CONCATENATE("TID_POWERUP_",UPPER(powerUpsDefinitions[[#This Row],['[sku']]]),"_NAME")</f>
        <v>TID_POWERUP_SPEED_NAME</v>
      </c>
      <c r="L28" s="485" t="str">
        <f>CONCATENATE("TID_POWERUP_",UPPER(powerUpsDefinitions[[#This Row],['[sku']]]),"_DESC")</f>
        <v>TID_POWERUP_SPEED_DESC</v>
      </c>
      <c r="M28" s="485" t="str">
        <f>CONCATENATE(powerUpsDefinitions[[#This Row],['[tidDesc']]],"_SHORT")</f>
        <v>TID_POWERUP_SPEED_DESC_SHORT</v>
      </c>
    </row>
    <row r="29" spans="4:13" x14ac:dyDescent="0.2">
      <c r="D29" s="495" t="s">
        <v>4</v>
      </c>
      <c r="E29" s="500" t="s">
        <v>893</v>
      </c>
      <c r="F29" s="501" t="s">
        <v>893</v>
      </c>
      <c r="G29" s="496">
        <v>100</v>
      </c>
      <c r="H29" s="496"/>
      <c r="I29" s="490" t="s">
        <v>922</v>
      </c>
      <c r="J29" s="490" t="s">
        <v>887</v>
      </c>
      <c r="K29" s="497" t="str">
        <f>CONCATENATE("TID_POWERUP_",UPPER(powerUpsDefinitions[[#This Row],['[sku']]]),"_NAME")</f>
        <v>TID_POWERUP_VACUUM_NAME</v>
      </c>
      <c r="L29" s="498" t="str">
        <f>CONCATENATE("TID_POWERUP_",UPPER(powerUpsDefinitions[[#This Row],['[sku']]]),"_DESC")</f>
        <v>TID_POWERUP_VACUUM_DESC</v>
      </c>
      <c r="M29" s="499" t="str">
        <f>CONCATENATE(powerUpsDefinitions[[#This Row],['[tidDesc']]],"_SHORT")</f>
        <v>TID_POWERUP_VACUUM_DESC_SHORT</v>
      </c>
    </row>
    <row r="30" spans="4:13" x14ac:dyDescent="0.2">
      <c r="D30" s="495" t="s">
        <v>4</v>
      </c>
      <c r="E30" s="481" t="s">
        <v>967</v>
      </c>
      <c r="F30" s="482" t="s">
        <v>967</v>
      </c>
      <c r="G30" s="496">
        <v>0</v>
      </c>
      <c r="H30" s="496"/>
      <c r="I30" s="490" t="s">
        <v>968</v>
      </c>
      <c r="J30" s="490" t="s">
        <v>1285</v>
      </c>
      <c r="K30" s="497" t="str">
        <f>CONCATENATE("TID_POWERUP_",UPPER(powerUpsDefinitions[[#This Row],['[sku']]]),"_NAME")</f>
        <v>TID_POWERUP_DOG_NAME</v>
      </c>
      <c r="L30" s="498" t="str">
        <f>CONCATENATE("TID_POWERUP_",UPPER(powerUpsDefinitions[[#This Row],['[sku']]]),"_DESC")</f>
        <v>TID_POWERUP_DOG_DESC</v>
      </c>
      <c r="M30" s="499" t="str">
        <f>CONCATENATE(powerUpsDefinitions[[#This Row],['[tidDesc']]],"_SHORT")</f>
        <v>TID_POWERUP_DOG_DESC_SHORT</v>
      </c>
    </row>
    <row r="31" spans="4:13" s="67" customFormat="1" x14ac:dyDescent="0.2">
      <c r="D31" s="480" t="s">
        <v>4</v>
      </c>
      <c r="E31" s="481" t="s">
        <v>1237</v>
      </c>
      <c r="F31" s="482" t="s">
        <v>1237</v>
      </c>
      <c r="G31" s="483">
        <v>0</v>
      </c>
      <c r="H31" s="483"/>
      <c r="I31" s="490" t="s">
        <v>1479</v>
      </c>
      <c r="J31" s="319" t="s">
        <v>1285</v>
      </c>
      <c r="K31" s="484" t="str">
        <f>CONCATENATE("TID_POWERUP_",UPPER(powerUpsDefinitions[[#This Row],['[sku']]]),"_NAME")</f>
        <v>TID_POWERUP_BOMB_NAME</v>
      </c>
      <c r="L31" s="485" t="str">
        <f>CONCATENATE("TID_POWERUP_",UPPER(powerUpsDefinitions[[#This Row],['[sku']]]),"_DESC")</f>
        <v>TID_POWERUP_BOMB_DESC</v>
      </c>
      <c r="M31" s="494" t="str">
        <f>CONCATENATE(powerUpsDefinitions[[#This Row],['[tidDesc']]],"_SHORT")</f>
        <v>TID_POWERUP_BOMB_DESC_SHORT</v>
      </c>
    </row>
    <row r="32" spans="4:13" s="67" customFormat="1" x14ac:dyDescent="0.2">
      <c r="D32" s="480" t="s">
        <v>4</v>
      </c>
      <c r="E32" s="481" t="s">
        <v>1334</v>
      </c>
      <c r="F32" s="482" t="s">
        <v>1334</v>
      </c>
      <c r="G32" s="483" t="s">
        <v>1035</v>
      </c>
      <c r="H32" s="483"/>
      <c r="I32" s="490" t="s">
        <v>968</v>
      </c>
      <c r="J32" s="319" t="s">
        <v>886</v>
      </c>
      <c r="K32" s="484" t="str">
        <f>CONCATENATE("TID_POWERUP_",UPPER(powerUpsDefinitions[[#This Row],['[sku']]]),"_NAME")</f>
        <v>TID_POWERUP_IMMUNE_TRASH_NAME</v>
      </c>
      <c r="L32" s="485" t="str">
        <f>CONCATENATE("TID_POWERUP_",UPPER(powerUpsDefinitions[[#This Row],['[sku']]]),"_DESC")</f>
        <v>TID_POWERUP_IMMUNE_TRASH_DESC</v>
      </c>
      <c r="M32" s="494" t="str">
        <f>CONCATENATE(powerUpsDefinitions[[#This Row],['[tidDesc']]],"_SHORT")</f>
        <v>TID_POWERUP_IMMUNE_TRASH_DESC_SHORT</v>
      </c>
    </row>
    <row r="33" spans="1:16384" s="67" customFormat="1" ht="30" x14ac:dyDescent="0.2">
      <c r="D33" s="502" t="s">
        <v>4</v>
      </c>
      <c r="E33" s="503" t="s">
        <v>1456</v>
      </c>
      <c r="F33" s="504" t="s">
        <v>1343</v>
      </c>
      <c r="G33" s="327" t="s">
        <v>1340</v>
      </c>
      <c r="H33" s="327">
        <v>10</v>
      </c>
      <c r="I33" s="505" t="s">
        <v>1458</v>
      </c>
      <c r="J33" s="506" t="s">
        <v>887</v>
      </c>
      <c r="K33" s="507" t="str">
        <f>CONCATENATE("TID_POWERUP_",UPPER(powerUpsDefinitions[[#This Row],['[sku']]]),"_NAME")</f>
        <v>TID_POWERUP_PREY_HP_BOOST_HUMANS_NAME</v>
      </c>
      <c r="L33" s="508" t="str">
        <f>CONCATENATE("TID_POWERUP_",UPPER(powerUpsDefinitions[[#This Row],['[sku']]]),"_DESC")</f>
        <v>TID_POWERUP_PREY_HP_BOOST_HUMANS_DESC</v>
      </c>
      <c r="M33" s="509" t="str">
        <f>CONCATENATE(powerUpsDefinitions[[#This Row],['[tidDesc']]],"_SHORT")</f>
        <v>TID_POWERUP_PREY_HP_BOOST_HUMANS_DESC_SHORT</v>
      </c>
    </row>
    <row r="34" spans="1:16384" s="67" customFormat="1" x14ac:dyDescent="0.2">
      <c r="D34" s="480" t="s">
        <v>4</v>
      </c>
      <c r="E34" s="481" t="s">
        <v>1336</v>
      </c>
      <c r="F34" s="504" t="s">
        <v>1343</v>
      </c>
      <c r="G34" s="327" t="s">
        <v>1124</v>
      </c>
      <c r="H34" s="327">
        <v>10</v>
      </c>
      <c r="I34" s="490" t="s">
        <v>1458</v>
      </c>
      <c r="J34" s="319" t="s">
        <v>887</v>
      </c>
      <c r="K34" s="484" t="str">
        <f>CONCATENATE("TID_POWERUP_",UPPER(powerUpsDefinitions[[#This Row],['[sku']]]),"_NAME")</f>
        <v>TID_POWERUP_PREY_HP_BOOST_DRAGON_NAME</v>
      </c>
      <c r="L34" s="485" t="str">
        <f>CONCATENATE("TID_POWERUP_",UPPER(powerUpsDefinitions[[#This Row],['[sku']]]),"_DESC")</f>
        <v>TID_POWERUP_PREY_HP_BOOST_DRAGON_DESC</v>
      </c>
      <c r="M34" s="494" t="str">
        <f>CONCATENATE(powerUpsDefinitions[[#This Row],['[tidDesc']]],"_SHORT")</f>
        <v>TID_POWERUP_PREY_HP_BOOST_DRAGON_DESC_SHORT</v>
      </c>
    </row>
    <row r="35" spans="1:16384" s="67" customFormat="1" x14ac:dyDescent="0.2">
      <c r="D35" s="480" t="s">
        <v>4</v>
      </c>
      <c r="E35" s="481" t="s">
        <v>1337</v>
      </c>
      <c r="F35" s="504" t="s">
        <v>1343</v>
      </c>
      <c r="G35" s="327" t="s">
        <v>1341</v>
      </c>
      <c r="H35" s="327">
        <v>10</v>
      </c>
      <c r="I35" s="490" t="s">
        <v>1458</v>
      </c>
      <c r="J35" s="319" t="s">
        <v>887</v>
      </c>
      <c r="K35" s="484" t="str">
        <f>CONCATENATE("TID_POWERUP_",UPPER(powerUpsDefinitions[[#This Row],['[sku']]]),"_NAME")</f>
        <v>TID_POWERUP_PREY_HP_BOOST_SPIDER_NAME</v>
      </c>
      <c r="L35" s="485" t="str">
        <f>CONCATENATE("TID_POWERUP_",UPPER(powerUpsDefinitions[[#This Row],['[sku']]]),"_DESC")</f>
        <v>TID_POWERUP_PREY_HP_BOOST_SPIDER_DESC</v>
      </c>
      <c r="M35" s="494" t="str">
        <f>CONCATENATE(powerUpsDefinitions[[#This Row],['[tidDesc']]],"_SHORT")</f>
        <v>TID_POWERUP_PREY_HP_BOOST_SPIDER_DESC_SHORT</v>
      </c>
    </row>
    <row r="36" spans="1:16384" s="67" customFormat="1" x14ac:dyDescent="0.2">
      <c r="D36" s="480" t="s">
        <v>4</v>
      </c>
      <c r="E36" s="481" t="s">
        <v>1338</v>
      </c>
      <c r="F36" s="504" t="s">
        <v>1343</v>
      </c>
      <c r="G36" s="483" t="s">
        <v>1342</v>
      </c>
      <c r="H36" s="327">
        <v>10</v>
      </c>
      <c r="I36" s="490" t="s">
        <v>1458</v>
      </c>
      <c r="J36" s="319" t="s">
        <v>887</v>
      </c>
      <c r="K36" s="484" t="str">
        <f>CONCATENATE("TID_POWERUP_",UPPER(powerUpsDefinitions[[#This Row],['[sku']]]),"_NAME")</f>
        <v>TID_POWERUP_PREY_HP_BOOST_GOBLIN_NAME</v>
      </c>
      <c r="L36" s="485" t="str">
        <f>CONCATENATE("TID_POWERUP_",UPPER(powerUpsDefinitions[[#This Row],['[sku']]]),"_DESC")</f>
        <v>TID_POWERUP_PREY_HP_BOOST_GOBLIN_DESC</v>
      </c>
      <c r="M36" s="494" t="str">
        <f>CONCATENATE(powerUpsDefinitions[[#This Row],['[tidDesc']]],"_SHORT")</f>
        <v>TID_POWERUP_PREY_HP_BOOST_GOBLIN_DESC_SHORT</v>
      </c>
    </row>
    <row r="37" spans="1:16384" s="67" customFormat="1" x14ac:dyDescent="0.2">
      <c r="D37" s="480" t="s">
        <v>4</v>
      </c>
      <c r="E37" s="481" t="s">
        <v>1335</v>
      </c>
      <c r="F37" s="482" t="s">
        <v>1403</v>
      </c>
      <c r="G37" s="483"/>
      <c r="H37" s="483"/>
      <c r="I37" s="490" t="s">
        <v>1478</v>
      </c>
      <c r="J37" s="319" t="s">
        <v>886</v>
      </c>
      <c r="K37" s="484" t="str">
        <f>CONCATENATE("TID_POWERUP_",UPPER(powerUpsDefinitions[[#This Row],['[sku']]]),"_NAME")</f>
        <v>TID_POWERUP_ALCOHOL_RESISTANCE _NAME</v>
      </c>
      <c r="L37" s="485" t="str">
        <f>CONCATENATE("TID_POWERUP_",UPPER(powerUpsDefinitions[[#This Row],['[sku']]]),"_DESC")</f>
        <v>TID_POWERUP_ALCOHOL_RESISTANCE _DESC</v>
      </c>
      <c r="M37" s="494" t="str">
        <f>CONCATENATE(powerUpsDefinitions[[#This Row],['[tidDesc']]],"_SHORT")</f>
        <v>TID_POWERUP_ALCOHOL_RESISTANCE _DESC_SHORT</v>
      </c>
    </row>
    <row r="38" spans="1:16384" s="67" customFormat="1" x14ac:dyDescent="0.2">
      <c r="D38" s="480" t="s">
        <v>4</v>
      </c>
      <c r="E38" s="481" t="s">
        <v>1339</v>
      </c>
      <c r="F38" s="482" t="s">
        <v>1339</v>
      </c>
      <c r="G38" s="483"/>
      <c r="H38" s="483"/>
      <c r="I38" s="490" t="s">
        <v>1480</v>
      </c>
      <c r="J38" s="319" t="s">
        <v>886</v>
      </c>
      <c r="K38" s="484" t="str">
        <f>CONCATENATE("TID_POWERUP_",UPPER(powerUpsDefinitions[[#This Row],['[sku']]]),"_NAME")</f>
        <v>TID_POWERUP_CAGE_BREAKER_NAME</v>
      </c>
      <c r="L38" s="485" t="str">
        <f>CONCATENATE("TID_POWERUP_",UPPER(powerUpsDefinitions[[#This Row],['[sku']]]),"_DESC")</f>
        <v>TID_POWERUP_CAGE_BREAKER_DESC</v>
      </c>
      <c r="M38" s="494" t="str">
        <f>CONCATENATE(powerUpsDefinitions[[#This Row],['[tidDesc']]],"_SHORT")</f>
        <v>TID_POWERUP_CAGE_BREAKER_DESC_SHORT</v>
      </c>
    </row>
    <row r="39" spans="1:16384" s="67" customFormat="1" x14ac:dyDescent="0.2">
      <c r="D39" s="480" t="s">
        <v>4</v>
      </c>
      <c r="E39" s="481" t="s">
        <v>1396</v>
      </c>
      <c r="F39" s="482" t="s">
        <v>1396</v>
      </c>
      <c r="G39" s="483"/>
      <c r="H39" s="483"/>
      <c r="I39" s="490" t="s">
        <v>968</v>
      </c>
      <c r="J39" s="490" t="s">
        <v>1285</v>
      </c>
      <c r="K39" s="484" t="str">
        <f>CONCATENATE("TID_POWERUP_",UPPER(powerUpsDefinitions[[#This Row],['[sku']]]),"_NAME")</f>
        <v>TID_POWERUP_STUN_NAME</v>
      </c>
      <c r="L39" s="485" t="str">
        <f>CONCATENATE("TID_POWERUP_",UPPER(powerUpsDefinitions[[#This Row],['[sku']]]),"_DESC")</f>
        <v>TID_POWERUP_STUN_DESC</v>
      </c>
      <c r="M39" s="494" t="str">
        <f>CONCATENATE(powerUpsDefinitions[[#This Row],['[tidDesc']]],"_SHORT")</f>
        <v>TID_POWERUP_STUN_DESC_SHORT</v>
      </c>
    </row>
    <row r="40" spans="1:16384" s="67" customFormat="1" x14ac:dyDescent="0.2">
      <c r="D40" s="480" t="s">
        <v>4</v>
      </c>
      <c r="E40" s="481" t="s">
        <v>1448</v>
      </c>
      <c r="F40" s="482" t="s">
        <v>1448</v>
      </c>
      <c r="G40" s="483">
        <v>100</v>
      </c>
      <c r="H40" s="483"/>
      <c r="I40" s="490" t="s">
        <v>1449</v>
      </c>
      <c r="J40" s="490" t="s">
        <v>1290</v>
      </c>
      <c r="K40" s="484" t="str">
        <f>CONCATENATE("TID_POWERUP_",UPPER(powerUpsDefinitions[[#This Row],['[sku']]]),"_NAME")</f>
        <v>TID_POWERUP_FASTER_BOOST_NAME</v>
      </c>
      <c r="L40" s="485" t="str">
        <f>CONCATENATE("TID_POWERUP_",UPPER(powerUpsDefinitions[[#This Row],['[sku']]]),"_DESC")</f>
        <v>TID_POWERUP_FASTER_BOOST_DESC</v>
      </c>
      <c r="M40" s="494" t="str">
        <f>CONCATENATE(powerUpsDefinitions[[#This Row],['[tidDesc']]],"_SHORT")</f>
        <v>TID_POWERUP_FASTER_BOOST_DESC_SHORT</v>
      </c>
    </row>
    <row r="41" spans="1:16384" s="67" customFormat="1" x14ac:dyDescent="0.2">
      <c r="D41" s="480" t="s">
        <v>4</v>
      </c>
      <c r="E41" s="481" t="s">
        <v>1450</v>
      </c>
      <c r="F41" s="482" t="s">
        <v>1450</v>
      </c>
      <c r="G41" s="483"/>
      <c r="H41" s="483"/>
      <c r="I41" s="490" t="s">
        <v>1449</v>
      </c>
      <c r="J41" s="490" t="s">
        <v>1290</v>
      </c>
      <c r="K41" s="484" t="str">
        <f>CONCATENATE("TID_POWERUP_",UPPER(powerUpsDefinitions[[#This Row],['[sku']]]),"_NAME")</f>
        <v>TID_POWERUP_UNLIMITED_BOOST_NAME</v>
      </c>
      <c r="L41" s="485" t="str">
        <f>CONCATENATE("TID_POWERUP_",UPPER(powerUpsDefinitions[[#This Row],['[sku']]]),"_DESC")</f>
        <v>TID_POWERUP_UNLIMITED_BOOST_DESC</v>
      </c>
      <c r="M41" s="494" t="str">
        <f>CONCATENATE(powerUpsDefinitions[[#This Row],['[tidDesc']]],"_SHORT")</f>
        <v>TID_POWERUP_UNLIMITED_BOOST_DESC_SHORT</v>
      </c>
    </row>
    <row r="42" spans="1:16384" s="67" customFormat="1" x14ac:dyDescent="0.2">
      <c r="D42" s="480" t="s">
        <v>4</v>
      </c>
      <c r="E42" s="481" t="s">
        <v>1454</v>
      </c>
      <c r="F42" s="482" t="s">
        <v>1452</v>
      </c>
      <c r="G42" s="483"/>
      <c r="H42" s="483"/>
      <c r="I42" s="490" t="s">
        <v>968</v>
      </c>
      <c r="J42" s="490" t="s">
        <v>1285</v>
      </c>
      <c r="K42" s="484" t="str">
        <f>CONCATENATE("TID_POWERUP_",UPPER(powerUpsDefinitions[[#This Row],['[sku']]]),"_NAME")</f>
        <v>TID_POWERUP_FINDBONUSCHESTS_NAME</v>
      </c>
      <c r="L42" s="485" t="str">
        <f>CONCATENATE("TID_POWERUP_",UPPER(powerUpsDefinitions[[#This Row],['[sku']]]),"_DESC")</f>
        <v>TID_POWERUP_FINDBONUSCHESTS_DESC</v>
      </c>
      <c r="M42" s="494" t="str">
        <f>CONCATENATE(powerUpsDefinitions[[#This Row],['[tidDesc']]],"_SHORT")</f>
        <v>TID_POWERUP_FINDBONUSCHESTS_DESC_SHORT</v>
      </c>
    </row>
    <row r="43" spans="1:16384" s="67" customFormat="1" x14ac:dyDescent="0.2">
      <c r="D43" s="480" t="s">
        <v>4</v>
      </c>
      <c r="E43" s="481" t="s">
        <v>1453</v>
      </c>
      <c r="F43" s="482" t="s">
        <v>1452</v>
      </c>
      <c r="G43" s="483"/>
      <c r="H43" s="483"/>
      <c r="I43" s="490" t="s">
        <v>968</v>
      </c>
      <c r="J43" s="490" t="s">
        <v>1285</v>
      </c>
      <c r="K43" s="484" t="str">
        <f>CONCATENATE("TID_POWERUP_",UPPER(powerUpsDefinitions[[#This Row],['[sku']]]),"_NAME")</f>
        <v>TID_POWERUP_FINDBONUSLETTERS_NAME</v>
      </c>
      <c r="L43" s="485" t="str">
        <f>CONCATENATE("TID_POWERUP_",UPPER(powerUpsDefinitions[[#This Row],['[sku']]]),"_DESC")</f>
        <v>TID_POWERUP_FINDBONUSLETTERS_DESC</v>
      </c>
      <c r="M43" s="494" t="str">
        <f>CONCATENATE(powerUpsDefinitions[[#This Row],['[tidDesc']]],"_SHORT")</f>
        <v>TID_POWERUP_FINDBONUSLETTERS_DESC_SHORT</v>
      </c>
    </row>
    <row r="44" spans="1:16384" s="67" customFormat="1" x14ac:dyDescent="0.2">
      <c r="D44" s="480" t="s">
        <v>4</v>
      </c>
      <c r="E44" s="481" t="s">
        <v>1455</v>
      </c>
      <c r="F44" s="482" t="s">
        <v>1452</v>
      </c>
      <c r="G44" s="483"/>
      <c r="H44" s="483"/>
      <c r="I44" s="490" t="s">
        <v>968</v>
      </c>
      <c r="J44" s="490" t="s">
        <v>1285</v>
      </c>
      <c r="K44" s="484" t="str">
        <f>CONCATENATE("TID_POWERUP_",UPPER(powerUpsDefinitions[[#This Row],['[sku']]]),"_NAME")</f>
        <v>TID_POWERUP_FINDBONUSEGGS_NAME</v>
      </c>
      <c r="L44" s="485" t="str">
        <f>CONCATENATE("TID_POWERUP_",UPPER(powerUpsDefinitions[[#This Row],['[sku']]]),"_DESC")</f>
        <v>TID_POWERUP_FINDBONUSEGGS_DESC</v>
      </c>
      <c r="M44" s="494" t="str">
        <f>CONCATENATE(powerUpsDefinitions[[#This Row],['[tidDesc']]],"_SHORT")</f>
        <v>TID_POWERUP_FINDBONUSEGGS_DESC_SHORT</v>
      </c>
    </row>
    <row r="45" spans="1:16384" s="67" customFormat="1" x14ac:dyDescent="0.2">
      <c r="D45" s="510" t="s">
        <v>4</v>
      </c>
      <c r="E45" s="491" t="s">
        <v>1457</v>
      </c>
      <c r="F45" s="492" t="s">
        <v>1541</v>
      </c>
      <c r="G45" s="493" t="s">
        <v>1124</v>
      </c>
      <c r="H45" s="493">
        <v>10</v>
      </c>
      <c r="I45" s="511" t="str">
        <f>CONCATENATE("icon_",powerUpsDefinitions[[#This Row],['[sku']]])</f>
        <v>icon_lower_damage_dragon</v>
      </c>
      <c r="J45" s="511" t="s">
        <v>886</v>
      </c>
      <c r="K45" s="512" t="str">
        <f>CONCATENATE("TID_POWERUP_",UPPER(powerUpsDefinitions[[#This Row],['[sku']]]),"_NAME")</f>
        <v>TID_POWERUP_LOWER_DAMAGE_DRAGON_NAME</v>
      </c>
      <c r="L45" s="513" t="str">
        <f>CONCATENATE("TID_POWERUP_",UPPER(powerUpsDefinitions[[#This Row],['[sku']]]),"_DESC")</f>
        <v>TID_POWERUP_LOWER_DAMAGE_DRAGON_DESC</v>
      </c>
      <c r="M45" s="514" t="str">
        <f>CONCATENATE(powerUpsDefinitions[[#This Row],['[tidDesc']]],"_SHORT")</f>
        <v>TID_POWERUP_LOWER_DAMAGE_DRAGON_DESC_SHORT</v>
      </c>
    </row>
    <row r="46" spans="1:16384" ht="16" thickBot="1" x14ac:dyDescent="0.25">
      <c r="G46"/>
    </row>
    <row r="47" spans="1:16384" s="67" customFormat="1" ht="24" x14ac:dyDescent="0.3">
      <c r="A47" s="12"/>
      <c r="B47" s="12"/>
      <c r="C47" s="12"/>
      <c r="D47" s="12" t="s">
        <v>904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 x14ac:dyDescent="0.2">
      <c r="G48"/>
    </row>
    <row r="49" spans="4:8" ht="132" x14ac:dyDescent="0.2">
      <c r="D49" s="173" t="s">
        <v>898</v>
      </c>
      <c r="E49" s="173" t="s">
        <v>5</v>
      </c>
      <c r="F49" s="252" t="s">
        <v>907</v>
      </c>
      <c r="G49" s="253" t="s">
        <v>906</v>
      </c>
      <c r="H49" s="253" t="s">
        <v>905</v>
      </c>
    </row>
    <row r="50" spans="4:8" x14ac:dyDescent="0.2">
      <c r="D50" s="254" t="s">
        <v>4</v>
      </c>
      <c r="E50" s="188" t="s">
        <v>899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>
    <tabColor theme="7"/>
  </sheetPr>
  <dimension ref="B1:Y20"/>
  <sheetViews>
    <sheetView workbookViewId="0">
      <selection activeCell="Q11" sqref="Q11"/>
    </sheetView>
  </sheetViews>
  <sheetFormatPr baseColWidth="10" defaultColWidth="11.5" defaultRowHeight="15" x14ac:dyDescent="0.2"/>
  <cols>
    <col min="1" max="1" width="3.1640625" style="67" customWidth="1"/>
    <col min="2" max="2" width="14" style="67" customWidth="1"/>
    <col min="3" max="11" width="23.6640625" style="67" customWidth="1"/>
    <col min="12" max="12" width="23.33203125" style="67" customWidth="1"/>
    <col min="13" max="13" width="19" style="67" customWidth="1"/>
    <col min="14" max="14" width="11.5" style="67"/>
    <col min="15" max="15" width="40.33203125" style="67" bestFit="1" customWidth="1"/>
    <col min="16" max="16" width="11.5" style="67"/>
    <col min="17" max="17" width="40.33203125" style="67" bestFit="1" customWidth="1"/>
    <col min="18" max="16384" width="11.5" style="67"/>
  </cols>
  <sheetData>
    <row r="1" spans="2:25" ht="16" thickBot="1" x14ac:dyDescent="0.25"/>
    <row r="2" spans="2:25" ht="24" x14ac:dyDescent="0.3">
      <c r="B2" s="12" t="s">
        <v>941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 x14ac:dyDescent="0.2">
      <c r="B3" s="262"/>
      <c r="C3" s="262"/>
      <c r="D3" s="262"/>
      <c r="E3" s="262"/>
      <c r="F3" s="262"/>
      <c r="G3" s="263" t="s">
        <v>960</v>
      </c>
      <c r="H3" s="6">
        <v>10</v>
      </c>
    </row>
    <row r="4" spans="2:25" ht="30" customHeight="1" x14ac:dyDescent="0.2">
      <c r="B4" s="260"/>
      <c r="C4" s="260"/>
      <c r="D4" s="260"/>
      <c r="E4" s="260"/>
      <c r="F4" s="260"/>
      <c r="G4" s="263" t="s">
        <v>961</v>
      </c>
      <c r="H4" s="6">
        <v>200</v>
      </c>
    </row>
    <row r="5" spans="2:25" ht="111" x14ac:dyDescent="0.2">
      <c r="B5" s="141" t="s">
        <v>942</v>
      </c>
      <c r="C5" s="141" t="s">
        <v>5</v>
      </c>
      <c r="D5" s="141" t="s">
        <v>204</v>
      </c>
      <c r="E5" s="261" t="s">
        <v>186</v>
      </c>
      <c r="F5" s="144" t="s">
        <v>944</v>
      </c>
      <c r="G5" s="145" t="s">
        <v>547</v>
      </c>
      <c r="H5" s="264" t="s">
        <v>963</v>
      </c>
      <c r="I5" s="159" t="s">
        <v>949</v>
      </c>
      <c r="J5" s="159" t="s">
        <v>496</v>
      </c>
      <c r="K5" s="264" t="s">
        <v>962</v>
      </c>
      <c r="L5" s="159" t="s">
        <v>945</v>
      </c>
      <c r="M5" s="146" t="s">
        <v>23</v>
      </c>
      <c r="N5" s="265" t="s">
        <v>622</v>
      </c>
      <c r="O5" s="265" t="s">
        <v>969</v>
      </c>
      <c r="P5" s="265" t="s">
        <v>970</v>
      </c>
      <c r="Q5" s="265" t="s">
        <v>971</v>
      </c>
      <c r="R5" s="265" t="s">
        <v>1485</v>
      </c>
    </row>
    <row r="6" spans="2:25" x14ac:dyDescent="0.2">
      <c r="B6" s="432" t="s">
        <v>4</v>
      </c>
      <c r="C6" s="553" t="s">
        <v>943</v>
      </c>
      <c r="D6" s="553" t="s">
        <v>948</v>
      </c>
      <c r="E6" s="554">
        <v>0</v>
      </c>
      <c r="F6" s="435">
        <v>0.99</v>
      </c>
      <c r="G6" s="357">
        <v>0</v>
      </c>
      <c r="H6" s="555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5">
        <f>shopPacksDefinitions[[#This Row],['[amount']]]/shopPacksDefinitions[[#This Row],['[priceDollars']]]</f>
        <v>10.1010101010101</v>
      </c>
      <c r="L6" s="359" t="b">
        <v>0</v>
      </c>
      <c r="M6" s="445" t="s">
        <v>1065</v>
      </c>
      <c r="N6" s="556"/>
      <c r="O6" s="518" t="s">
        <v>972</v>
      </c>
      <c r="P6" s="556"/>
      <c r="Q6" s="518" t="s">
        <v>972</v>
      </c>
      <c r="R6" s="557" t="s">
        <v>921</v>
      </c>
    </row>
    <row r="7" spans="2:25" x14ac:dyDescent="0.2">
      <c r="B7" s="432" t="s">
        <v>4</v>
      </c>
      <c r="C7" s="553" t="s">
        <v>946</v>
      </c>
      <c r="D7" s="558" t="s">
        <v>948</v>
      </c>
      <c r="E7" s="554">
        <v>1</v>
      </c>
      <c r="F7" s="435">
        <v>4.99</v>
      </c>
      <c r="G7" s="357">
        <v>0</v>
      </c>
      <c r="H7" s="555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5">
        <f>shopPacksDefinitions[[#This Row],['[amount']]]/shopPacksDefinitions[[#This Row],['[priceDollars']]]</f>
        <v>10.020040080160321</v>
      </c>
      <c r="L7" s="359" t="b">
        <v>0</v>
      </c>
      <c r="M7" s="445" t="s">
        <v>1066</v>
      </c>
      <c r="N7" s="556"/>
      <c r="O7" s="518" t="s">
        <v>973</v>
      </c>
      <c r="P7" s="556"/>
      <c r="Q7" s="518" t="s">
        <v>973</v>
      </c>
      <c r="R7" s="557" t="s">
        <v>921</v>
      </c>
    </row>
    <row r="8" spans="2:25" x14ac:dyDescent="0.2">
      <c r="B8" s="432" t="s">
        <v>4</v>
      </c>
      <c r="C8" s="553" t="s">
        <v>947</v>
      </c>
      <c r="D8" s="558" t="s">
        <v>948</v>
      </c>
      <c r="E8" s="554">
        <v>2</v>
      </c>
      <c r="F8" s="435">
        <v>9.99</v>
      </c>
      <c r="G8" s="357">
        <v>0</v>
      </c>
      <c r="H8" s="555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5">
        <f>shopPacksDefinitions[[#This Row],['[amount']]]/shopPacksDefinitions[[#This Row],['[priceDollars']]]</f>
        <v>11.011011011011011</v>
      </c>
      <c r="L8" s="359" t="b">
        <v>0</v>
      </c>
      <c r="M8" s="445" t="s">
        <v>1067</v>
      </c>
      <c r="N8" s="364"/>
      <c r="O8" s="518" t="s">
        <v>974</v>
      </c>
      <c r="P8" s="364"/>
      <c r="Q8" s="368" t="s">
        <v>974</v>
      </c>
      <c r="R8" s="557" t="s">
        <v>921</v>
      </c>
    </row>
    <row r="9" spans="2:25" x14ac:dyDescent="0.2">
      <c r="B9" s="456" t="s">
        <v>4</v>
      </c>
      <c r="C9" s="559" t="s">
        <v>950</v>
      </c>
      <c r="D9" s="558" t="s">
        <v>948</v>
      </c>
      <c r="E9" s="554">
        <v>3</v>
      </c>
      <c r="F9" s="435">
        <v>19.989999999999998</v>
      </c>
      <c r="G9" s="459">
        <v>0</v>
      </c>
      <c r="H9" s="555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5">
        <f>shopPacksDefinitions[[#This Row],['[amount']]]/shopPacksDefinitions[[#This Row],['[priceDollars']]]</f>
        <v>12.506253126563283</v>
      </c>
      <c r="L9" s="560" t="b">
        <v>0</v>
      </c>
      <c r="M9" s="445" t="s">
        <v>1068</v>
      </c>
      <c r="N9" s="561"/>
      <c r="O9" s="518" t="s">
        <v>975</v>
      </c>
      <c r="P9" s="561"/>
      <c r="Q9" s="562" t="s">
        <v>975</v>
      </c>
      <c r="R9" s="557" t="s">
        <v>921</v>
      </c>
    </row>
    <row r="10" spans="2:25" x14ac:dyDescent="0.2">
      <c r="B10" s="456" t="s">
        <v>4</v>
      </c>
      <c r="C10" s="559" t="s">
        <v>956</v>
      </c>
      <c r="D10" s="558" t="s">
        <v>948</v>
      </c>
      <c r="E10" s="554">
        <v>4</v>
      </c>
      <c r="F10" s="458">
        <v>39.99</v>
      </c>
      <c r="G10" s="459">
        <v>0</v>
      </c>
      <c r="H10" s="555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5">
        <f>shopPacksDefinitions[[#This Row],['[amount']]]/shopPacksDefinitions[[#This Row],['[priceDollars']]]</f>
        <v>14.003500875218805</v>
      </c>
      <c r="L10" s="560" t="b">
        <v>0</v>
      </c>
      <c r="M10" s="445" t="s">
        <v>1069</v>
      </c>
      <c r="N10" s="561"/>
      <c r="O10" s="518" t="s">
        <v>976</v>
      </c>
      <c r="P10" s="561"/>
      <c r="Q10" s="562" t="s">
        <v>976</v>
      </c>
      <c r="R10" s="557" t="s">
        <v>921</v>
      </c>
    </row>
    <row r="11" spans="2:25" ht="16" thickBot="1" x14ac:dyDescent="0.25">
      <c r="B11" s="456" t="s">
        <v>4</v>
      </c>
      <c r="C11" s="559" t="s">
        <v>957</v>
      </c>
      <c r="D11" s="558" t="s">
        <v>948</v>
      </c>
      <c r="E11" s="563">
        <v>5</v>
      </c>
      <c r="F11" s="458">
        <v>79.989999999999995</v>
      </c>
      <c r="G11" s="459">
        <v>0</v>
      </c>
      <c r="H11" s="555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5">
        <f>shopPacksDefinitions[[#This Row],['[amount']]]/shopPacksDefinitions[[#This Row],['[priceDollars']]]</f>
        <v>15.001875234404302</v>
      </c>
      <c r="L11" s="560" t="b">
        <v>1</v>
      </c>
      <c r="M11" s="445" t="s">
        <v>1070</v>
      </c>
      <c r="N11" s="561"/>
      <c r="O11" s="518" t="s">
        <v>977</v>
      </c>
      <c r="P11" s="561"/>
      <c r="Q11" s="562" t="s">
        <v>977</v>
      </c>
      <c r="R11" s="562" t="s">
        <v>921</v>
      </c>
    </row>
    <row r="12" spans="2:25" x14ac:dyDescent="0.2">
      <c r="B12" s="564" t="s">
        <v>4</v>
      </c>
      <c r="C12" s="565" t="s">
        <v>959</v>
      </c>
      <c r="D12" s="566" t="s">
        <v>955</v>
      </c>
      <c r="E12" s="567">
        <v>0</v>
      </c>
      <c r="F12" s="568">
        <v>0</v>
      </c>
      <c r="G12" s="569">
        <v>5</v>
      </c>
      <c r="H12" s="570">
        <f>ROUND(shopPacksDefinitions[[#This Row],['[priceHC']]],0)*$H$4</f>
        <v>1000</v>
      </c>
      <c r="I12" s="571">
        <v>0</v>
      </c>
      <c r="J12" s="571">
        <f>ROUND(shopPacksDefinitions[[#This Row],[Base Amount
(only for the maths)]]+shopPacksDefinitions[[#This Row],[Base Amount
(only for the maths)]]*shopPacksDefinitions[[#This Row],['[bonusAmount']]],0)</f>
        <v>1000</v>
      </c>
      <c r="K12" s="570">
        <f>shopPacksDefinitions[[#This Row],['[amount']]]/shopPacksDefinitions[[#This Row],['[priceHC']]]</f>
        <v>200</v>
      </c>
      <c r="L12" s="572" t="b">
        <v>0</v>
      </c>
      <c r="M12" s="573" t="s">
        <v>1071</v>
      </c>
      <c r="N12" s="574"/>
      <c r="O12" s="574"/>
      <c r="P12" s="574"/>
      <c r="Q12" s="574"/>
      <c r="R12" s="583" t="s">
        <v>921</v>
      </c>
    </row>
    <row r="13" spans="2:25" x14ac:dyDescent="0.2">
      <c r="B13" s="432" t="s">
        <v>4</v>
      </c>
      <c r="C13" s="553" t="s">
        <v>951</v>
      </c>
      <c r="D13" s="558" t="s">
        <v>955</v>
      </c>
      <c r="E13" s="554">
        <v>1</v>
      </c>
      <c r="F13" s="435">
        <v>0</v>
      </c>
      <c r="G13" s="357">
        <v>20</v>
      </c>
      <c r="H13" s="555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5">
        <f>shopPacksDefinitions[[#This Row],['[amount']]]/shopPacksDefinitions[[#This Row],['[priceHC']]]</f>
        <v>220</v>
      </c>
      <c r="L13" s="359" t="b">
        <v>0</v>
      </c>
      <c r="M13" s="445" t="s">
        <v>1072</v>
      </c>
      <c r="N13" s="364"/>
      <c r="O13" s="364"/>
      <c r="P13" s="364"/>
      <c r="Q13" s="364"/>
      <c r="R13" s="557" t="s">
        <v>921</v>
      </c>
    </row>
    <row r="14" spans="2:25" x14ac:dyDescent="0.2">
      <c r="B14" s="432" t="s">
        <v>4</v>
      </c>
      <c r="C14" s="553" t="s">
        <v>952</v>
      </c>
      <c r="D14" s="558" t="s">
        <v>955</v>
      </c>
      <c r="E14" s="554">
        <v>2</v>
      </c>
      <c r="F14" s="435">
        <v>0</v>
      </c>
      <c r="G14" s="357">
        <v>50</v>
      </c>
      <c r="H14" s="555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5">
        <f>shopPacksDefinitions[[#This Row],['[amount']]]/shopPacksDefinitions[[#This Row],['[priceHC']]]</f>
        <v>240</v>
      </c>
      <c r="L14" s="359" t="b">
        <v>0</v>
      </c>
      <c r="M14" s="445" t="s">
        <v>1073</v>
      </c>
      <c r="N14" s="364"/>
      <c r="O14" s="364"/>
      <c r="P14" s="364"/>
      <c r="Q14" s="364"/>
      <c r="R14" s="557" t="s">
        <v>921</v>
      </c>
    </row>
    <row r="15" spans="2:25" x14ac:dyDescent="0.2">
      <c r="B15" s="432" t="s">
        <v>4</v>
      </c>
      <c r="C15" s="553" t="s">
        <v>953</v>
      </c>
      <c r="D15" s="558" t="s">
        <v>955</v>
      </c>
      <c r="E15" s="554">
        <v>3</v>
      </c>
      <c r="F15" s="435">
        <v>0</v>
      </c>
      <c r="G15" s="357">
        <v>250</v>
      </c>
      <c r="H15" s="555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5">
        <f>shopPacksDefinitions[[#This Row],['[amount']]]/shopPacksDefinitions[[#This Row],['[priceHC']]]</f>
        <v>280</v>
      </c>
      <c r="L15" s="359" t="b">
        <v>0</v>
      </c>
      <c r="M15" s="445" t="s">
        <v>1074</v>
      </c>
      <c r="N15" s="364"/>
      <c r="O15" s="364"/>
      <c r="P15" s="364"/>
      <c r="Q15" s="364"/>
      <c r="R15" s="557" t="s">
        <v>921</v>
      </c>
    </row>
    <row r="16" spans="2:25" x14ac:dyDescent="0.2">
      <c r="B16" s="432" t="s">
        <v>4</v>
      </c>
      <c r="C16" s="553" t="s">
        <v>954</v>
      </c>
      <c r="D16" s="558" t="s">
        <v>955</v>
      </c>
      <c r="E16" s="554">
        <v>4</v>
      </c>
      <c r="F16" s="435">
        <v>0</v>
      </c>
      <c r="G16" s="357">
        <v>400</v>
      </c>
      <c r="H16" s="555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5">
        <f>shopPacksDefinitions[[#This Row],['[amount']]]/shopPacksDefinitions[[#This Row],['[priceHC']]]</f>
        <v>300</v>
      </c>
      <c r="L16" s="359" t="b">
        <v>0</v>
      </c>
      <c r="M16" s="445" t="s">
        <v>1075</v>
      </c>
      <c r="N16" s="364"/>
      <c r="O16" s="364"/>
      <c r="P16" s="364"/>
      <c r="Q16" s="364"/>
      <c r="R16" s="557" t="s">
        <v>921</v>
      </c>
    </row>
    <row r="17" spans="2:18" ht="16" thickBot="1" x14ac:dyDescent="0.25">
      <c r="B17" s="432" t="s">
        <v>4</v>
      </c>
      <c r="C17" s="553" t="s">
        <v>958</v>
      </c>
      <c r="D17" s="558" t="s">
        <v>955</v>
      </c>
      <c r="E17" s="563">
        <v>5</v>
      </c>
      <c r="F17" s="435">
        <v>0</v>
      </c>
      <c r="G17" s="357">
        <v>1000</v>
      </c>
      <c r="H17" s="555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5">
        <f>shopPacksDefinitions[[#This Row],['[amount']]]/shopPacksDefinitions[[#This Row],['[priceHC']]]</f>
        <v>340</v>
      </c>
      <c r="L17" s="359" t="b">
        <v>1</v>
      </c>
      <c r="M17" s="445" t="s">
        <v>1076</v>
      </c>
      <c r="N17" s="364"/>
      <c r="O17" s="364"/>
      <c r="P17" s="364"/>
      <c r="Q17" s="364"/>
      <c r="R17" s="557" t="s">
        <v>921</v>
      </c>
    </row>
    <row r="18" spans="2:18" x14ac:dyDescent="0.2">
      <c r="B18" s="564" t="s">
        <v>4</v>
      </c>
      <c r="C18" s="565" t="s">
        <v>1543</v>
      </c>
      <c r="D18" s="566" t="s">
        <v>1542</v>
      </c>
      <c r="E18" s="567">
        <v>0</v>
      </c>
      <c r="F18" s="568">
        <v>0</v>
      </c>
      <c r="G18" s="569">
        <v>5</v>
      </c>
      <c r="H18" s="570">
        <f>shopPacksDefinitions[[#This Row],['[amount']]]-(shopPacksDefinitions[[#This Row],['[amount']]]*shopPacksDefinitions[[#This Row],['[bonusAmount']]])</f>
        <v>1</v>
      </c>
      <c r="I18" s="571">
        <v>0</v>
      </c>
      <c r="J18" s="571">
        <v>1</v>
      </c>
      <c r="K18" s="570">
        <f>shopPacksDefinitions[[#This Row],['[amount']]]/shopPacksDefinitions[[#This Row],['[priceHC']]]</f>
        <v>0.2</v>
      </c>
      <c r="L18" s="572" t="b">
        <v>0</v>
      </c>
      <c r="M18" s="573" t="s">
        <v>1546</v>
      </c>
      <c r="N18" s="574"/>
      <c r="O18" s="574"/>
      <c r="P18" s="574"/>
      <c r="Q18" s="574"/>
      <c r="R18" s="583" t="s">
        <v>921</v>
      </c>
    </row>
    <row r="19" spans="2:18" x14ac:dyDescent="0.2">
      <c r="B19" s="432" t="s">
        <v>4</v>
      </c>
      <c r="C19" s="558" t="s">
        <v>1544</v>
      </c>
      <c r="D19" s="558" t="s">
        <v>1542</v>
      </c>
      <c r="E19" s="554">
        <v>1</v>
      </c>
      <c r="F19" s="435">
        <v>0</v>
      </c>
      <c r="G19" s="357">
        <v>20</v>
      </c>
      <c r="H19" s="555">
        <f>shopPacksDefinitions[[#This Row],['[amount']]]-(shopPacksDefinitions[[#This Row],['[amount']]]*shopPacksDefinitions[[#This Row],['[bonusAmount']]])</f>
        <v>4.5</v>
      </c>
      <c r="I19" s="440">
        <v>0.1</v>
      </c>
      <c r="J19" s="383">
        <v>5</v>
      </c>
      <c r="K19" s="555">
        <f>shopPacksDefinitions[[#This Row],['[amount']]]/shopPacksDefinitions[[#This Row],['[priceHC']]]</f>
        <v>0.25</v>
      </c>
      <c r="L19" s="359" t="b">
        <v>0</v>
      </c>
      <c r="M19" s="445" t="s">
        <v>1547</v>
      </c>
      <c r="N19" s="364"/>
      <c r="O19" s="364"/>
      <c r="P19" s="364"/>
      <c r="Q19" s="364"/>
      <c r="R19" s="557" t="s">
        <v>921</v>
      </c>
    </row>
    <row r="20" spans="2:18" x14ac:dyDescent="0.2">
      <c r="B20" s="432" t="s">
        <v>4</v>
      </c>
      <c r="C20" s="553" t="s">
        <v>1545</v>
      </c>
      <c r="D20" s="558" t="s">
        <v>1542</v>
      </c>
      <c r="E20" s="554">
        <v>2</v>
      </c>
      <c r="F20" s="435">
        <v>0</v>
      </c>
      <c r="G20" s="357">
        <v>50</v>
      </c>
      <c r="H20" s="555">
        <f>shopPacksDefinitions[[#This Row],['[amount']]]-(shopPacksDefinitions[[#This Row],['[amount']]]*shopPacksDefinitions[[#This Row],['[bonusAmount']]])</f>
        <v>8</v>
      </c>
      <c r="I20" s="440">
        <v>0.2</v>
      </c>
      <c r="J20" s="440">
        <v>10</v>
      </c>
      <c r="K20" s="555">
        <f>shopPacksDefinitions[[#This Row],['[amount']]]/shopPacksDefinitions[[#This Row],['[priceHC']]]</f>
        <v>0.2</v>
      </c>
      <c r="L20" s="359" t="b">
        <v>1</v>
      </c>
      <c r="M20" s="445" t="s">
        <v>1548</v>
      </c>
      <c r="N20" s="364"/>
      <c r="O20" s="364"/>
      <c r="P20" s="364"/>
      <c r="Q20" s="364"/>
      <c r="R20" s="557" t="s">
        <v>921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workbookViewId="0"/>
  </sheetViews>
  <sheetFormatPr baseColWidth="10" defaultColWidth="11.5" defaultRowHeight="15" x14ac:dyDescent="0.2"/>
  <cols>
    <col min="1" max="1" width="4" customWidth="1"/>
    <col min="2" max="2" width="48.6640625" bestFit="1" customWidth="1"/>
    <col min="3" max="3" width="16.5" bestFit="1" customWidth="1"/>
    <col min="4" max="5" width="22.33203125" bestFit="1" customWidth="1"/>
    <col min="6" max="6" width="26.6640625" customWidth="1"/>
    <col min="7" max="7" width="15" customWidth="1"/>
    <col min="8" max="8" width="29.83203125" customWidth="1"/>
    <col min="9" max="28" width="15" customWidth="1"/>
  </cols>
  <sheetData>
    <row r="1" spans="2:12" ht="16" thickBot="1" x14ac:dyDescent="0.25"/>
    <row r="2" spans="2:12" ht="24" x14ac:dyDescent="0.3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x14ac:dyDescent="0.2">
      <c r="B3" s="151"/>
      <c r="C3" s="177"/>
      <c r="D3" s="177"/>
      <c r="E3" s="177"/>
      <c r="F3" s="601"/>
      <c r="G3" s="601"/>
      <c r="H3" s="177"/>
      <c r="I3" s="161"/>
      <c r="J3" s="160"/>
      <c r="K3" s="160"/>
    </row>
    <row r="4" spans="2:12" ht="131" x14ac:dyDescent="0.2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 x14ac:dyDescent="0.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 x14ac:dyDescent="0.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 x14ac:dyDescent="0.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 x14ac:dyDescent="0.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 x14ac:dyDescent="0.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 x14ac:dyDescent="0.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 x14ac:dyDescent="0.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 x14ac:dyDescent="0.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 x14ac:dyDescent="0.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 x14ac:dyDescent="0.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 x14ac:dyDescent="0.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 x14ac:dyDescent="0.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 x14ac:dyDescent="0.2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 x14ac:dyDescent="0.2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 x14ac:dyDescent="0.2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 x14ac:dyDescent="0.2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 x14ac:dyDescent="0.2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 x14ac:dyDescent="0.2">
      <c r="B22" s="179" t="s">
        <v>4</v>
      </c>
      <c r="C22" s="13" t="s">
        <v>741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 x14ac:dyDescent="0.2">
      <c r="B23" s="179" t="s">
        <v>329</v>
      </c>
      <c r="C23" s="13"/>
      <c r="D23" s="13"/>
      <c r="E23" s="20"/>
      <c r="F23" s="172"/>
      <c r="G23" s="172"/>
      <c r="H23" s="156" t="s">
        <v>742</v>
      </c>
    </row>
    <row r="24" spans="2:8" s="67" customFormat="1" x14ac:dyDescent="0.2">
      <c r="B24" s="179" t="s">
        <v>4</v>
      </c>
      <c r="C24" s="13" t="s">
        <v>762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 x14ac:dyDescent="0.2">
      <c r="B25" s="179" t="s">
        <v>329</v>
      </c>
      <c r="C25" s="13"/>
      <c r="D25" s="13"/>
      <c r="E25" s="20"/>
      <c r="F25" s="172"/>
      <c r="G25" s="172"/>
      <c r="H25" s="156" t="s">
        <v>743</v>
      </c>
    </row>
    <row r="26" spans="2:8" s="67" customFormat="1" x14ac:dyDescent="0.2">
      <c r="B26" s="179" t="s">
        <v>4</v>
      </c>
      <c r="C26" s="13" t="s">
        <v>763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 x14ac:dyDescent="0.2">
      <c r="B27" s="179" t="s">
        <v>329</v>
      </c>
      <c r="C27" s="13"/>
      <c r="D27" s="13"/>
      <c r="E27" s="20"/>
      <c r="F27" s="172"/>
      <c r="G27" s="172"/>
      <c r="H27" s="156" t="s">
        <v>744</v>
      </c>
    </row>
    <row r="28" spans="2:8" x14ac:dyDescent="0.2">
      <c r="B28" s="179" t="s">
        <v>4</v>
      </c>
      <c r="C28" s="13" t="s">
        <v>764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 x14ac:dyDescent="0.2">
      <c r="B29" s="179" t="s">
        <v>329</v>
      </c>
      <c r="C29" s="13"/>
      <c r="D29" s="13"/>
      <c r="E29" s="20"/>
      <c r="F29" s="172"/>
      <c r="G29" s="172"/>
      <c r="H29" s="156" t="s">
        <v>745</v>
      </c>
    </row>
    <row r="30" spans="2:8" s="67" customFormat="1" x14ac:dyDescent="0.2">
      <c r="B30"/>
      <c r="C30"/>
      <c r="D30"/>
      <c r="E30"/>
      <c r="F30"/>
      <c r="G30"/>
      <c r="H30"/>
    </row>
    <row r="31" spans="2:8" s="67" customFormat="1" x14ac:dyDescent="0.2">
      <c r="B31"/>
      <c r="C31"/>
      <c r="D31"/>
      <c r="E31"/>
      <c r="F31"/>
      <c r="G31"/>
      <c r="H31"/>
    </row>
    <row r="32" spans="2:8" s="67" customFormat="1" ht="16" thickBot="1" x14ac:dyDescent="0.25">
      <c r="B32"/>
      <c r="C32"/>
      <c r="D32"/>
      <c r="E32"/>
      <c r="F32"/>
      <c r="G32"/>
      <c r="H32"/>
    </row>
    <row r="33" spans="2:8" ht="24" x14ac:dyDescent="0.3">
      <c r="B33" s="12" t="s">
        <v>422</v>
      </c>
      <c r="C33" s="12"/>
      <c r="D33" s="12"/>
      <c r="E33" s="12"/>
      <c r="F33" s="12"/>
      <c r="G33" s="12"/>
      <c r="H33" s="12"/>
    </row>
    <row r="34" spans="2:8" x14ac:dyDescent="0.2">
      <c r="B34" s="67"/>
      <c r="C34" s="67"/>
      <c r="D34" s="67"/>
      <c r="E34" s="67"/>
      <c r="F34" s="67"/>
      <c r="G34" s="67"/>
      <c r="H34" s="67"/>
    </row>
    <row r="35" spans="2:8" ht="126" x14ac:dyDescent="0.2">
      <c r="B35" s="266" t="s">
        <v>433</v>
      </c>
      <c r="C35" s="267" t="s">
        <v>5</v>
      </c>
      <c r="D35" s="267" t="s">
        <v>1060</v>
      </c>
      <c r="E35" s="267" t="s">
        <v>1061</v>
      </c>
      <c r="F35" s="67"/>
      <c r="G35" s="67"/>
      <c r="H35" s="67"/>
    </row>
    <row r="36" spans="2:8" x14ac:dyDescent="0.2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 x14ac:dyDescent="0.2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 x14ac:dyDescent="0.2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 x14ac:dyDescent="0.2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 x14ac:dyDescent="0.2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 x14ac:dyDescent="0.2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 x14ac:dyDescent="0.2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 x14ac:dyDescent="0.2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 x14ac:dyDescent="0.2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 x14ac:dyDescent="0.2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6" thickBot="1" x14ac:dyDescent="0.25"/>
    <row r="47" spans="2:8" ht="24" x14ac:dyDescent="0.3">
      <c r="B47" s="12" t="s">
        <v>900</v>
      </c>
      <c r="C47" s="12"/>
      <c r="D47" s="12"/>
      <c r="E47" s="12"/>
      <c r="F47" s="12"/>
      <c r="G47" s="12"/>
      <c r="H47" s="12"/>
    </row>
    <row r="49" spans="2:8" ht="127" x14ac:dyDescent="0.2">
      <c r="B49" s="173" t="s">
        <v>901</v>
      </c>
      <c r="C49" s="173" t="s">
        <v>5</v>
      </c>
      <c r="D49" s="173" t="s">
        <v>909</v>
      </c>
      <c r="E49" s="253" t="s">
        <v>910</v>
      </c>
      <c r="F49" s="253" t="s">
        <v>911</v>
      </c>
      <c r="G49" s="253" t="s">
        <v>912</v>
      </c>
      <c r="H49" s="253" t="s">
        <v>913</v>
      </c>
    </row>
    <row r="50" spans="2:8" x14ac:dyDescent="0.2">
      <c r="B50" s="256" t="s">
        <v>4</v>
      </c>
      <c r="C50" s="251" t="s">
        <v>902</v>
      </c>
      <c r="D50" s="251" t="s">
        <v>1087</v>
      </c>
      <c r="E50" s="255" t="s">
        <v>903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Alger Ortín Castellví</cp:lastModifiedBy>
  <cp:lastPrinted>2013-08-07T07:37:22Z</cp:lastPrinted>
  <dcterms:created xsi:type="dcterms:W3CDTF">2013-04-12T09:23:57Z</dcterms:created>
  <dcterms:modified xsi:type="dcterms:W3CDTF">2017-08-21T10:47:54Z</dcterms:modified>
</cp:coreProperties>
</file>