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entities!$B$88:$M$117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2" i="42" l="1"/>
  <c r="J133" i="42"/>
  <c r="J134" i="42"/>
  <c r="J135" i="42"/>
  <c r="J131" i="42"/>
  <c r="H13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Q59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2" i="42"/>
  <c r="H133" i="42"/>
  <c r="H134" i="42"/>
  <c r="H13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<sst xmlns="http://schemas.openxmlformats.org/spreadsheetml/2006/main" count="3316" uniqueCount="1352">
  <si>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</si>
  <si>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</si>
  <si>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</si>
  <si>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</si>
  <si>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</si>
  <si>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</si>
  <si>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</si>
  <si>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</si>
  <si>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</si>
  <si>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</si>
  <si>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</si>
  <si>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</si>
  <si>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</si>
  <si>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</si>
  <si>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</si>
  <si>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</si>
  <si>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</si>
  <si>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</si>
  <si>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</si>
  <si>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</si>
  <si>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</si>
  <si>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</si>
  <si>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</si>
  <si>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</si>
  <si>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</si>
  <si>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</si>
  <si>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</si>
  <si>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</si>
  <si>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</si>
  <si>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</si>
  <si>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</si>
  <si>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</si>
  <si>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</si>
  <si>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</si>
  <si>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</si>
  <si>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</si>
  <si>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</si>
  <si>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</si>
  <si>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</si>
  <si>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</si>
  <si>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</si>
  <si>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</si>
  <si>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</si>
  <si>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</si>
  <si>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</si>
  <si>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</si>
  <si>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</si>
  <si>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</si>
  <si>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</si>
  <si>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</si>
  <si>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</si>
  <si>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</si>
  <si>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</si>
  <si>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</si>
  <si>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</si>
  <si>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</si>
  <si>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</si>
  <si>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</si>
  <si>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</si>
  <si>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</si>
  <si>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</si>
  <si>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</si>
  <si>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</si>
  <si>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</si>
  <si>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</si>
  <si>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</si>
  <si>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</si>
  <si>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</si>
  <si>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</si>
  <si>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</si>
  <si>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</si>
  <si>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</si>
  <si>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</si>
  <si>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</si>
  <si>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</si>
  <si>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</si>
  <si>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</si>
  <si>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</si>
  <si>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</si>
  <si>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</si>
  <si>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</si>
  <si>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</si>
  <si>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</si>
  <si>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</si>
  <si>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</si>
  <si>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</si>
  <si>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</si>
  <si>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</si>
  <si>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</si>
  <si>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</si>
  <si>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</si>
  <si>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</si>
  <si>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</si>
  <si>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</si>
  <si>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</si>
  <si>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</si>
  <si>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</si>
  <si>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</si>
  <si>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</si>
  <si>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</si>
  <si>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</si>
  <si>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</si>
  <si>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</si>
  <si>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</si>
  <si>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</si>
  <si>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</si>
  <si>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</si>
  <si>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</si>
  <si>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</si>
  <si>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</si>
  <si>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</si>
  <si>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</si>
  <si>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</si>
  <si>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</si>
  <si>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</si>
  <si>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</si>
  <si>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</si>
  <si>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</si>
  <si>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</si>
  <si>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</si>
  <si>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</si>
  <si>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</si>
  <si>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</si>
  <si>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</si>
  <si>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</si>
  <si>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</si>
  <si>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</si>
  <si>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</si>
  <si>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</si>
  <si>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</si>
  <si>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</si>
  <si>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</si>
  <si>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</si>
  <si>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</si>
  <si>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</si>
  <si>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</si>
  <si>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</si>
  <si>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</si>
  <si>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</si>
  <si>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</si>
  <si>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</si>
  <si>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</si>
  <si>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</si>
  <si>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</si>
  <si>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</si>
  <si>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</si>
  <si>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</si>
  <si>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</si>
  <si>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</si>
  <si>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</si>
  <si>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</si>
  <si>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</si>
  <si>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</si>
  <si>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</si>
  <si>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</si>
  <si>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</si>
  <si>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</si>
  <si>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</si>
  <si>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</si>
  <si>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</si>
  <si>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</si>
  <si>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</si>
  <si>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</si>
  <si>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</si>
  <si>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</si>
  <si>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</si>
  <si>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</si>
  <si>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</si>
  <si>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</si>
  <si>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</si>
  <si>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</si>
  <si>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</si>
  <si>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</si>
  <si>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</si>
  <si>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</si>
  <si>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</si>
  <si>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</si>
  <si>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</si>
  <si>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</si>
  <si>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</si>
  <si>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</si>
  <si>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</si>
  <si>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</si>
  <si>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</si>
  <si>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</si>
  <si>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</si>
  <si>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</si>
  <si>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</si>
  <si>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</si>
  <si>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</si>
  <si>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</si>
  <si>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</si>
  <si>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</si>
  <si>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</si>
  <si>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</si>
  <si>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</si>
  <si>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</si>
  <si>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</si>
  <si>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</si>
  <si>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</si>
  <si>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</si>
  <si>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</si>
  <si>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</si>
  <si>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</si>
  <si>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</si>
  <si>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</si>
  <si>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</si>
  <si>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</si>
  <si>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</si>
  <si>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</si>
  <si>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</si>
  <si>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</si>
  <si>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</si>
  <si>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</si>
  <si>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</si>
  <si>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</si>
  <si>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</si>
  <si>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</si>
  <si>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</si>
  <si>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</si>
  <si>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</si>
  <si>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</si>
  <si>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</si>
  <si>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</si>
  <si>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</si>
  <si>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</si>
  <si>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</si>
  <si>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</si>
  <si>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</si>
  <si>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</si>
  <si>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</si>
  <si>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</si>
  <si>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</si>
  <si>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</si>
  <si>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</si>
  <si>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</si>
  <si>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</si>
  <si>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</si>
  <si>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</si>
  <si>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</si>
  <si>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</si>
  <si>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</si>
  <si>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</si>
  <si>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</si>
  <si>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</si>
  <si>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</si>
  <si>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</si>
  <si>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</si>
  <si>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</si>
  <si>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</si>
  <si>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</si>
  <si>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</si>
  <si>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</si>
  <si>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</si>
  <si>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</si>
  <si>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</si>
  <si>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</si>
  <si>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</si>
  <si>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</si>
  <si>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</si>
  <si>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</si>
  <si>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</si>
  <si>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</si>
  <si>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</si>
  <si>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</si>
  <si>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</si>
  <si>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</si>
  <si>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</si>
  <si>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</si>
  <si>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</si>
  <si>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</si>
  <si>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</si>
  <si>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</si>
  <si>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</si>
  <si>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</si>
  <si>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</si>
  <si>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</si>
  <si>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</si>
  <si>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</si>
  <si>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</si>
  <si>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</si>
  <si>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</si>
  <si>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</si>
  <si>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</si>
  <si>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</si>
  <si>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</si>
  <si>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</si>
  <si>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</si>
  <si>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</si>
  <si>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</si>
  <si>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</si>
  <si>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</si>
  <si>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</si>
  <si>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</si>
  <si>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</si>
  <si>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</si>
  <si>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</si>
  <si>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</si>
  <si>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</si>
  <si>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</si>
  <si>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</si>
  <si>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</si>
  <si>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</si>
  <si>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</si>
  <si>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</si>
  <si>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</si>
  <si>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</si>
  <si>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</si>
  <si>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</si>
  <si>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</si>
  <si>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</si>
  <si>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</si>
  <si>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</si>
  <si>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</si>
  <si>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</si>
  <si>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</si>
  <si>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</si>
  <si>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</si>
  <si>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</si>
  <si>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</si>
  <si>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</si>
  <si>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</si>
  <si>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</si>
  <si>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</si>
  <si>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</si>
  <si>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</si>
  <si>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</si>
  <si>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</si>
  <si>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</si>
  <si>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</si>
  <si>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</si>
  <si>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</si>
  <si>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</si>
  <si>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</si>
  <si>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</si>
  <si>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</si>
  <si>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</si>
  <si>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</si>
  <si>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</si>
  <si>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</si>
  <si>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</si>
  <si>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</si>
  <si>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</si>
  <si>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</si>
  <si>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</si>
  <si>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</si>
  <si>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</si>
  <si>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</si>
  <si>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</si>
  <si>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</si>
  <si>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</si>
  <si>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</si>
  <si>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</si>
  <si>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</si>
  <si>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</si>
  <si>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</si>
  <si>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</si>
  <si>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</si>
  <si>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</si>
  <si>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</si>
  <si>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</si>
  <si>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</si>
  <si>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</si>
  <si>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</si>
  <si>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</si>
  <si>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</si>
  <si>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</si>
  <si>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</si>
  <si>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</si>
  <si>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</si>
  <si>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</si>
  <si>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</si>
  <si>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</si>
  <si>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</si>
  <si>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</si>
  <si>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</si>
  <si>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</si>
  <si>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</si>
  <si>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</si>
  <si>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</si>
  <si>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</si>
  <si>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</si>
  <si>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</si>
  <si>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</si>
  <si>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</si>
  <si>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</si>
  <si>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</si>
  <si>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</si>
  <si>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</si>
  <si>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</si>
  <si>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</si>
  <si>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</si>
  <si>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</si>
  <si>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</si>
  <si>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</si>
  <si>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</si>
  <si>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</si>
  <si>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</si>
  <si>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</si>
  <si>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</si>
  <si>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</si>
  <si>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</si>
  <si>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</si>
  <si>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</si>
  <si>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</si>
  <si>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</si>
  <si>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</si>
  <si>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</si>
  <si>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</si>
  <si>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</si>
  <si>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</si>
  <si>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</si>
  <si>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</si>
  <si>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</si>
  <si>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</si>
  <si>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</si>
  <si>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</si>
  <si>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</si>
  <si>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</si>
  <si>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</si>
  <si>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</si>
  <si>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</si>
  <si>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</si>
  <si>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</si>
  <si>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</si>
  <si>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</si>
  <si>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</si>
  <si>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</si>
  <si>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</si>
  <si>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</si>
  <si>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</si>
  <si>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</si>
  <si>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</si>
  <si>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</si>
  <si>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</si>
  <si>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</si>
  <si>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</si>
  <si>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</si>
  <si>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</si>
  <si>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</si>
  <si>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</si>
  <si>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</si>
  <si>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</si>
  <si>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</si>
  <si>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</si>
  <si>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</si>
  <si>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</si>
  <si>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</si>
  <si>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</si>
  <si>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</si>
  <si>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</si>
  <si>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</si>
  <si>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</si>
  <si>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</si>
  <si>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</si>
  <si>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</si>
  <si>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</si>
  <si>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</si>
  <si>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</si>
  <si>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</si>
  <si>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</si>
  <si>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</si>
  <si>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</si>
  <si>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</si>
  <si>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</si>
  <si>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</si>
  <si>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</si>
  <si>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</si>
  <si>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</si>
  <si>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</si>
  <si>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</si>
  <si>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</si>
  <si>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</si>
  <si>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</si>
  <si>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</si>
  <si>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</si>
  <si>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</si>
  <si>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</si>
  <si>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</si>
  <si>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</si>
  <si>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</si>
  <si>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</si>
  <si>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</si>
  <si>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</si>
  <si>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</si>
  <si>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</si>
  <si>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</si>
  <si>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</si>
  <si>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</si>
  <si>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</si>
  <si>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</si>
  <si>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</si>
  <si>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</si>
  <si>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</si>
  <si>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</si>
  <si>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</si>
  <si>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</si>
  <si>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</si>
  <si>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</si>
  <si>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</si>
  <si>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</si>
  <si>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</si>
  <si>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</si>
  <si>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</si>
  <si>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</si>
  <si>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</si>
  <si>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</si>
  <si>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</si>
  <si>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</si>
  <si>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</si>
  <si>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</si>
  <si>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</si>
  <si>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</si>
  <si>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</si>
  <si>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</si>
  <si>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</si>
  <si>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</si>
  <si>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</si>
  <si>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</si>
  <si>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</si>
  <si>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</si>
  <si>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</si>
  <si>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</si>
  <si>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</si>
  <si>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</si>
  <si>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</si>
  <si>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</si>
  <si>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</si>
  <si>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</si>
  <si>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</si>
  <si>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</si>
  <si>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</si>
  <si>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</si>
  <si>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</si>
  <si>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</si>
  <si>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</si>
  <si>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</si>
  <si>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</si>
  <si>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</si>
  <si>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</si>
  <si>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</si>
  <si>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</si>
  <si>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</si>
  <si>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</si>
  <si>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</si>
  <si>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</si>
  <si>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</si>
  <si>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</si>
  <si>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</si>
  <si>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</si>
  <si>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</si>
  <si>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</si>
  <si>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</si>
  <si>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</si>
  <si>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</si>
  <si>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</si>
  <si>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</si>
  <si>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</si>
  <si>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</si>
  <si>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</si>
  <si>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</si>
  <si>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</si>
  <si>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</si>
  <si>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</si>
  <si>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</si>
  <si>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</si>
  <si>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</si>
  <si>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</si>
  <si>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</si>
  <si>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</si>
  <si>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</si>
  <si>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</si>
  <si>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</si>
  <si>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</si>
  <si>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</si>
  <si>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</si>
  <si>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</si>
  <si>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</si>
  <si>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</si>
  <si>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</si>
  <si>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</si>
  <si>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</si>
  <si>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</si>
  <si>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</si>
  <si>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</si>
  <si>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</si>
  <si>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</si>
  <si>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</si>
  <si>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</si>
  <si>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</si>
  <si>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</si>
  <si>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</si>
  <si>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</si>
  <si>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</si>
  <si>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</si>
  <si>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</si>
  <si>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</si>
  <si>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</si>
  <si>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</si>
  <si>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</si>
  <si>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</si>
  <si>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</si>
  <si>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</si>
  <si>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</si>
  <si>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</si>
  <si>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</si>
  <si>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</si>
  <si>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</si>
  <si>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</si>
  <si>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</si>
  <si>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</si>
  <si>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</si>
  <si>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</si>
  <si>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</si>
  <si>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</si>
  <si>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</si>
  <si>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</si>
  <si>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</si>
  <si>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</si>
  <si>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</si>
  <si>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</si>
  <si>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</si>
  <si>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</si>
  <si>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</si>
  <si>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</si>
  <si>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</si>
  <si>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</si>
  <si>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</si>
  <si>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</si>
  <si>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</si>
  <si>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</si>
  <si>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</si>
  <si>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</si>
  <si>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</si>
  <si>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</si>
  <si>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</si>
  <si>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</si>
  <si>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</si>
  <si>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</si>
  <si>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</si>
  <si>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</si>
  <si>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</si>
  <si>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</si>
  <si>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</si>
  <si>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</si>
  <si>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</si>
  <si>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</si>
  <si>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</si>
  <si>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</si>
  <si>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</si>
  <si>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</si>
  <si>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</si>
  <si>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</si>
  <si>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</si>
  <si>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</si>
  <si>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</si>
  <si>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</si>
  <si>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</si>
  <si>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</si>
  <si>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</si>
  <si>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</si>
  <si>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</si>
  <si>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</si>
  <si>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</si>
  <si>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</si>
  <si>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</si>
  <si>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</si>
  <si>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</si>
  <si>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</si>
  <si>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</si>
  <si>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</si>
  <si>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</si>
  <si>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</si>
  <si>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</si>
  <si>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</si>
  <si>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</si>
  <si>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</si>
  <si>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</si>
  <si>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</si>
  <si>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</si>
  <si>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</si>
  <si>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</si>
  <si>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</si>
  <si>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</si>
  <si>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</si>
  <si>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</si>
  <si>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</si>
  <si>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</si>
  <si>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</si>
  <si>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</si>
  <si>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</si>
  <si>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</si>
  <si>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</si>
  <si>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</si>
  <si>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</si>
  <si>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</si>
  <si>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</si>
  <si>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</si>
  <si>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</si>
  <si>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</si>
  <si>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</si>
  <si>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</si>
  <si>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</si>
  <si>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</si>
  <si>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</si>
  <si>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</si>
  <si>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</si>
  <si>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</si>
  <si>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</si>
  <si>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</si>
  <si>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</si>
  <si>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</si>
  <si>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</si>
  <si>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</si>
  <si>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</si>
  <si>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</si>
  <si>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</si>
  <si>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</si>
  <si>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</si>
  <si>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</si>
  <si>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</si>
  <si>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</si>
  <si>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</si>
  <si>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</si>
  <si>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</si>
  <si>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</si>
  <si>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</si>
  <si>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</si>
  <si>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</si>
  <si>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</si>
  <si>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</si>
  <si>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</si>
  <si>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</si>
  <si>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</si>
  <si>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</si>
  <si>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</si>
  <si>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</si>
  <si>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</si>
  <si>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</si>
  <si>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</si>
  <si>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</si>
  <si>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</si>
  <si>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</si>
  <si>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</si>
  <si>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</si>
  <si>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</si>
  <si>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</si>
  <si>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</si>
  <si>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</si>
  <si>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</si>
  <si>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</si>
  <si>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</si>
  <si>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</si>
  <si>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</si>
  <si>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</si>
  <si>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</si>
  <si>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</si>
  <si>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</si>
  <si>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</si>
  <si>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</si>
  <si>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</si>
  <si>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</si>
  <si>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</si>
  <si>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</si>
  <si>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</si>
  <si>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</si>
  <si>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</si>
  <si>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</si>
  <si>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</si>
  <si>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</si>
  <si>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</si>
  <si>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</si>
  <si>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</si>
  <si>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</si>
  <si>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</si>
  <si>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</si>
  <si>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</si>
  <si>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</si>
  <si>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</si>
  <si>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</si>
  <si>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</si>
  <si>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</si>
  <si>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</si>
  <si>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</si>
  <si>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</si>
  <si>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</si>
  <si>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</si>
  <si>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</si>
  <si>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</si>
  <si>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</si>
  <si>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</si>
  <si>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</si>
  <si>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</si>
  <si>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</si>
  <si>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</si>
  <si>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</si>
  <si>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</si>
  <si>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</si>
  <si>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</si>
  <si>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</si>
  <si>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</si>
  <si>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</si>
  <si>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</si>
  <si>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</si>
  <si>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</si>
  <si>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</si>
  <si>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</si>
  <si>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</si>
  <si>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</si>
  <si>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</si>
  <si>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</si>
  <si>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</si>
  <si>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</si>
  <si>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</si>
  <si>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</si>
  <si>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</si>
  <si>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</si>
  <si>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</si>
  <si>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</si>
  <si>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</si>
  <si>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</si>
  <si>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</si>
  <si>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</si>
  <si>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</si>
  <si>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</si>
  <si>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</si>
  <si>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</si>
  <si>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</si>
  <si>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</si>
  <si>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</si>
  <si>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</si>
  <si>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</si>
  <si>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</si>
  <si>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</si>
  <si>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</si>
  <si>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</si>
  <si>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</si>
  <si>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</si>
  <si>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</si>
  <si>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</si>
  <si>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</si>
  <si>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</si>
  <si>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</si>
  <si>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</si>
  <si>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</si>
  <si>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</si>
  <si>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</si>
  <si>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</si>
  <si>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</si>
  <si>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</si>
  <si>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</si>
  <si>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</si>
  <si>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</si>
  <si>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</si>
  <si>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</si>
  <si>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</si>
  <si>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</si>
  <si>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</si>
  <si>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</si>
  <si>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</si>
  <si>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</si>
  <si>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</si>
  <si>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</si>
  <si>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</si>
  <si>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</si>
  <si>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</si>
  <si>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</si>
  <si>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</si>
  <si>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</si>
  <si>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</si>
  <si>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</si>
  <si>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</si>
  <si>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</si>
  <si>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</si>
  <si>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</si>
  <si>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</si>
  <si>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</si>
  <si>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</si>
  <si>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</si>
  <si>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</si>
  <si>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</si>
  <si>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</si>
  <si>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</si>
  <si>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</si>
  <si>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</si>
  <si>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</si>
  <si>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</si>
  <si>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</si>
  <si>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</si>
  <si>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</si>
  <si>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</si>
  <si>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</si>
  <si>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</si>
  <si>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</si>
  <si>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</si>
  <si>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</si>
  <si>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</si>
  <si>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</si>
  <si>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</si>
  <si>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</si>
  <si>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</si>
  <si>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</si>
  <si>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</si>
  <si>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</si>
  <si>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</si>
  <si>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</si>
  <si>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</si>
  <si>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</si>
  <si>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</si>
  <si>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</si>
  <si>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</si>
  <si>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</si>
  <si>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</si>
  <si>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</si>
  <si>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</si>
  <si>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</si>
  <si>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</si>
  <si>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</si>
  <si>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</si>
  <si>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</si>
  <si>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</si>
  <si>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</si>
  <si>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</si>
  <si>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</si>
  <si>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</si>
  <si>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</si>
  <si>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</si>
  <si>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</si>
  <si>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</si>
  <si>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</si>
  <si>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</si>
  <si>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</si>
  <si>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</si>
  <si>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</si>
  <si>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</si>
  <si>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</si>
  <si>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</si>
  <si>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</si>
  <si>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</si>
  <si>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</si>
  <si>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</si>
  <si>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</si>
  <si>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</si>
  <si>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</si>
  <si>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</si>
  <si>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</si>
  <si>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</si>
  <si>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</si>
  <si>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</si>
  <si>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</si>
  <si>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</si>
  <si>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</si>
  <si>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</si>
  <si>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</si>
  <si>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</si>
  <si>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</si>
  <si>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</si>
  <si>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</si>
  <si>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</si>
  <si>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</si>
  <si>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</si>
  <si>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</si>
  <si>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</si>
  <si>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</si>
  <si>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</si>
  <si>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</si>
  <si>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</si>
  <si>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</si>
  <si>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</si>
  <si>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</si>
  <si>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</si>
  <si>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</si>
  <si>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</si>
  <si>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</si>
  <si>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</si>
  <si>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</si>
  <si>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</si>
  <si>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</si>
  <si>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</si>
  <si>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</si>
  <si>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</si>
  <si>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</si>
  <si>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</si>
  <si>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</si>
  <si>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</si>
  <si>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</si>
  <si>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</si>
  <si>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</si>
  <si>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</si>
  <si>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</si>
  <si>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</si>
  <si>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</si>
  <si>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</si>
  <si>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</si>
  <si>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</si>
  <si>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</si>
  <si>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</si>
  <si>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</si>
  <si>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</si>
  <si>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</si>
  <si>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</si>
  <si>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</si>
  <si>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</si>
  <si>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</si>
  <si>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</si>
  <si>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</si>
  <si>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</si>
  <si>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</si>
  <si>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</si>
  <si>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</si>
  <si>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</si>
  <si>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</si>
  <si>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</si>
  <si>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</si>
  <si>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</si>
  <si>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</si>
  <si>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</si>
  <si>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</si>
  <si>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</si>
  <si>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</si>
  <si>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</si>
  <si>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</si>
  <si>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</si>
  <si>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</si>
  <si>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</si>
  <si>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</si>
  <si>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</si>
  <si>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</si>
  <si>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</si>
  <si>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</si>
  <si>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</si>
  <si>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</si>
  <si>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</si>
  <si>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</si>
  <si>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</si>
  <si>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</si>
  <si>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</si>
  <si>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</si>
  <si>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</si>
  <si>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</si>
  <si>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</si>
  <si>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</si>
  <si>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</si>
  <si>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</si>
  <si>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</si>
  <si>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</si>
  <si>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</si>
  <si>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</si>
  <si>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</si>
  <si>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</si>
  <si>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</si>
  <si>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</si>
  <si>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</si>
  <si>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</si>
  <si>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</si>
  <si>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</si>
  <si>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</si>
  <si>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</si>
  <si>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</si>
  <si>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</si>
  <si>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</si>
  <si>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</si>
  <si>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</si>
  <si>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</si>
  <si>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</si>
  <si>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</si>
  <si>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</si>
  <si>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</si>
  <si>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</si>
  <si>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</si>
  <si>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</si>
  <si>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</si>
  <si>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</si>
  <si>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</si>
  <si>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</si>
  <si>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</si>
  <si>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</si>
  <si>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</si>
  <si>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</si>
  <si>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</si>
  <si>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</si>
  <si>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</si>
  <si>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</si>
  <si>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</si>
  <si>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</si>
  <si>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</si>
  <si>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</si>
  <si>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</si>
  <si>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</si>
  <si>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</si>
  <si>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</si>
  <si>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</si>
  <si>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</si>
  <si>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</si>
  <si>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</si>
  <si>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</si>
  <si>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</si>
  <si>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</si>
  <si>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</si>
  <si>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</si>
  <si>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</si>
  <si>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</si>
  <si>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</si>
  <si>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</si>
  <si>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</si>
  <si>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</si>
  <si>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</si>
  <si>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</si>
  <si>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</si>
  <si>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</si>
  <si>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</si>
  <si>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</si>
  <si>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</si>
  <si>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</si>
  <si>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</si>
  <si>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</si>
  <si>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</si>
  <si>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</si>
  <si>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</si>
  <si>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</si>
  <si>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</si>
  <si>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</si>
  <si>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</si>
  <si>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</si>
  <si>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</si>
  <si>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</si>
  <si>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</si>
  <si>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</si>
  <si>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</si>
  <si>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</si>
  <si>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</si>
  <si>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</si>
  <si>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</si>
  <si>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</si>
  <si>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</si>
  <si>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</si>
  <si>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</si>
  <si>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</si>
  <si>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</si>
  <si>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</si>
  <si>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</si>
  <si>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</si>
  <si>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</si>
  <si>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</si>
  <si>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</si>
  <si>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</si>
  <si>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</si>
  <si>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</si>
  <si>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</si>
  <si>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</si>
  <si>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</si>
  <si>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</si>
  <si>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</si>
  <si>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</si>
  <si>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</si>
  <si>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</si>
  <si>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</si>
  <si>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</si>
  <si>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</si>
  <si>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</si>
  <si>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</si>
  <si>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</si>
  <si>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</si>
  <si>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</si>
  <si>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</si>
  <si>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</si>
  <si>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</si>
  <si>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</si>
  <si>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</si>
  <si>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</si>
  <si>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</si>
  <si>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</si>
  <si>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</si>
  <si>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</si>
  <si>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</si>
  <si>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</si>
  <si>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</si>
  <si>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</si>
  <si>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</si>
  <si>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</si>
  <si>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</si>
  <si>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</si>
  <si>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</si>
  <si>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</si>
  <si>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</si>
  <si>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</si>
  <si>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</si>
  <si>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</si>
  <si>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</si>
  <si>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</si>
  <si>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</si>
  <si>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</si>
  <si>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</si>
  <si>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</si>
  <si>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</si>
  <si>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</si>
  <si>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</si>
  <si>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</si>
  <si>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</si>
  <si>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</si>
  <si>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</si>
  <si>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</si>
  <si>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</si>
  <si>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</si>
  <si>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</si>
  <si>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</si>
  <si>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</si>
  <si>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</si>
  <si>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</si>
  <si>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</si>
  <si>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</si>
  <si>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</si>
  <si>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</si>
  <si>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</si>
  <si>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</si>
  <si>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</si>
  <si>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</si>
  <si>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</si>
  <si>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</si>
  <si>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</si>
  <si>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</si>
  <si>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</si>
  <si>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</si>
  <si>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</si>
  <si>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</si>
  <si>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</si>
  <si>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</si>
  <si>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</si>
  <si>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</si>
  <si>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</si>
  <si>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</si>
  <si>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</si>
  <si>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</si>
  <si>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</si>
  <si>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</si>
  <si>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</si>
  <si>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</si>
  <si>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</si>
  <si>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</si>
  <si>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</si>
  <si>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</si>
  <si>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</si>
  <si>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</si>
  <si>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</si>
  <si>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</si>
  <si>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</si>
  <si>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</si>
  <si>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</si>
  <si>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</si>
  <si>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</si>
  <si>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</si>
  <si>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</si>
  <si>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</si>
  <si>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</si>
  <si>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</si>
  <si>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</si>
  <si>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</si>
  <si>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</si>
  <si>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</si>
  <si>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</si>
  <si>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</si>
  <si>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</si>
  <si>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</si>
  <si>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</si>
  <si>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</si>
  <si>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</si>
  <si>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</si>
  <si>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</si>
  <si>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</si>
  <si>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</si>
  <si>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</si>
  <si>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</si>
  <si>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</si>
  <si>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</si>
  <si>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</si>
  <si>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</si>
  <si>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</si>
  <si>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</si>
  <si>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</si>
  <si>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</si>
  <si>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</si>
  <si>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</si>
  <si>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</si>
  <si>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</si>
  <si>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</si>
  <si>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</si>
  <si>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</si>
  <si>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</si>
  <si>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</si>
  <si>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</si>
  <si>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</si>
  <si>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</si>
  <si>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</si>
  <si>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</si>
  <si>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</si>
  <si>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</si>
  <si>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</si>
  <si>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</si>
  <si>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</si>
  <si>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</si>
  <si>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</si>
  <si>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</si>
  <si>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</si>
  <si>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</si>
  <si>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</si>
  <si>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</si>
  <si>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</si>
  <si>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</si>
  <si>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</si>
  <si>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</si>
  <si>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</si>
  <si>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</si>
  <si>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</si>
  <si>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</si>
  <si>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</si>
  <si>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</si>
  <si>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</si>
  <si>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</si>
  <si>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</si>
  <si>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</si>
  <si>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</si>
  <si>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</si>
  <si>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</si>
  <si>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</si>
  <si>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</si>
  <si>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</si>
  <si>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</si>
  <si>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</si>
  <si>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</si>
  <si>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</si>
  <si>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</si>
  <si>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</si>
  <si>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</si>
  <si>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</si>
  <si>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SP_Medieval_Final_Village;SO_Medieval_Village;ART_L1_Village_Fortress;ART_L1_Village_Goblin_World;ART_L1_Village_Human_Village;ART_L1_Village_Witch_Forest;ART_Particles_Village</t>
  </si>
  <si>
    <t>SP_Medieval_Final_Dark;SO_Medieval_Dark;ART_Particles_Dark</t>
  </si>
  <si>
    <t>[inFirstGatcha]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</si>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</sst>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9" borderId="15" xfId="0" applyFont="1" applyFill="1" applyBorder="1" applyAlignment="1">
      <alignment horizontal="center"/>
    </xf>
    <xf numFmtId="0" fontId="0" fillId="59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9" borderId="27" xfId="0" applyFont="1" applyFill="1" applyBorder="1" applyAlignment="1">
      <alignment horizontal="center"/>
    </xf>
    <xf numFmtId="0" fontId="0" fillId="59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5" headerRowBorderDxfId="414" tableBorderDxfId="413" totalsRowBorderDxfId="412">
  <autoFilter ref="B4:J5"/>
  <tableColumns count="9">
    <tableColumn id="1" name="{gameSettings}" dataDxfId="411"/>
    <tableColumn id="2" name="[sku]" dataDxfId="410"/>
    <tableColumn id="3" name="[timeToPCCoefA]" dataDxfId="409"/>
    <tableColumn id="4" name="[timeToPCCoefB]" dataDxfId="408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4" headerRowBorderDxfId="283" tableBorderDxfId="282" totalsRowBorderDxfId="281">
  <autoFilter ref="B22:AF84"/>
  <sortState ref="B23:AF84">
    <sortCondition ref="C22:C84"/>
  </sortState>
  <tableColumns count="31">
    <tableColumn id="1" name="{entityDefinitions}" dataDxfId="280"/>
    <tableColumn id="2" name="[sku]" dataDxfId="279"/>
    <tableColumn id="6" name="[category]" dataDxfId="278"/>
    <tableColumn id="10" name="[rewardScore]" dataDxfId="277"/>
    <tableColumn id="11" name="[rewardCoins]" dataDxfId="276"/>
    <tableColumn id="12" name="[rewardPC]" dataDxfId="275"/>
    <tableColumn id="13" name="[rewardHealth]" dataDxfId="274"/>
    <tableColumn id="14" name="[rewardEnergy]" dataDxfId="273"/>
    <tableColumn id="16" name="[rewardXp]" dataDxfId="272"/>
    <tableColumn id="17" name="[goldenChance]" dataDxfId="271"/>
    <tableColumn id="18" name="[pcChance]" dataDxfId="270"/>
    <tableColumn id="3" name="[isEdible]" dataDxfId="269"/>
    <tableColumn id="15" name="[latchOnFromTier]" dataDxfId="268"/>
    <tableColumn id="31" name="[grabFromTier]" dataDxfId="267"/>
    <tableColumn id="4" name="[edibleFromTier]" dataDxfId="266"/>
    <tableColumn id="34" name="[burnableFromTier]" dataDxfId="265"/>
    <tableColumn id="35" name="[isBurnable]" dataDxfId="264"/>
    <tableColumn id="30" name="[canBeGrabed]" dataDxfId="263"/>
    <tableColumn id="29" name="[canBeLatchedOn]" dataDxfId="262"/>
    <tableColumn id="28" name="[maxHealth]" dataDxfId="261"/>
    <tableColumn id="5" name="[biteResistance]" dataDxfId="260"/>
    <tableColumn id="8" name="[alcohol]" dataDxfId="259"/>
    <tableColumn id="19" name="[eatFeedbackChance]" dataDxfId="258"/>
    <tableColumn id="20" name="[burnFeedbackChance]" dataDxfId="257"/>
    <tableColumn id="21" name="[damageFeedbackChance]" dataDxfId="256"/>
    <tableColumn id="22" name="[deathFeedbackChance]" dataDxfId="255"/>
    <tableColumn id="7" name="[tidName]" dataDxfId="254"/>
    <tableColumn id="9" name="[tidEatFeedback]" dataDxfId="253"/>
    <tableColumn id="23" name="[tidBurnFeedback]" dataDxfId="252"/>
    <tableColumn id="24" name="[tidDamageFeedback]" dataDxfId="251"/>
    <tableColumn id="25" name="[tidDeathFeedback]" dataDxfId="25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49" headerRowBorderDxfId="248" tableBorderDxfId="247" totalsRowBorderDxfId="246">
  <autoFilter ref="B4:C17"/>
  <sortState ref="B5:C14">
    <sortCondition ref="C4:C14"/>
  </sortState>
  <tableColumns count="2">
    <tableColumn id="1" name="{entityCategoryDefinitions}" dataDxfId="245"/>
    <tableColumn id="2" name="[sku]" dataDxfId="2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O117" totalsRowShown="0">
  <autoFilter ref="B88:O117"/>
  <sortState ref="B51:M77">
    <sortCondition ref="D50:D77"/>
  </sortState>
  <tableColumns count="14">
    <tableColumn id="1" name="{decorationDefinitions}" dataDxfId="243" totalsRowDxfId="242"/>
    <tableColumn id="2" name="[sku]" dataDxfId="241" totalsRowDxfId="240"/>
    <tableColumn id="4" name="[category]" dataDxfId="239" totalsRowDxfId="238"/>
    <tableColumn id="16" name="[isBurnable]" dataDxfId="237" totalsRowDxfId="236"/>
    <tableColumn id="17" name="[minTierBurnFeedback]" dataDxfId="235" totalsRowDxfId="234"/>
    <tableColumn id="18" name="[minTierBurn]" dataDxfId="233" totalsRowDxfId="232"/>
    <tableColumn id="19" name="minTierExplode" dataDxfId="231" totalsRowDxfId="230"/>
    <tableColumn id="28" name="[burnFeedbackChance]" dataDxfId="229" totalsRowDxfId="228"/>
    <tableColumn id="30" name="[destroyFeedbackChance]" dataDxfId="227" totalsRowDxfId="226"/>
    <tableColumn id="31" name="[tidName]" dataDxfId="225" totalsRowDxfId="224"/>
    <tableColumn id="33" name="[tidBurnFeedback]" dataDxfId="223" totalsRowDxfId="222"/>
    <tableColumn id="34" name="[tidDestroyFeedback]" dataDxfId="221" totalsRowDxfId="220"/>
    <tableColumn id="3" name="[minTierDestruction]" dataDxfId="219" totalsRowDxfId="218"/>
    <tableColumn id="5" name="[minTierDestructionFeedback]" dataDxfId="217" totalsRowDxfId="21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W7" totalsRowShown="0" headerRowDxfId="212" headerRowBorderDxfId="211" tableBorderDxfId="210" totalsRowBorderDxfId="209">
  <autoFilter ref="A4:W7"/>
  <tableColumns count="23">
    <tableColumn id="1" name="{levelDefinitions}" dataDxfId="208"/>
    <tableColumn id="9" name="[sku]" dataDxfId="207"/>
    <tableColumn id="3" name="order" dataDxfId="206"/>
    <tableColumn id="4" name="dragonsToUnlock" dataDxfId="205"/>
    <tableColumn id="14" name="[dataFile]" dataDxfId="204"/>
    <tableColumn id="5" name="[common]" dataDxfId="203"/>
    <tableColumn id="2" name="[area1]" dataDxfId="202"/>
    <tableColumn id="10" name="[area1Active]" dataDxfId="201"/>
    <tableColumn id="22" name="[area2]" dataDxfId="200"/>
    <tableColumn id="23" name="[area3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7" headerRowBorderDxfId="406" tableBorderDxfId="405" totalsRowBorderDxfId="404">
  <autoFilter ref="B10:F11"/>
  <tableColumns count="5">
    <tableColumn id="1" name="{initialSettings}" dataDxfId="403"/>
    <tableColumn id="2" name="[sku]" dataDxfId="402"/>
    <tableColumn id="3" name="[softCurrency]" dataDxfId="401"/>
    <tableColumn id="4" name="[hardCurrency]" dataDxfId="400"/>
    <tableColumn id="6" name="[initialDragonSKU]" dataDxfId="39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7" headerRowBorderDxfId="396" tableBorderDxfId="395" totalsRowBorderDxfId="394">
  <autoFilter ref="B4:J14"/>
  <tableColumns count="9">
    <tableColumn id="1" name="{localizationDefinitions}" dataDxfId="393"/>
    <tableColumn id="8" name="[sku]" dataDxfId="392"/>
    <tableColumn id="3" name="[order]" dataDxfId="391"/>
    <tableColumn id="4" name="[isoCode]" dataDxfId="390"/>
    <tableColumn id="11" name="[android]" dataDxfId="389"/>
    <tableColumn id="12" name="[iOS]" dataDxfId="388"/>
    <tableColumn id="5" name="[txtFilename]" dataDxfId="387"/>
    <tableColumn id="2" name="[icon]" dataDxfId="386"/>
    <tableColumn id="9" name="[tidName]" dataDxfId="38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2" headerRowBorderDxfId="381" tableBorderDxfId="380" totalsRowBorderDxfId="379">
  <autoFilter ref="B15:BA25"/>
  <tableColumns count="52">
    <tableColumn id="1" name="{dragonDefinitions}" dataDxfId="378"/>
    <tableColumn id="2" name="[sku]"/>
    <tableColumn id="9" name="[tier]"/>
    <tableColumn id="3" name="[order]" dataDxfId="377"/>
    <tableColumn id="40" name="[previousDragonSku]" dataDxfId="376"/>
    <tableColumn id="4" name="[unlockPriceCoins]" dataDxfId="375"/>
    <tableColumn id="5" name="[unlockPricePC]" dataDxfId="374"/>
    <tableColumn id="11" name="[cameraDefaultZoom]" dataDxfId="373"/>
    <tableColumn id="16" name="[cameraFarZoom]" dataDxfId="372"/>
    <tableColumn id="39" name="[defaultSize]" dataDxfId="371"/>
    <tableColumn id="38" name="[cameraFrameWidthModifier]" dataDxfId="370"/>
    <tableColumn id="17" name="[healthMin]" dataDxfId="369"/>
    <tableColumn id="18" name="[healthMax]" dataDxfId="368"/>
    <tableColumn id="21" name="[healthDrain]" dataDxfId="367"/>
    <tableColumn id="52" name="[healthDrainSpacePlus]" dataDxfId="366"/>
    <tableColumn id="32" name="[healthDrainAmpPerSecond]" dataDxfId="365"/>
    <tableColumn id="31" name="[sessionStartHealthDrainTime]" dataDxfId="364"/>
    <tableColumn id="30" name="[sessionStartHealthDrainModifier]" dataDxfId="363"/>
    <tableColumn id="19" name="[scaleMin]" dataDxfId="362"/>
    <tableColumn id="20" name="[scaleMax]" dataDxfId="361"/>
    <tableColumn id="42" name="[speedBase]" dataDxfId="360"/>
    <tableColumn id="22" name="[boostMultiplier]" dataDxfId="359"/>
    <tableColumn id="41" name="[energyBase]" dataDxfId="358"/>
    <tableColumn id="23" name="[energyDrain]" dataDxfId="357"/>
    <tableColumn id="24" name="[energyRefillRate]" dataDxfId="356"/>
    <tableColumn id="29" name="[furyBaseDamage]" dataDxfId="355"/>
    <tableColumn id="33" name="[furyBaseLength]" dataDxfId="354"/>
    <tableColumn id="12" name="[furyScoreMultiplier]" dataDxfId="353"/>
    <tableColumn id="26" name="[furyBaseDuration]" dataDxfId="352"/>
    <tableColumn id="25" name="[furyMax]" dataDxfId="351"/>
    <tableColumn id="14" name="[eatSpeedFactor]" dataDxfId="350"/>
    <tableColumn id="15" name="[maxAlcohol]" dataDxfId="349"/>
    <tableColumn id="13" name="[alcoholDrain]" dataDxfId="348"/>
    <tableColumn id="6" name="[gamePrefab]" dataDxfId="347"/>
    <tableColumn id="10" name="[menuPrefab]" dataDxfId="346"/>
    <tableColumn id="49" name="[sizeUpMultiplier]" dataDxfId="345"/>
    <tableColumn id="50" name="[speedUpMultiplier]" dataDxfId="344"/>
    <tableColumn id="51" name="[biteUpMultiplier]" dataDxfId="343"/>
    <tableColumn id="47" name="[invincible]" dataDxfId="342"/>
    <tableColumn id="48" name="[infiniteBoost]" dataDxfId="341"/>
    <tableColumn id="45" name="[eatEverything]" dataDxfId="340"/>
    <tableColumn id="46" name="[modeDuration]" dataDxfId="339"/>
    <tableColumn id="7" name="[tidName]" dataDxfId="338">
      <calculatedColumnFormula>CONCATENATE("TID_",UPPER(dragonDefinitions[[#This Row],['[sku']]]),"_NAME")</calculatedColumnFormula>
    </tableColumn>
    <tableColumn id="8" name="[tidDesc]" dataDxfId="337">
      <calculatedColumnFormula>CONCATENATE("TID_",UPPER(dragonDefinitions[[#This Row],['[sku']]]),"_DESC")</calculatedColumnFormula>
    </tableColumn>
    <tableColumn id="27" name="[statsBarRatio]" dataDxfId="336"/>
    <tableColumn id="28" name="[furyBarRatio]" dataDxfId="335"/>
    <tableColumn id="34" name="[force]" dataDxfId="334"/>
    <tableColumn id="35" name="[mass]" dataDxfId="333"/>
    <tableColumn id="36" name="[friction]" dataDxfId="332"/>
    <tableColumn id="37" name="[gravityModifier]" dataDxfId="331"/>
    <tableColumn id="43" name="[airGravityModifier]" dataDxfId="330"/>
    <tableColumn id="44" name="[waterGravityModifier]" dataDxfId="32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8" headerRowBorderDxfId="327" tableBorderDxfId="326" totalsRowBorderDxfId="325">
  <autoFilter ref="B4:G9"/>
  <tableColumns count="6">
    <tableColumn id="1" name="{dragonTierDefinitions}" dataDxfId="324"/>
    <tableColumn id="2" name="[sku]"/>
    <tableColumn id="9" name="[order]"/>
    <tableColumn id="10" name="[icon]" dataDxfId="323"/>
    <tableColumn id="3" name="[maxPetEquipped]" dataDxfId="322"/>
    <tableColumn id="7" name="[tidName]" dataDxfId="32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0" headerRowBorderDxfId="319" tableBorderDxfId="318" totalsRowBorderDxfId="317">
  <autoFilter ref="B31:I32"/>
  <tableColumns count="8">
    <tableColumn id="1" name="{dragonSettings}" dataDxfId="316"/>
    <tableColumn id="2" name="[sku]" dataDxfId="31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4" headerRowBorderDxfId="313" tableBorderDxfId="312" totalsRowBorderDxfId="31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0" headerRowBorderDxfId="309" tableBorderDxfId="308" totalsRowBorderDxfId="307">
  <autoFilter ref="B36:F39"/>
  <tableColumns count="5">
    <tableColumn id="1" name="{dragonHealthModifiersDefinitions}" dataDxfId="306"/>
    <tableColumn id="2" name="[sku]" dataDxfId="305"/>
    <tableColumn id="7" name="[threshold]"/>
    <tableColumn id="8" name="[modifier]" dataDxfId="304"/>
    <tableColumn id="9" name="[tid]" dataDxfId="3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2" dataDxfId="300" headerRowBorderDxfId="301" tableBorderDxfId="299" totalsRowBorderDxfId="298">
  <autoFilter ref="B4:N44"/>
  <sortState ref="B5:N44">
    <sortCondition ref="D4:D44"/>
  </sortState>
  <tableColumns count="13">
    <tableColumn id="1" name="{petDefinitions}" dataDxfId="297"/>
    <tableColumn id="2" name="[sku]" dataDxfId="296"/>
    <tableColumn id="3" name="[rarity]" dataDxfId="295"/>
    <tableColumn id="6" name="[category]" dataDxfId="294"/>
    <tableColumn id="7" name="[order]" dataDxfId="293"/>
    <tableColumn id="13" name="[inFirstGatcha]" dataDxfId="292"/>
    <tableColumn id="8" name="[gamePrefab]" dataDxfId="291"/>
    <tableColumn id="9" name="[menuPrefab]" dataDxfId="290"/>
    <tableColumn id="11" name="[icon]" dataDxfId="289"/>
    <tableColumn id="4" name="[powerup]" dataDxfId="288"/>
    <tableColumn id="5" name="[tidName]" dataDxfId="287"/>
    <tableColumn id="10" name="[tidDesc]" dataDxfId="286">
      <calculatedColumnFormula>CONCATENATE(LEFT(petDefinitions[[#This Row],['[tidName']]],10),"_DESC")</calculatedColumnFormula>
    </tableColumn>
    <tableColumn id="12" name="id" dataDxfId="2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0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0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39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398"/>
      <c r="C10" s="398"/>
      <c r="D10" s="398"/>
      <c r="E10" s="398"/>
      <c r="F10" s="398"/>
      <c r="G10" s="398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398"/>
      <c r="C15" s="398"/>
      <c r="D15" s="398"/>
      <c r="E15" s="398"/>
      <c r="F15" s="398"/>
      <c r="G15" s="39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1">
        <v>1</v>
      </c>
      <c r="H19" s="401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1">
        <v>3</v>
      </c>
      <c r="H20" s="401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1">
        <v>5</v>
      </c>
      <c r="H21" s="401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1">
        <v>0</v>
      </c>
      <c r="H22" s="401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76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77">
        <v>0</v>
      </c>
      <c r="E27" s="135" t="s">
        <v>826</v>
      </c>
    </row>
    <row r="28" spans="2:10">
      <c r="B28" s="134" t="s">
        <v>4</v>
      </c>
      <c r="C28" s="13" t="s">
        <v>791</v>
      </c>
      <c r="D28" s="377">
        <v>1</v>
      </c>
      <c r="E28" s="135" t="s">
        <v>827</v>
      </c>
    </row>
    <row r="29" spans="2:10">
      <c r="B29" s="134" t="s">
        <v>4</v>
      </c>
      <c r="C29" s="13" t="s">
        <v>792</v>
      </c>
      <c r="D29" s="377">
        <v>2</v>
      </c>
      <c r="E29" s="135" t="s">
        <v>828</v>
      </c>
    </row>
    <row r="30" spans="2:10">
      <c r="B30" s="134" t="s">
        <v>4</v>
      </c>
      <c r="C30" s="13" t="s">
        <v>971</v>
      </c>
      <c r="D30" s="377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511"/>
      <c r="G3" s="511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1296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1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1297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1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1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1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1" t="s">
        <v>1303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1304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1305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1306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1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1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1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1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1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1" t="str">
        <f>CONCATENATE("icon_",powerUpsDefinitions[[#This Row],['[sku']]])</f>
        <v>icon_fireball</v>
      </c>
      <c r="J13" s="381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78" t="s">
        <v>951</v>
      </c>
      <c r="F15" s="379" t="s">
        <v>464</v>
      </c>
      <c r="G15" s="380">
        <v>0</v>
      </c>
      <c r="H15" s="380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1" t="s">
        <v>1082</v>
      </c>
      <c r="J16" s="381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8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83" t="s">
        <v>4</v>
      </c>
      <c r="E23" s="203" t="s">
        <v>1084</v>
      </c>
      <c r="F23" s="217" t="s">
        <v>1084</v>
      </c>
      <c r="G23" s="386">
        <v>1</v>
      </c>
      <c r="H23" s="386"/>
      <c r="I23" s="381" t="str">
        <f>CONCATENATE("icon_",powerUpsDefinitions[[#This Row],['[sku']]])</f>
        <v>icon_magnet</v>
      </c>
      <c r="J23" s="381" t="str">
        <f>CONCATENATE("icon_",powerUpsDefinitions[[#This Row],['[sku']]])</f>
        <v>icon_magnet</v>
      </c>
      <c r="K23" s="387" t="str">
        <f>CONCATENATE("TID_POWERUP_",UPPER(powerUpsDefinitions[[#This Row],['[sku']]]),"_NAME")</f>
        <v>TID_POWERUP_MAGNET_NAME</v>
      </c>
      <c r="L23" s="388" t="str">
        <f>CONCATENATE("TID_POWERUP_",UPPER(powerUpsDefinitions[[#This Row],['[sku']]]),"_DESC")</f>
        <v>TID_POWERUP_MAGNET_DESC</v>
      </c>
      <c r="M23" s="38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1" t="s">
        <v>1131</v>
      </c>
      <c r="J24" s="381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8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83" t="s">
        <v>4</v>
      </c>
      <c r="E30" s="384" t="s">
        <v>1083</v>
      </c>
      <c r="F30" s="385" t="s">
        <v>1083</v>
      </c>
      <c r="G30" s="386">
        <v>100</v>
      </c>
      <c r="H30" s="386"/>
      <c r="I30" s="381" t="s">
        <v>1113</v>
      </c>
      <c r="J30" s="381" t="s">
        <v>1074</v>
      </c>
      <c r="K30" s="387" t="str">
        <f>CONCATENATE("TID_POWERUP_",UPPER(powerUpsDefinitions[[#This Row],['[sku']]]),"_NAME")</f>
        <v>TID_POWERUP_VACUUM_NAME</v>
      </c>
      <c r="L30" s="388" t="str">
        <f>CONCATENATE("TID_POWERUP_",UPPER(powerUpsDefinitions[[#This Row],['[sku']]]),"_DESC")</f>
        <v>TID_POWERUP_VACUUM_DESC</v>
      </c>
      <c r="M30" s="389" t="str">
        <f>CONCATENATE(powerUpsDefinitions[[#This Row],['[tidDesc']]],"_SHORT")</f>
        <v>TID_POWERUP_VACUUM_DESC_SHORT</v>
      </c>
    </row>
    <row r="31" spans="4:13">
      <c r="D31" s="383" t="s">
        <v>4</v>
      </c>
      <c r="E31" s="203" t="s">
        <v>1197</v>
      </c>
      <c r="F31" s="217" t="s">
        <v>1197</v>
      </c>
      <c r="G31" s="386">
        <v>0</v>
      </c>
      <c r="H31" s="386"/>
      <c r="I31" s="381" t="s">
        <v>1198</v>
      </c>
      <c r="J31" s="381" t="s">
        <v>1074</v>
      </c>
      <c r="K31" s="387" t="str">
        <f>CONCATENATE("TID_POWERUP_",UPPER(powerUpsDefinitions[[#This Row],['[sku']]]),"_NAME")</f>
        <v>TID_POWERUP_DOG_NAME</v>
      </c>
      <c r="L31" s="388" t="str">
        <f>CONCATENATE("TID_POWERUP_",UPPER(powerUpsDefinitions[[#This Row],['[sku']]]),"_DESC")</f>
        <v>TID_POWERUP_DOG_DESC</v>
      </c>
      <c r="M31" s="389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392" t="s">
        <v>1097</v>
      </c>
      <c r="G35" s="393" t="s">
        <v>1096</v>
      </c>
      <c r="H35" s="393" t="s">
        <v>1095</v>
      </c>
    </row>
    <row r="36" spans="1:16384">
      <c r="D36" s="394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0"/>
      <c r="C3" s="430"/>
      <c r="D3" s="430"/>
      <c r="E3" s="430"/>
      <c r="F3" s="430"/>
      <c r="G3" s="431" t="s">
        <v>1153</v>
      </c>
      <c r="H3" s="6">
        <v>10</v>
      </c>
    </row>
    <row r="4" spans="2:25" ht="30" customHeight="1">
      <c r="B4" s="414"/>
      <c r="C4" s="414"/>
      <c r="D4" s="414"/>
      <c r="E4" s="414"/>
      <c r="F4" s="414"/>
      <c r="G4" s="431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26" t="s">
        <v>186</v>
      </c>
      <c r="F5" s="146" t="s">
        <v>1136</v>
      </c>
      <c r="G5" s="147" t="s">
        <v>649</v>
      </c>
      <c r="H5" s="432" t="s">
        <v>1156</v>
      </c>
      <c r="I5" s="163" t="s">
        <v>1141</v>
      </c>
      <c r="J5" s="163" t="s">
        <v>590</v>
      </c>
      <c r="K5" s="432" t="s">
        <v>1155</v>
      </c>
      <c r="L5" s="163" t="s">
        <v>1137</v>
      </c>
      <c r="M5" s="148" t="s">
        <v>23</v>
      </c>
      <c r="N5" s="442" t="s">
        <v>779</v>
      </c>
      <c r="O5" s="442" t="s">
        <v>1200</v>
      </c>
      <c r="P5" s="442" t="s">
        <v>1201</v>
      </c>
      <c r="Q5" s="442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27">
        <v>0</v>
      </c>
      <c r="F6" s="14">
        <v>0.99</v>
      </c>
      <c r="G6" s="133">
        <v>0</v>
      </c>
      <c r="H6" s="43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33">
        <f>shopPacksDefinitions[[#This Row],['[amount']]]/shopPacksDefinitions[[#This Row],['[priceDollars']]]</f>
        <v>10.1010101010101</v>
      </c>
      <c r="L6" s="20" t="b">
        <v>0</v>
      </c>
      <c r="M6" s="15" t="s">
        <v>1307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0" t="s">
        <v>1140</v>
      </c>
      <c r="E7" s="427">
        <v>1</v>
      </c>
      <c r="F7" s="14">
        <v>4.99</v>
      </c>
      <c r="G7" s="133">
        <v>0</v>
      </c>
      <c r="H7" s="43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33">
        <f>shopPacksDefinitions[[#This Row],['[amount']]]/shopPacksDefinitions[[#This Row],['[priceDollars']]]</f>
        <v>10.020040080160321</v>
      </c>
      <c r="L7" s="20" t="b">
        <v>0</v>
      </c>
      <c r="M7" s="15" t="s">
        <v>1308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0" t="s">
        <v>1140</v>
      </c>
      <c r="E8" s="427">
        <v>2</v>
      </c>
      <c r="F8" s="14">
        <v>9.99</v>
      </c>
      <c r="G8" s="133">
        <v>0</v>
      </c>
      <c r="H8" s="43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33">
        <f>shopPacksDefinitions[[#This Row],['[amount']]]/shopPacksDefinitions[[#This Row],['[priceDollars']]]</f>
        <v>11.011011011011011</v>
      </c>
      <c r="L8" s="20" t="b">
        <v>0</v>
      </c>
      <c r="M8" s="15" t="s">
        <v>1309</v>
      </c>
      <c r="N8" s="415"/>
      <c r="O8" s="205" t="s">
        <v>1205</v>
      </c>
      <c r="P8" s="415"/>
      <c r="Q8" s="410" t="s">
        <v>1205</v>
      </c>
    </row>
    <row r="9" spans="2:25">
      <c r="B9" s="136" t="s">
        <v>4</v>
      </c>
      <c r="C9" s="413" t="s">
        <v>1142</v>
      </c>
      <c r="D9" s="400" t="s">
        <v>1140</v>
      </c>
      <c r="E9" s="427">
        <v>3</v>
      </c>
      <c r="F9" s="14">
        <v>19.989999999999998</v>
      </c>
      <c r="G9" s="140">
        <v>0</v>
      </c>
      <c r="H9" s="43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33">
        <f>shopPacksDefinitions[[#This Row],['[amount']]]/shopPacksDefinitions[[#This Row],['[priceDollars']]]</f>
        <v>12.506253126563283</v>
      </c>
      <c r="L9" s="155" t="b">
        <v>0</v>
      </c>
      <c r="M9" s="15" t="s">
        <v>1310</v>
      </c>
      <c r="N9" s="416"/>
      <c r="O9" s="205" t="s">
        <v>1206</v>
      </c>
      <c r="P9" s="416"/>
      <c r="Q9" s="453" t="s">
        <v>1206</v>
      </c>
    </row>
    <row r="10" spans="2:25">
      <c r="B10" s="136" t="s">
        <v>4</v>
      </c>
      <c r="C10" s="413" t="s">
        <v>1149</v>
      </c>
      <c r="D10" s="400" t="s">
        <v>1140</v>
      </c>
      <c r="E10" s="427">
        <v>4</v>
      </c>
      <c r="F10" s="139">
        <v>39.99</v>
      </c>
      <c r="G10" s="140">
        <v>0</v>
      </c>
      <c r="H10" s="43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33">
        <f>shopPacksDefinitions[[#This Row],['[amount']]]/shopPacksDefinitions[[#This Row],['[priceDollars']]]</f>
        <v>14.003500875218805</v>
      </c>
      <c r="L10" s="155" t="b">
        <v>0</v>
      </c>
      <c r="M10" s="15" t="s">
        <v>1311</v>
      </c>
      <c r="N10" s="416"/>
      <c r="O10" s="205" t="s">
        <v>1207</v>
      </c>
      <c r="P10" s="416"/>
      <c r="Q10" s="453" t="s">
        <v>1207</v>
      </c>
    </row>
    <row r="11" spans="2:25" ht="15.75" thickBot="1">
      <c r="B11" s="136" t="s">
        <v>4</v>
      </c>
      <c r="C11" s="413" t="s">
        <v>1150</v>
      </c>
      <c r="D11" s="400" t="s">
        <v>1140</v>
      </c>
      <c r="E11" s="429">
        <v>5</v>
      </c>
      <c r="F11" s="139">
        <v>79.989999999999995</v>
      </c>
      <c r="G11" s="140">
        <v>0</v>
      </c>
      <c r="H11" s="43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33">
        <f>shopPacksDefinitions[[#This Row],['[amount']]]/shopPacksDefinitions[[#This Row],['[priceDollars']]]</f>
        <v>15.001875234404302</v>
      </c>
      <c r="L11" s="155" t="b">
        <v>1</v>
      </c>
      <c r="M11" s="15" t="s">
        <v>1312</v>
      </c>
      <c r="N11" s="416"/>
      <c r="O11" s="205" t="s">
        <v>1208</v>
      </c>
      <c r="P11" s="416"/>
      <c r="Q11" s="453" t="s">
        <v>1208</v>
      </c>
    </row>
    <row r="12" spans="2:25" ht="15.75" thickBot="1">
      <c r="B12" s="417" t="s">
        <v>4</v>
      </c>
      <c r="C12" s="418" t="s">
        <v>1152</v>
      </c>
      <c r="D12" s="419" t="s">
        <v>1147</v>
      </c>
      <c r="E12" s="428">
        <v>0</v>
      </c>
      <c r="F12" s="420">
        <v>0</v>
      </c>
      <c r="G12" s="421">
        <v>5</v>
      </c>
      <c r="H12" s="434">
        <f>ROUND(shopPacksDefinitions[[#This Row],['[priceHC']]],0)*$H$4</f>
        <v>1000</v>
      </c>
      <c r="I12" s="422">
        <v>0</v>
      </c>
      <c r="J12" s="422">
        <f>ROUND(shopPacksDefinitions[[#This Row],[Base Amount
(only for the maths)]]+shopPacksDefinitions[[#This Row],[Base Amount
(only for the maths)]]*shopPacksDefinitions[[#This Row],['[bonusAmount']]],0)</f>
        <v>1000</v>
      </c>
      <c r="K12" s="434">
        <f>shopPacksDefinitions[[#This Row],['[amount']]]/shopPacksDefinitions[[#This Row],['[priceHC']]]</f>
        <v>200</v>
      </c>
      <c r="L12" s="423" t="b">
        <v>0</v>
      </c>
      <c r="M12" s="424" t="s">
        <v>1313</v>
      </c>
      <c r="N12" s="425"/>
      <c r="O12" s="425"/>
      <c r="P12" s="425"/>
      <c r="Q12" s="425"/>
    </row>
    <row r="13" spans="2:25" ht="15.75" thickBot="1">
      <c r="B13" s="134" t="s">
        <v>4</v>
      </c>
      <c r="C13" s="159" t="s">
        <v>1143</v>
      </c>
      <c r="D13" s="400" t="s">
        <v>1147</v>
      </c>
      <c r="E13" s="427">
        <v>1</v>
      </c>
      <c r="F13" s="14">
        <v>0</v>
      </c>
      <c r="G13" s="133">
        <v>20</v>
      </c>
      <c r="H13" s="43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33">
        <f>shopPacksDefinitions[[#This Row],['[amount']]]/shopPacksDefinitions[[#This Row],['[priceHC']]]</f>
        <v>220</v>
      </c>
      <c r="L13" s="20" t="b">
        <v>0</v>
      </c>
      <c r="M13" s="424" t="s">
        <v>1314</v>
      </c>
      <c r="N13" s="415"/>
      <c r="O13" s="415"/>
      <c r="P13" s="415"/>
      <c r="Q13" s="415"/>
    </row>
    <row r="14" spans="2:25" ht="15.75" thickBot="1">
      <c r="B14" s="134" t="s">
        <v>4</v>
      </c>
      <c r="C14" s="159" t="s">
        <v>1144</v>
      </c>
      <c r="D14" s="400" t="s">
        <v>1147</v>
      </c>
      <c r="E14" s="427">
        <v>2</v>
      </c>
      <c r="F14" s="14">
        <v>0</v>
      </c>
      <c r="G14" s="133">
        <v>50</v>
      </c>
      <c r="H14" s="43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33">
        <f>shopPacksDefinitions[[#This Row],['[amount']]]/shopPacksDefinitions[[#This Row],['[priceHC']]]</f>
        <v>240</v>
      </c>
      <c r="L14" s="20" t="b">
        <v>0</v>
      </c>
      <c r="M14" s="424" t="s">
        <v>1315</v>
      </c>
      <c r="N14" s="415"/>
      <c r="O14" s="415"/>
      <c r="P14" s="415"/>
      <c r="Q14" s="415"/>
    </row>
    <row r="15" spans="2:25" ht="15.75" thickBot="1">
      <c r="B15" s="134" t="s">
        <v>4</v>
      </c>
      <c r="C15" s="159" t="s">
        <v>1145</v>
      </c>
      <c r="D15" s="400" t="s">
        <v>1147</v>
      </c>
      <c r="E15" s="427">
        <v>3</v>
      </c>
      <c r="F15" s="14">
        <v>0</v>
      </c>
      <c r="G15" s="133">
        <v>250</v>
      </c>
      <c r="H15" s="43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33">
        <f>shopPacksDefinitions[[#This Row],['[amount']]]/shopPacksDefinitions[[#This Row],['[priceHC']]]</f>
        <v>280</v>
      </c>
      <c r="L15" s="20" t="b">
        <v>0</v>
      </c>
      <c r="M15" s="424" t="s">
        <v>1316</v>
      </c>
      <c r="N15" s="415"/>
      <c r="O15" s="415"/>
      <c r="P15" s="415"/>
      <c r="Q15" s="415"/>
    </row>
    <row r="16" spans="2:25" ht="15.75" thickBot="1">
      <c r="B16" s="134" t="s">
        <v>4</v>
      </c>
      <c r="C16" s="159" t="s">
        <v>1146</v>
      </c>
      <c r="D16" s="400" t="s">
        <v>1147</v>
      </c>
      <c r="E16" s="427">
        <v>4</v>
      </c>
      <c r="F16" s="14">
        <v>0</v>
      </c>
      <c r="G16" s="133">
        <v>400</v>
      </c>
      <c r="H16" s="43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33">
        <f>shopPacksDefinitions[[#This Row],['[amount']]]/shopPacksDefinitions[[#This Row],['[priceHC']]]</f>
        <v>300</v>
      </c>
      <c r="L16" s="20" t="b">
        <v>0</v>
      </c>
      <c r="M16" s="424" t="s">
        <v>1317</v>
      </c>
      <c r="N16" s="415"/>
      <c r="O16" s="415"/>
      <c r="P16" s="415"/>
      <c r="Q16" s="415"/>
    </row>
    <row r="17" spans="2:17">
      <c r="B17" s="134" t="s">
        <v>4</v>
      </c>
      <c r="C17" s="159" t="s">
        <v>1151</v>
      </c>
      <c r="D17" s="400" t="s">
        <v>1147</v>
      </c>
      <c r="E17" s="427">
        <v>5</v>
      </c>
      <c r="F17" s="14">
        <v>0</v>
      </c>
      <c r="G17" s="133">
        <v>1000</v>
      </c>
      <c r="H17" s="43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33">
        <f>shopPacksDefinitions[[#This Row],['[amount']]]/shopPacksDefinitions[[#This Row],['[priceHC']]]</f>
        <v>340</v>
      </c>
      <c r="L17" s="20" t="b">
        <v>1</v>
      </c>
      <c r="M17" s="424" t="s">
        <v>1318</v>
      </c>
      <c r="N17" s="415"/>
      <c r="O17" s="415"/>
      <c r="P17" s="415"/>
      <c r="Q17" s="41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511"/>
      <c r="G3" s="511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57" t="s">
        <v>515</v>
      </c>
      <c r="C35" s="458" t="s">
        <v>5</v>
      </c>
      <c r="D35" s="458" t="s">
        <v>1300</v>
      </c>
      <c r="E35" s="458" t="s">
        <v>1301</v>
      </c>
      <c r="F35" s="67"/>
      <c r="G35" s="67"/>
      <c r="H35" s="67"/>
    </row>
    <row r="36" spans="2:8">
      <c r="B36" s="462" t="s">
        <v>4</v>
      </c>
      <c r="C36" s="475" t="s">
        <v>505</v>
      </c>
      <c r="D36" s="475">
        <v>1</v>
      </c>
      <c r="E36" s="476">
        <v>0.1</v>
      </c>
      <c r="F36" s="67"/>
      <c r="G36" s="67"/>
      <c r="H36" s="67"/>
    </row>
    <row r="37" spans="2:8">
      <c r="B37" s="462" t="s">
        <v>4</v>
      </c>
      <c r="C37" s="475" t="s">
        <v>506</v>
      </c>
      <c r="D37" s="475">
        <v>2</v>
      </c>
      <c r="E37" s="476">
        <v>8.7055056329612412E-2</v>
      </c>
      <c r="F37" s="67"/>
      <c r="G37" s="67"/>
      <c r="H37" s="67"/>
    </row>
    <row r="38" spans="2:8">
      <c r="B38" s="462" t="s">
        <v>4</v>
      </c>
      <c r="C38" s="475" t="s">
        <v>507</v>
      </c>
      <c r="D38" s="475">
        <v>3</v>
      </c>
      <c r="E38" s="476">
        <v>8.027415617602307E-2</v>
      </c>
      <c r="F38" s="67"/>
      <c r="G38" s="67"/>
      <c r="H38" s="67"/>
    </row>
    <row r="39" spans="2:8">
      <c r="B39" s="462" t="s">
        <v>4</v>
      </c>
      <c r="C39" s="475" t="s">
        <v>508</v>
      </c>
      <c r="D39" s="475">
        <v>4</v>
      </c>
      <c r="E39" s="476">
        <v>7.5785828325519916E-2</v>
      </c>
      <c r="F39" s="67"/>
      <c r="G39" s="67"/>
      <c r="H39" s="67"/>
    </row>
    <row r="40" spans="2:8">
      <c r="B40" s="462" t="s">
        <v>4</v>
      </c>
      <c r="C40" s="475" t="s">
        <v>509</v>
      </c>
      <c r="D40" s="475">
        <v>5</v>
      </c>
      <c r="E40" s="476">
        <v>7.2477966367769556E-2</v>
      </c>
      <c r="F40" s="67"/>
      <c r="G40" s="67"/>
      <c r="H40" s="67"/>
    </row>
    <row r="41" spans="2:8">
      <c r="B41" s="462" t="s">
        <v>4</v>
      </c>
      <c r="C41" s="475" t="s">
        <v>510</v>
      </c>
      <c r="D41" s="475">
        <v>6</v>
      </c>
      <c r="E41" s="476">
        <v>6.988271187715793E-2</v>
      </c>
      <c r="F41" s="67"/>
      <c r="G41" s="67"/>
      <c r="H41" s="67"/>
    </row>
    <row r="42" spans="2:8">
      <c r="B42" s="462" t="s">
        <v>4</v>
      </c>
      <c r="C42" s="475" t="s">
        <v>511</v>
      </c>
      <c r="D42" s="475">
        <v>7</v>
      </c>
      <c r="E42" s="476">
        <v>6.776109134004811E-2</v>
      </c>
      <c r="F42" s="67"/>
      <c r="G42" s="67"/>
      <c r="H42" s="67"/>
    </row>
    <row r="43" spans="2:8">
      <c r="B43" s="462" t="s">
        <v>4</v>
      </c>
      <c r="C43" s="475" t="s">
        <v>512</v>
      </c>
      <c r="D43" s="475">
        <v>8</v>
      </c>
      <c r="E43" s="476">
        <v>6.5975395538644718E-2</v>
      </c>
      <c r="F43" s="67"/>
      <c r="G43" s="67"/>
      <c r="H43" s="67"/>
    </row>
    <row r="44" spans="2:8">
      <c r="B44" s="462" t="s">
        <v>4</v>
      </c>
      <c r="C44" s="475" t="s">
        <v>513</v>
      </c>
      <c r="D44" s="475">
        <v>9</v>
      </c>
      <c r="E44" s="476">
        <v>6.4439401497725424E-2</v>
      </c>
      <c r="F44" s="67"/>
      <c r="G44" s="67"/>
      <c r="H44" s="67"/>
    </row>
    <row r="45" spans="2:8">
      <c r="B45" s="462" t="s">
        <v>4</v>
      </c>
      <c r="C45" s="475" t="s">
        <v>514</v>
      </c>
      <c r="D45" s="475">
        <v>10</v>
      </c>
      <c r="E45" s="476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393" t="s">
        <v>1100</v>
      </c>
      <c r="F49" s="393" t="s">
        <v>1101</v>
      </c>
      <c r="G49" s="393" t="s">
        <v>1102</v>
      </c>
      <c r="H49" s="393" t="s">
        <v>1103</v>
      </c>
    </row>
    <row r="50" spans="2:8">
      <c r="B50" s="396" t="s">
        <v>4</v>
      </c>
      <c r="C50" s="391" t="s">
        <v>1092</v>
      </c>
      <c r="D50" s="391" t="s">
        <v>1329</v>
      </c>
      <c r="E50" s="395" t="s">
        <v>1093</v>
      </c>
      <c r="F50" s="395">
        <v>50</v>
      </c>
      <c r="G50" s="395">
        <v>30</v>
      </c>
      <c r="H50" s="39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393" t="s">
        <v>1158</v>
      </c>
      <c r="E3" s="393" t="s">
        <v>1161</v>
      </c>
    </row>
    <row r="4" spans="1:10">
      <c r="A4" s="396" t="s">
        <v>4</v>
      </c>
      <c r="B4" s="391" t="s">
        <v>1160</v>
      </c>
      <c r="C4" s="391" t="s">
        <v>992</v>
      </c>
      <c r="D4" s="395" t="s">
        <v>1159</v>
      </c>
      <c r="E4" s="395" t="str">
        <f>CONCATENATE("TID_","EVENT_",UPPER(B4))</f>
        <v>TID_EVENT_EAT_ARCHER</v>
      </c>
    </row>
    <row r="5" spans="1:10">
      <c r="A5" s="396" t="s">
        <v>4</v>
      </c>
      <c r="B5" s="391" t="s">
        <v>1162</v>
      </c>
      <c r="C5" s="391" t="s">
        <v>992</v>
      </c>
      <c r="D5" s="395" t="s">
        <v>1163</v>
      </c>
      <c r="E5" s="395" t="str">
        <f t="shared" ref="E5:E10" si="0">CONCATENATE("TID_","EVENT_",UPPER(B5))</f>
        <v>TID_EVENT_EAT_BIRDS</v>
      </c>
    </row>
    <row r="6" spans="1:10">
      <c r="A6" s="396" t="s">
        <v>4</v>
      </c>
      <c r="B6" s="391" t="s">
        <v>1166</v>
      </c>
      <c r="C6" s="391" t="s">
        <v>1164</v>
      </c>
      <c r="D6" s="395" t="s">
        <v>1165</v>
      </c>
      <c r="E6" s="395" t="str">
        <f t="shared" si="0"/>
        <v>TID_EVENT_DESTROY_HOUSES</v>
      </c>
    </row>
    <row r="7" spans="1:10">
      <c r="A7" s="396" t="s">
        <v>4</v>
      </c>
      <c r="B7" s="391" t="s">
        <v>1167</v>
      </c>
      <c r="C7" s="391" t="s">
        <v>1168</v>
      </c>
      <c r="D7" s="395" t="s">
        <v>1148</v>
      </c>
      <c r="E7" s="395" t="str">
        <f t="shared" si="0"/>
        <v>TID_EVENT_COLLECT_COINS</v>
      </c>
    </row>
    <row r="8" spans="1:10">
      <c r="A8" s="396" t="s">
        <v>4</v>
      </c>
      <c r="B8" s="391" t="s">
        <v>1169</v>
      </c>
      <c r="C8" s="391" t="s">
        <v>1170</v>
      </c>
      <c r="D8" s="395" t="s">
        <v>1170</v>
      </c>
      <c r="E8" s="395" t="str">
        <f t="shared" si="0"/>
        <v>TID_EVENT_PLAY_TIME</v>
      </c>
    </row>
    <row r="9" spans="1:10">
      <c r="A9" s="396" t="s">
        <v>4</v>
      </c>
      <c r="B9" s="391" t="s">
        <v>308</v>
      </c>
      <c r="C9" s="391" t="s">
        <v>308</v>
      </c>
      <c r="D9" s="395" t="s">
        <v>308</v>
      </c>
      <c r="E9" s="395" t="str">
        <f t="shared" si="0"/>
        <v>TID_EVENT_SCORE</v>
      </c>
    </row>
    <row r="10" spans="1:10">
      <c r="A10" s="396" t="s">
        <v>4</v>
      </c>
      <c r="B10" s="391" t="s">
        <v>205</v>
      </c>
      <c r="C10" s="391" t="s">
        <v>205</v>
      </c>
      <c r="D10" s="395" t="s">
        <v>205</v>
      </c>
      <c r="E10" s="395" t="str">
        <f t="shared" si="0"/>
        <v>TID_EVENT_PET</v>
      </c>
    </row>
    <row r="11" spans="1:10">
      <c r="A11" s="396" t="s">
        <v>4</v>
      </c>
      <c r="B11" s="391" t="s">
        <v>1171</v>
      </c>
      <c r="C11" s="391" t="s">
        <v>1171</v>
      </c>
      <c r="D11" s="395" t="s">
        <v>1171</v>
      </c>
      <c r="E11" s="39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393" t="s">
        <v>1175</v>
      </c>
      <c r="D15" s="393" t="s">
        <v>1176</v>
      </c>
      <c r="E15" s="393" t="s">
        <v>1177</v>
      </c>
      <c r="F15" s="435" t="s">
        <v>1214</v>
      </c>
    </row>
    <row r="16" spans="1:10">
      <c r="A16" s="396" t="s">
        <v>4</v>
      </c>
      <c r="B16" s="391" t="s">
        <v>1174</v>
      </c>
      <c r="C16" s="395">
        <v>0.2</v>
      </c>
      <c r="D16" s="395">
        <v>0.5</v>
      </c>
      <c r="E16" s="395">
        <v>0.7</v>
      </c>
      <c r="F16" s="436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57" t="s">
        <v>1182</v>
      </c>
      <c r="B21" s="458" t="s">
        <v>186</v>
      </c>
      <c r="C21" s="458" t="s">
        <v>5</v>
      </c>
      <c r="D21" s="459" t="s">
        <v>1209</v>
      </c>
      <c r="E21" s="459" t="s">
        <v>1158</v>
      </c>
      <c r="F21" s="460" t="s">
        <v>1275</v>
      </c>
      <c r="G21" s="460" t="s">
        <v>1191</v>
      </c>
      <c r="H21" s="460" t="s">
        <v>1192</v>
      </c>
      <c r="I21" s="460" t="s">
        <v>1193</v>
      </c>
      <c r="J21" s="460" t="s">
        <v>1194</v>
      </c>
      <c r="K21" s="460" t="s">
        <v>1195</v>
      </c>
      <c r="L21" s="460" t="s">
        <v>1211</v>
      </c>
      <c r="M21" s="460" t="s">
        <v>1196</v>
      </c>
      <c r="N21" s="460" t="s">
        <v>1210</v>
      </c>
      <c r="O21" s="460" t="s">
        <v>1212</v>
      </c>
      <c r="P21" s="461" t="s">
        <v>1213</v>
      </c>
    </row>
    <row r="22" spans="1:16">
      <c r="A22" s="455" t="s">
        <v>4</v>
      </c>
      <c r="B22" s="437">
        <v>10</v>
      </c>
      <c r="C22" s="437" t="s">
        <v>1183</v>
      </c>
      <c r="D22" s="438" t="s">
        <v>1160</v>
      </c>
      <c r="E22" s="438">
        <v>1000000</v>
      </c>
      <c r="F22" s="439" t="s">
        <v>1174</v>
      </c>
      <c r="G22" s="439" t="s">
        <v>1147</v>
      </c>
      <c r="H22" s="439">
        <v>100</v>
      </c>
      <c r="I22" s="439" t="s">
        <v>1147</v>
      </c>
      <c r="J22" s="439">
        <v>200</v>
      </c>
      <c r="K22" s="439" t="s">
        <v>1147</v>
      </c>
      <c r="L22" s="439">
        <v>1000</v>
      </c>
      <c r="M22" s="439" t="s">
        <v>1147</v>
      </c>
      <c r="N22" s="439">
        <v>2500</v>
      </c>
      <c r="O22" s="439" t="s">
        <v>369</v>
      </c>
      <c r="P22" s="456">
        <v>25</v>
      </c>
    </row>
    <row r="23" spans="1:16">
      <c r="A23" s="455" t="s">
        <v>4</v>
      </c>
      <c r="B23" s="437">
        <v>20</v>
      </c>
      <c r="C23" s="437" t="s">
        <v>1184</v>
      </c>
      <c r="D23" s="438" t="s">
        <v>1162</v>
      </c>
      <c r="E23" s="438">
        <v>1000000</v>
      </c>
      <c r="F23" s="439" t="s">
        <v>1174</v>
      </c>
      <c r="G23" s="439" t="s">
        <v>1147</v>
      </c>
      <c r="H23" s="439">
        <v>100</v>
      </c>
      <c r="I23" s="439" t="s">
        <v>1147</v>
      </c>
      <c r="J23" s="439">
        <v>200</v>
      </c>
      <c r="K23" s="439" t="s">
        <v>1147</v>
      </c>
      <c r="L23" s="439">
        <v>1000</v>
      </c>
      <c r="M23" s="439" t="s">
        <v>1147</v>
      </c>
      <c r="N23" s="439">
        <v>2500</v>
      </c>
      <c r="O23" s="439" t="s">
        <v>369</v>
      </c>
      <c r="P23" s="456">
        <v>25</v>
      </c>
    </row>
    <row r="24" spans="1:16">
      <c r="A24" s="455" t="s">
        <v>4</v>
      </c>
      <c r="B24" s="437">
        <v>30</v>
      </c>
      <c r="C24" s="437" t="s">
        <v>1185</v>
      </c>
      <c r="D24" s="438" t="s">
        <v>1166</v>
      </c>
      <c r="E24" s="438">
        <v>100000</v>
      </c>
      <c r="F24" s="439" t="s">
        <v>1174</v>
      </c>
      <c r="G24" s="439" t="s">
        <v>1147</v>
      </c>
      <c r="H24" s="439">
        <v>100</v>
      </c>
      <c r="I24" s="439" t="s">
        <v>1147</v>
      </c>
      <c r="J24" s="439">
        <v>200</v>
      </c>
      <c r="K24" s="439" t="s">
        <v>1147</v>
      </c>
      <c r="L24" s="439">
        <v>1000</v>
      </c>
      <c r="M24" s="439" t="s">
        <v>1147</v>
      </c>
      <c r="N24" s="439">
        <v>2500</v>
      </c>
      <c r="O24" s="439" t="s">
        <v>369</v>
      </c>
      <c r="P24" s="456">
        <v>25</v>
      </c>
    </row>
    <row r="25" spans="1:16">
      <c r="A25" s="455" t="s">
        <v>4</v>
      </c>
      <c r="B25" s="437">
        <v>40</v>
      </c>
      <c r="C25" s="437" t="s">
        <v>1186</v>
      </c>
      <c r="D25" s="438" t="s">
        <v>1167</v>
      </c>
      <c r="E25" s="438">
        <v>1000000</v>
      </c>
      <c r="F25" s="439" t="s">
        <v>1174</v>
      </c>
      <c r="G25" s="439" t="s">
        <v>1147</v>
      </c>
      <c r="H25" s="439">
        <v>100</v>
      </c>
      <c r="I25" s="439" t="s">
        <v>1147</v>
      </c>
      <c r="J25" s="439">
        <v>200</v>
      </c>
      <c r="K25" s="439" t="s">
        <v>1147</v>
      </c>
      <c r="L25" s="439">
        <v>1000</v>
      </c>
      <c r="M25" s="439" t="s">
        <v>1147</v>
      </c>
      <c r="N25" s="439">
        <v>2500</v>
      </c>
      <c r="O25" s="439" t="s">
        <v>369</v>
      </c>
      <c r="P25" s="456">
        <v>25</v>
      </c>
    </row>
    <row r="26" spans="1:16">
      <c r="A26" s="455" t="s">
        <v>4</v>
      </c>
      <c r="B26" s="437">
        <v>50</v>
      </c>
      <c r="C26" s="437" t="s">
        <v>1187</v>
      </c>
      <c r="D26" s="438" t="s">
        <v>1169</v>
      </c>
      <c r="E26" s="438">
        <v>60000</v>
      </c>
      <c r="F26" s="439" t="s">
        <v>1174</v>
      </c>
      <c r="G26" s="439" t="s">
        <v>1147</v>
      </c>
      <c r="H26" s="439">
        <v>100</v>
      </c>
      <c r="I26" s="439" t="s">
        <v>1147</v>
      </c>
      <c r="J26" s="439">
        <v>200</v>
      </c>
      <c r="K26" s="439" t="s">
        <v>1147</v>
      </c>
      <c r="L26" s="439">
        <v>1000</v>
      </c>
      <c r="M26" s="439" t="s">
        <v>1147</v>
      </c>
      <c r="N26" s="439">
        <v>2500</v>
      </c>
      <c r="O26" s="439" t="s">
        <v>369</v>
      </c>
      <c r="P26" s="456">
        <v>25</v>
      </c>
    </row>
    <row r="27" spans="1:16">
      <c r="A27" s="455" t="s">
        <v>4</v>
      </c>
      <c r="B27" s="437">
        <v>60</v>
      </c>
      <c r="C27" s="437" t="s">
        <v>1188</v>
      </c>
      <c r="D27" s="438" t="s">
        <v>308</v>
      </c>
      <c r="E27" s="438">
        <v>1000000000</v>
      </c>
      <c r="F27" s="439" t="s">
        <v>1174</v>
      </c>
      <c r="G27" s="439" t="s">
        <v>1147</v>
      </c>
      <c r="H27" s="439">
        <v>100</v>
      </c>
      <c r="I27" s="439" t="s">
        <v>1147</v>
      </c>
      <c r="J27" s="439">
        <v>200</v>
      </c>
      <c r="K27" s="439" t="s">
        <v>1147</v>
      </c>
      <c r="L27" s="439">
        <v>1000</v>
      </c>
      <c r="M27" s="439" t="s">
        <v>1147</v>
      </c>
      <c r="N27" s="439">
        <v>2500</v>
      </c>
      <c r="O27" s="439" t="s">
        <v>369</v>
      </c>
      <c r="P27" s="456">
        <v>25</v>
      </c>
    </row>
    <row r="28" spans="1:16">
      <c r="A28" s="455" t="s">
        <v>4</v>
      </c>
      <c r="B28" s="437">
        <v>70</v>
      </c>
      <c r="C28" s="437" t="s">
        <v>1189</v>
      </c>
      <c r="D28" s="438" t="s">
        <v>205</v>
      </c>
      <c r="E28" s="438">
        <v>1000</v>
      </c>
      <c r="F28" s="439" t="s">
        <v>1174</v>
      </c>
      <c r="G28" s="439" t="s">
        <v>1147</v>
      </c>
      <c r="H28" s="439">
        <v>100</v>
      </c>
      <c r="I28" s="439" t="s">
        <v>1147</v>
      </c>
      <c r="J28" s="439">
        <v>200</v>
      </c>
      <c r="K28" s="439" t="s">
        <v>1147</v>
      </c>
      <c r="L28" s="439">
        <v>1000</v>
      </c>
      <c r="M28" s="439" t="s">
        <v>1147</v>
      </c>
      <c r="N28" s="439">
        <v>2500</v>
      </c>
      <c r="O28" s="439" t="s">
        <v>369</v>
      </c>
      <c r="P28" s="456">
        <v>25</v>
      </c>
    </row>
    <row r="29" spans="1:16">
      <c r="A29" s="462" t="s">
        <v>4</v>
      </c>
      <c r="B29" s="463">
        <v>80</v>
      </c>
      <c r="C29" s="463" t="s">
        <v>1190</v>
      </c>
      <c r="D29" s="464" t="s">
        <v>1171</v>
      </c>
      <c r="E29" s="464">
        <v>10000</v>
      </c>
      <c r="F29" s="439" t="s">
        <v>1174</v>
      </c>
      <c r="G29" s="465" t="s">
        <v>1147</v>
      </c>
      <c r="H29" s="465">
        <v>100</v>
      </c>
      <c r="I29" s="465" t="s">
        <v>1147</v>
      </c>
      <c r="J29" s="465">
        <v>200</v>
      </c>
      <c r="K29" s="465" t="s">
        <v>1147</v>
      </c>
      <c r="L29" s="465">
        <v>1000</v>
      </c>
      <c r="M29" s="465" t="s">
        <v>1147</v>
      </c>
      <c r="N29" s="465">
        <v>2500</v>
      </c>
      <c r="O29" s="465" t="s">
        <v>369</v>
      </c>
      <c r="P29" s="46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2" sqref="K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1298</v>
      </c>
      <c r="I4" s="144" t="s">
        <v>1299</v>
      </c>
      <c r="J4" s="477" t="s">
        <v>1302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0</v>
      </c>
      <c r="F11" s="67" t="s">
        <v>496</v>
      </c>
    </row>
  </sheetData>
  <conditionalFormatting sqref="F11">
    <cfRule type="duplicateValues" dxfId="41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1319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1320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1321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1322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1323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1324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1325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1328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1326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1327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B13" workbookViewId="0">
      <selection activeCell="F14" sqref="F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502"/>
      <c r="AO14" s="502"/>
      <c r="AP14" s="502"/>
      <c r="AQ14" s="502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46" t="s">
        <v>212</v>
      </c>
      <c r="J15" s="449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397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47">
        <v>35</v>
      </c>
      <c r="J16" s="450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0">
        <v>30</v>
      </c>
      <c r="S16" s="440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0">
        <v>7.5</v>
      </c>
      <c r="AC16" s="165">
        <v>2</v>
      </c>
      <c r="AD16" s="440">
        <v>8</v>
      </c>
      <c r="AE16" s="165">
        <v>4000</v>
      </c>
      <c r="AF16" s="164">
        <v>0.23</v>
      </c>
      <c r="AG16" s="445">
        <v>0</v>
      </c>
      <c r="AH16" s="445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73">
        <v>5.0000000000000001E-3</v>
      </c>
      <c r="AV16" s="315">
        <v>160</v>
      </c>
      <c r="AW16" s="13">
        <v>2</v>
      </c>
      <c r="AX16" s="13">
        <v>9.5</v>
      </c>
      <c r="AY16" s="13">
        <v>1</v>
      </c>
      <c r="AZ16" s="390">
        <v>1.7</v>
      </c>
      <c r="BA16" s="390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496</v>
      </c>
      <c r="G17" s="14">
        <v>1300</v>
      </c>
      <c r="H17" s="133">
        <v>60</v>
      </c>
      <c r="I17" s="447">
        <v>35</v>
      </c>
      <c r="J17" s="450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0">
        <v>30</v>
      </c>
      <c r="S17" s="440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0">
        <v>8</v>
      </c>
      <c r="AC17" s="165">
        <v>3</v>
      </c>
      <c r="AD17" s="440">
        <v>9</v>
      </c>
      <c r="AE17" s="165">
        <v>5000</v>
      </c>
      <c r="AF17" s="164">
        <v>0.19</v>
      </c>
      <c r="AG17" s="443">
        <v>0</v>
      </c>
      <c r="AH17" s="443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73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488</v>
      </c>
      <c r="G18" s="139">
        <v>6000</v>
      </c>
      <c r="H18" s="140">
        <v>150</v>
      </c>
      <c r="I18" s="448">
        <v>35</v>
      </c>
      <c r="J18" s="451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0">
        <v>30</v>
      </c>
      <c r="S18" s="440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0">
        <v>9</v>
      </c>
      <c r="AC18" s="166">
        <v>3</v>
      </c>
      <c r="AD18" s="441">
        <v>9</v>
      </c>
      <c r="AE18" s="165">
        <v>6000</v>
      </c>
      <c r="AF18" s="168">
        <v>0.15</v>
      </c>
      <c r="AG18" s="444">
        <v>0</v>
      </c>
      <c r="AH18" s="444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73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491</v>
      </c>
      <c r="G19" s="14">
        <v>18000</v>
      </c>
      <c r="H19" s="133">
        <v>300</v>
      </c>
      <c r="I19" s="447">
        <v>35</v>
      </c>
      <c r="J19" s="450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0">
        <v>30</v>
      </c>
      <c r="S19" s="440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0">
        <v>10</v>
      </c>
      <c r="AC19" s="165">
        <v>3</v>
      </c>
      <c r="AD19" s="440">
        <v>9</v>
      </c>
      <c r="AE19" s="165">
        <v>8000</v>
      </c>
      <c r="AF19" s="164">
        <v>0.13</v>
      </c>
      <c r="AG19" s="443">
        <v>0</v>
      </c>
      <c r="AH19" s="443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73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487</v>
      </c>
      <c r="G20" s="14">
        <v>41000</v>
      </c>
      <c r="H20" s="133">
        <v>550</v>
      </c>
      <c r="I20" s="447">
        <v>35</v>
      </c>
      <c r="J20" s="450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0">
        <v>30</v>
      </c>
      <c r="S20" s="440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0">
        <v>11</v>
      </c>
      <c r="AC20" s="165">
        <v>4</v>
      </c>
      <c r="AD20" s="440">
        <v>10</v>
      </c>
      <c r="AE20" s="165">
        <v>12000</v>
      </c>
      <c r="AF20" s="164">
        <v>0.11</v>
      </c>
      <c r="AG20" s="443">
        <v>0</v>
      </c>
      <c r="AH20" s="443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73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489</v>
      </c>
      <c r="G21" s="14">
        <v>79000</v>
      </c>
      <c r="H21" s="133">
        <v>550</v>
      </c>
      <c r="I21" s="447">
        <v>35</v>
      </c>
      <c r="J21" s="450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0">
        <v>30</v>
      </c>
      <c r="S21" s="440">
        <v>0.6</v>
      </c>
      <c r="T21" s="213">
        <v>1.05</v>
      </c>
      <c r="U21" s="211">
        <v>1.1499999999999999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0">
        <v>12</v>
      </c>
      <c r="AC21" s="165">
        <v>4</v>
      </c>
      <c r="AD21" s="440">
        <v>10</v>
      </c>
      <c r="AE21" s="165">
        <v>16000</v>
      </c>
      <c r="AF21" s="164">
        <v>0.09</v>
      </c>
      <c r="AG21" s="443">
        <v>0</v>
      </c>
      <c r="AH21" s="443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73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490</v>
      </c>
      <c r="G22" s="14">
        <v>138000</v>
      </c>
      <c r="H22" s="133">
        <v>550</v>
      </c>
      <c r="I22" s="447">
        <v>35</v>
      </c>
      <c r="J22" s="450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0">
        <v>25</v>
      </c>
      <c r="S22" s="440">
        <v>0.6</v>
      </c>
      <c r="T22" s="213">
        <v>1.35</v>
      </c>
      <c r="U22" s="211">
        <v>1.45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0">
        <v>14</v>
      </c>
      <c r="AC22" s="165">
        <v>4</v>
      </c>
      <c r="AD22" s="440">
        <v>10</v>
      </c>
      <c r="AE22" s="165">
        <v>20000</v>
      </c>
      <c r="AF22" s="164">
        <v>0.08</v>
      </c>
      <c r="AG22" s="443">
        <v>0</v>
      </c>
      <c r="AH22" s="443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73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492</v>
      </c>
      <c r="G23" s="139">
        <v>223000</v>
      </c>
      <c r="H23" s="140">
        <v>800</v>
      </c>
      <c r="I23" s="448">
        <v>35</v>
      </c>
      <c r="J23" s="451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0">
        <v>25</v>
      </c>
      <c r="S23" s="440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0">
        <v>15</v>
      </c>
      <c r="AC23" s="166">
        <v>5</v>
      </c>
      <c r="AD23" s="441">
        <v>10</v>
      </c>
      <c r="AE23" s="165">
        <v>23000</v>
      </c>
      <c r="AF23" s="168">
        <v>7.0000000000000007E-2</v>
      </c>
      <c r="AG23" s="444">
        <v>0</v>
      </c>
      <c r="AH23" s="444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73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493</v>
      </c>
      <c r="G24" s="139">
        <v>341000</v>
      </c>
      <c r="H24" s="140">
        <v>800</v>
      </c>
      <c r="I24" s="448">
        <v>35</v>
      </c>
      <c r="J24" s="451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0">
        <v>25</v>
      </c>
      <c r="S24" s="440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0">
        <v>15</v>
      </c>
      <c r="AC24" s="166">
        <v>5</v>
      </c>
      <c r="AD24" s="441">
        <v>10</v>
      </c>
      <c r="AE24" s="165">
        <v>26000</v>
      </c>
      <c r="AF24" s="168">
        <v>0.06</v>
      </c>
      <c r="AG24" s="444">
        <v>0</v>
      </c>
      <c r="AH24" s="444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73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494</v>
      </c>
      <c r="G25" s="139">
        <v>498000</v>
      </c>
      <c r="H25" s="140">
        <v>800</v>
      </c>
      <c r="I25" s="448">
        <v>35</v>
      </c>
      <c r="J25" s="452">
        <v>45</v>
      </c>
      <c r="K25" s="20">
        <v>25</v>
      </c>
      <c r="L25" s="234">
        <v>0</v>
      </c>
      <c r="M25" s="472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0">
        <v>20</v>
      </c>
      <c r="S25" s="440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68">
        <v>16</v>
      </c>
      <c r="AC25" s="166">
        <v>6</v>
      </c>
      <c r="AD25" s="468">
        <v>10</v>
      </c>
      <c r="AE25" s="166">
        <v>30000</v>
      </c>
      <c r="AF25" s="168">
        <v>0.05</v>
      </c>
      <c r="AG25" s="443">
        <v>0</v>
      </c>
      <c r="AH25" s="443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73">
        <v>5.0000000000000001E-3</v>
      </c>
      <c r="AV25" s="474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503" t="s">
        <v>616</v>
      </c>
      <c r="J26" s="504"/>
      <c r="K26" s="504"/>
      <c r="L26" s="505"/>
      <c r="M26" s="470"/>
      <c r="N26" s="509" t="s">
        <v>617</v>
      </c>
      <c r="O26" s="509"/>
      <c r="P26" s="509"/>
      <c r="Q26" s="509"/>
      <c r="R26" s="509"/>
      <c r="S26" s="510"/>
      <c r="T26" s="508" t="s">
        <v>618</v>
      </c>
      <c r="U26" s="508"/>
      <c r="V26" s="469" t="s">
        <v>623</v>
      </c>
      <c r="W26" s="507" t="s">
        <v>622</v>
      </c>
      <c r="X26" s="507"/>
      <c r="Y26" s="507"/>
      <c r="Z26" s="507"/>
      <c r="AA26" s="506" t="s">
        <v>619</v>
      </c>
      <c r="AB26" s="506"/>
      <c r="AC26" s="506"/>
      <c r="AD26" s="506"/>
      <c r="AE26" s="506"/>
      <c r="AF26" s="467" t="s">
        <v>620</v>
      </c>
      <c r="AH26" s="232"/>
      <c r="AI26" s="232"/>
      <c r="AV26" s="499" t="s">
        <v>624</v>
      </c>
      <c r="AW26" s="500"/>
      <c r="AX26" s="500"/>
      <c r="AY26" s="500"/>
      <c r="AZ26" s="500"/>
      <c r="BA26" s="501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75"/>
      <c r="D35" s="375" t="s">
        <v>932</v>
      </c>
      <c r="E35" s="375" t="s">
        <v>943</v>
      </c>
      <c r="F35" s="375"/>
      <c r="G35" s="375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829</v>
      </c>
      <c r="F45">
        <v>2488</v>
      </c>
      <c r="G45">
        <v>4976</v>
      </c>
      <c r="H45">
        <v>8293</v>
      </c>
      <c r="I45">
        <v>12440</v>
      </c>
      <c r="J45">
        <v>17416</v>
      </c>
      <c r="K45">
        <v>23221</v>
      </c>
      <c r="L45">
        <v>29856</v>
      </c>
      <c r="M45">
        <v>37320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1195</v>
      </c>
      <c r="F46">
        <v>3584</v>
      </c>
      <c r="G46">
        <v>7168</v>
      </c>
      <c r="H46">
        <v>11947</v>
      </c>
      <c r="I46">
        <v>17920</v>
      </c>
      <c r="J46">
        <v>25088</v>
      </c>
      <c r="K46">
        <v>33451</v>
      </c>
      <c r="L46">
        <v>43008</v>
      </c>
      <c r="M46">
        <v>53760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1548</v>
      </c>
      <c r="F47">
        <v>4643</v>
      </c>
      <c r="G47">
        <v>9286</v>
      </c>
      <c r="H47">
        <v>15477</v>
      </c>
      <c r="I47">
        <v>23215</v>
      </c>
      <c r="J47">
        <v>32501</v>
      </c>
      <c r="K47">
        <v>43335</v>
      </c>
      <c r="L47">
        <v>55716</v>
      </c>
      <c r="M47">
        <v>69645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1216</v>
      </c>
      <c r="F48">
        <v>3649</v>
      </c>
      <c r="G48">
        <v>7297</v>
      </c>
      <c r="H48">
        <v>12162</v>
      </c>
      <c r="I48">
        <v>18243</v>
      </c>
      <c r="J48">
        <v>25541</v>
      </c>
      <c r="K48">
        <v>34054</v>
      </c>
      <c r="L48">
        <v>43784</v>
      </c>
      <c r="M48">
        <v>54730</v>
      </c>
      <c r="N48">
        <v>66892</v>
      </c>
      <c r="O48">
        <v>80270</v>
      </c>
      <c r="P48">
        <v>94865</v>
      </c>
      <c r="Q48">
        <v>110676</v>
      </c>
      <c r="R48">
        <v>127703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1433</v>
      </c>
      <c r="F49">
        <v>4299</v>
      </c>
      <c r="G49">
        <v>8598</v>
      </c>
      <c r="H49">
        <v>14331</v>
      </c>
      <c r="I49">
        <v>21496</v>
      </c>
      <c r="J49">
        <v>30095</v>
      </c>
      <c r="K49">
        <v>40126</v>
      </c>
      <c r="L49">
        <v>51591</v>
      </c>
      <c r="M49">
        <v>64488</v>
      </c>
      <c r="N49">
        <v>78819</v>
      </c>
      <c r="O49">
        <v>94583</v>
      </c>
      <c r="P49">
        <v>111780</v>
      </c>
      <c r="Q49">
        <v>130410</v>
      </c>
      <c r="R49">
        <v>150473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1646</v>
      </c>
      <c r="F50">
        <v>4939</v>
      </c>
      <c r="G50">
        <v>9878</v>
      </c>
      <c r="H50">
        <v>16464</v>
      </c>
      <c r="I50">
        <v>24695</v>
      </c>
      <c r="J50">
        <v>34574</v>
      </c>
      <c r="K50">
        <v>46098</v>
      </c>
      <c r="L50">
        <v>59269</v>
      </c>
      <c r="M50">
        <v>74086</v>
      </c>
      <c r="N50">
        <v>90550</v>
      </c>
      <c r="O50">
        <v>108660</v>
      </c>
      <c r="P50">
        <v>128416</v>
      </c>
      <c r="Q50">
        <v>149819</v>
      </c>
      <c r="R50">
        <v>172868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1368</v>
      </c>
      <c r="F51">
        <v>4104</v>
      </c>
      <c r="G51">
        <v>8208</v>
      </c>
      <c r="H51">
        <v>13680</v>
      </c>
      <c r="I51">
        <v>20520</v>
      </c>
      <c r="J51">
        <v>28728</v>
      </c>
      <c r="K51">
        <v>38304</v>
      </c>
      <c r="L51">
        <v>49248</v>
      </c>
      <c r="M51">
        <v>61560</v>
      </c>
      <c r="N51">
        <v>75240</v>
      </c>
      <c r="O51">
        <v>90288</v>
      </c>
      <c r="P51">
        <v>106704</v>
      </c>
      <c r="Q51">
        <v>124488</v>
      </c>
      <c r="R51">
        <v>143640</v>
      </c>
      <c r="S51">
        <v>164160</v>
      </c>
      <c r="T51">
        <v>186048</v>
      </c>
      <c r="U51">
        <v>209304</v>
      </c>
      <c r="V51">
        <v>233928</v>
      </c>
      <c r="W51">
        <v>259920</v>
      </c>
    </row>
    <row r="52" spans="2:23">
      <c r="B52" s="67" t="s">
        <v>4</v>
      </c>
      <c r="C52" t="s">
        <v>494</v>
      </c>
      <c r="D52">
        <v>20</v>
      </c>
      <c r="E52">
        <v>1521</v>
      </c>
      <c r="F52">
        <v>4563</v>
      </c>
      <c r="G52">
        <v>9126</v>
      </c>
      <c r="H52">
        <v>15210</v>
      </c>
      <c r="I52">
        <v>22815</v>
      </c>
      <c r="J52">
        <v>31941</v>
      </c>
      <c r="K52">
        <v>42588</v>
      </c>
      <c r="L52">
        <v>54756</v>
      </c>
      <c r="M52">
        <v>68445</v>
      </c>
      <c r="N52">
        <v>83655</v>
      </c>
      <c r="O52">
        <v>100386</v>
      </c>
      <c r="P52">
        <v>118638</v>
      </c>
      <c r="Q52">
        <v>138411</v>
      </c>
      <c r="R52">
        <v>159705</v>
      </c>
      <c r="S52">
        <v>182520</v>
      </c>
      <c r="T52">
        <v>206856</v>
      </c>
      <c r="U52">
        <v>232713</v>
      </c>
      <c r="V52">
        <v>260091</v>
      </c>
      <c r="W52">
        <v>288990</v>
      </c>
    </row>
    <row r="53" spans="2:23">
      <c r="B53" s="67" t="s">
        <v>4</v>
      </c>
      <c r="C53" t="s">
        <v>495</v>
      </c>
      <c r="D53">
        <v>20</v>
      </c>
      <c r="E53">
        <v>1672</v>
      </c>
      <c r="F53">
        <v>5017</v>
      </c>
      <c r="G53">
        <v>10034</v>
      </c>
      <c r="H53">
        <v>16723</v>
      </c>
      <c r="I53">
        <v>25084</v>
      </c>
      <c r="J53">
        <v>35118</v>
      </c>
      <c r="K53">
        <v>46823</v>
      </c>
      <c r="L53">
        <v>60201</v>
      </c>
      <c r="M53">
        <v>75252</v>
      </c>
      <c r="N53">
        <v>91974</v>
      </c>
      <c r="O53">
        <v>110369</v>
      </c>
      <c r="P53">
        <v>130437</v>
      </c>
      <c r="Q53">
        <v>152176</v>
      </c>
      <c r="R53">
        <v>175588</v>
      </c>
      <c r="S53">
        <v>200672</v>
      </c>
      <c r="T53">
        <v>227428</v>
      </c>
      <c r="U53">
        <v>255856</v>
      </c>
      <c r="V53">
        <v>285957</v>
      </c>
      <c r="W53">
        <v>317730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4" priority="3"/>
  </conditionalFormatting>
  <conditionalFormatting sqref="C5:C9">
    <cfRule type="duplicateValues" dxfId="3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workbookViewId="0">
      <selection activeCell="Q11" sqref="Q11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9" width="23.5703125" bestFit="1" customWidth="1"/>
    <col min="10" max="10" width="21.570312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43"/>
      <c r="C3" s="243"/>
    </row>
    <row r="4" spans="1:17" ht="85.5">
      <c r="B4" s="479" t="s">
        <v>661</v>
      </c>
      <c r="C4" s="480" t="s">
        <v>5</v>
      </c>
      <c r="D4" s="481" t="s">
        <v>787</v>
      </c>
      <c r="E4" s="481" t="s">
        <v>406</v>
      </c>
      <c r="F4" s="481" t="s">
        <v>186</v>
      </c>
      <c r="G4" s="481" t="s">
        <v>1336</v>
      </c>
      <c r="H4" s="482" t="s">
        <v>191</v>
      </c>
      <c r="I4" s="482" t="s">
        <v>192</v>
      </c>
      <c r="J4" s="482" t="s">
        <v>23</v>
      </c>
      <c r="K4" s="483" t="s">
        <v>945</v>
      </c>
      <c r="L4" s="484" t="s">
        <v>38</v>
      </c>
      <c r="M4" s="484" t="s">
        <v>177</v>
      </c>
      <c r="N4" s="485" t="s">
        <v>1111</v>
      </c>
    </row>
    <row r="5" spans="1:17">
      <c r="B5" s="486" t="s">
        <v>4</v>
      </c>
      <c r="C5" s="487" t="s">
        <v>793</v>
      </c>
      <c r="D5" s="488" t="s">
        <v>790</v>
      </c>
      <c r="E5" s="488" t="s">
        <v>1015</v>
      </c>
      <c r="F5" s="488">
        <v>0</v>
      </c>
      <c r="G5" s="488" t="b">
        <v>1</v>
      </c>
      <c r="H5" s="489" t="s">
        <v>796</v>
      </c>
      <c r="I5" s="489" t="s">
        <v>798</v>
      </c>
      <c r="J5" s="489" t="s">
        <v>1055</v>
      </c>
      <c r="K5" s="490" t="s">
        <v>368</v>
      </c>
      <c r="L5" s="485" t="s">
        <v>990</v>
      </c>
      <c r="M5" s="485" t="str">
        <f>CONCATENATE(LEFT(petDefinitions[[#This Row],['[tidName']]],10),"_DESC")</f>
        <v>TID_PET_00_DESC</v>
      </c>
      <c r="N5" s="485">
        <v>0</v>
      </c>
    </row>
    <row r="6" spans="1:17">
      <c r="B6" s="486" t="s">
        <v>4</v>
      </c>
      <c r="C6" s="487" t="s">
        <v>794</v>
      </c>
      <c r="D6" s="488" t="s">
        <v>790</v>
      </c>
      <c r="E6" s="488" t="s">
        <v>1015</v>
      </c>
      <c r="F6" s="488">
        <v>1</v>
      </c>
      <c r="G6" s="488" t="b">
        <v>1</v>
      </c>
      <c r="H6" s="489" t="s">
        <v>796</v>
      </c>
      <c r="I6" s="489" t="s">
        <v>798</v>
      </c>
      <c r="J6" s="489" t="s">
        <v>1055</v>
      </c>
      <c r="K6" s="490" t="s">
        <v>308</v>
      </c>
      <c r="L6" s="485" t="s">
        <v>1016</v>
      </c>
      <c r="M6" s="485" t="str">
        <f>CONCATENATE(LEFT(petDefinitions[[#This Row],['[tidName']]],10),"_DESC")</f>
        <v>TID_PET_01_DESC</v>
      </c>
      <c r="N6" s="491">
        <v>1</v>
      </c>
      <c r="Q6" s="67"/>
    </row>
    <row r="7" spans="1:17">
      <c r="B7" s="492" t="s">
        <v>4</v>
      </c>
      <c r="C7" s="493" t="s">
        <v>795</v>
      </c>
      <c r="D7" s="494" t="s">
        <v>790</v>
      </c>
      <c r="E7" s="494" t="s">
        <v>1015</v>
      </c>
      <c r="F7" s="494">
        <v>2</v>
      </c>
      <c r="G7" s="488" t="b">
        <v>1</v>
      </c>
      <c r="H7" s="489" t="s">
        <v>796</v>
      </c>
      <c r="I7" s="489" t="s">
        <v>798</v>
      </c>
      <c r="J7" s="489" t="s">
        <v>1055</v>
      </c>
      <c r="K7" s="490" t="s">
        <v>976</v>
      </c>
      <c r="L7" s="485" t="s">
        <v>1017</v>
      </c>
      <c r="M7" s="491" t="str">
        <f>CONCATENATE(LEFT(petDefinitions[[#This Row],['[tidName']]],10),"_DESC")</f>
        <v>TID_PET_02_DESC</v>
      </c>
      <c r="N7" s="485">
        <v>2</v>
      </c>
      <c r="Q7" s="67"/>
    </row>
    <row r="8" spans="1:17">
      <c r="B8" s="492" t="s">
        <v>4</v>
      </c>
      <c r="C8" s="493" t="s">
        <v>953</v>
      </c>
      <c r="D8" s="494" t="s">
        <v>790</v>
      </c>
      <c r="E8" s="494" t="s">
        <v>1015</v>
      </c>
      <c r="F8" s="488">
        <v>3</v>
      </c>
      <c r="G8" s="488" t="b">
        <v>1</v>
      </c>
      <c r="H8" s="489" t="s">
        <v>796</v>
      </c>
      <c r="I8" s="489" t="s">
        <v>799</v>
      </c>
      <c r="J8" s="489" t="s">
        <v>1057</v>
      </c>
      <c r="K8" s="490" t="s">
        <v>368</v>
      </c>
      <c r="L8" s="485" t="s">
        <v>1018</v>
      </c>
      <c r="M8" s="485" t="str">
        <f>CONCATENATE(LEFT(petDefinitions[[#This Row],['[tidName']]],10),"_DESC")</f>
        <v>TID_PET_03_DESC</v>
      </c>
      <c r="N8" s="491">
        <v>3</v>
      </c>
      <c r="Q8" s="67"/>
    </row>
    <row r="9" spans="1:17">
      <c r="A9" s="67"/>
      <c r="B9" s="492" t="s">
        <v>4</v>
      </c>
      <c r="C9" s="493" t="s">
        <v>954</v>
      </c>
      <c r="D9" s="494" t="s">
        <v>790</v>
      </c>
      <c r="E9" s="494" t="s">
        <v>1015</v>
      </c>
      <c r="F9" s="488">
        <v>4</v>
      </c>
      <c r="G9" s="488" t="b">
        <v>1</v>
      </c>
      <c r="H9" s="489" t="s">
        <v>1337</v>
      </c>
      <c r="I9" s="489" t="s">
        <v>1345</v>
      </c>
      <c r="J9" s="495" t="s">
        <v>1058</v>
      </c>
      <c r="K9" s="490" t="s">
        <v>976</v>
      </c>
      <c r="L9" s="485" t="s">
        <v>1019</v>
      </c>
      <c r="M9" s="491" t="str">
        <f>CONCATENATE(LEFT(petDefinitions[[#This Row],['[tidName']]],10),"_DESC")</f>
        <v>TID_PET_04_DESC</v>
      </c>
      <c r="N9" s="485">
        <v>4</v>
      </c>
      <c r="Q9" s="67"/>
    </row>
    <row r="10" spans="1:17">
      <c r="A10" s="67"/>
      <c r="B10" s="492" t="s">
        <v>4</v>
      </c>
      <c r="C10" s="493" t="s">
        <v>955</v>
      </c>
      <c r="D10" s="494" t="s">
        <v>790</v>
      </c>
      <c r="E10" s="494" t="s">
        <v>1015</v>
      </c>
      <c r="F10" s="494">
        <v>5</v>
      </c>
      <c r="G10" s="488" t="b">
        <v>1</v>
      </c>
      <c r="H10" s="489" t="s">
        <v>796</v>
      </c>
      <c r="I10" s="489" t="s">
        <v>798</v>
      </c>
      <c r="J10" s="489" t="s">
        <v>1055</v>
      </c>
      <c r="K10" s="490" t="s">
        <v>308</v>
      </c>
      <c r="L10" s="485" t="s">
        <v>1020</v>
      </c>
      <c r="M10" s="485" t="str">
        <f>CONCATENATE(LEFT(petDefinitions[[#This Row],['[tidName']]],10),"_DESC")</f>
        <v>TID_PET_05_DESC</v>
      </c>
      <c r="N10" s="485">
        <v>5</v>
      </c>
      <c r="Q10" s="67"/>
    </row>
    <row r="11" spans="1:17">
      <c r="A11" s="67"/>
      <c r="B11" s="492" t="s">
        <v>4</v>
      </c>
      <c r="C11" s="493" t="s">
        <v>956</v>
      </c>
      <c r="D11" s="494" t="s">
        <v>790</v>
      </c>
      <c r="E11" s="494" t="s">
        <v>1015</v>
      </c>
      <c r="F11" s="488">
        <v>6</v>
      </c>
      <c r="G11" s="488" t="b">
        <v>1</v>
      </c>
      <c r="H11" s="489" t="s">
        <v>796</v>
      </c>
      <c r="I11" s="489" t="s">
        <v>798</v>
      </c>
      <c r="J11" s="489" t="s">
        <v>1055</v>
      </c>
      <c r="K11" s="490" t="s">
        <v>976</v>
      </c>
      <c r="L11" s="485" t="s">
        <v>1021</v>
      </c>
      <c r="M11" s="485" t="str">
        <f>CONCATENATE(LEFT(petDefinitions[[#This Row],['[tidName']]],10),"_DESC")</f>
        <v>TID_PET_06_DESC</v>
      </c>
      <c r="N11" s="485">
        <v>6</v>
      </c>
      <c r="Q11" s="67"/>
    </row>
    <row r="12" spans="1:17">
      <c r="A12" s="67"/>
      <c r="B12" s="492" t="s">
        <v>4</v>
      </c>
      <c r="C12" s="493" t="s">
        <v>957</v>
      </c>
      <c r="D12" s="494" t="s">
        <v>790</v>
      </c>
      <c r="E12" s="494" t="s">
        <v>971</v>
      </c>
      <c r="F12" s="494">
        <v>0</v>
      </c>
      <c r="G12" s="488" t="b">
        <v>1</v>
      </c>
      <c r="H12" s="489" t="s">
        <v>796</v>
      </c>
      <c r="I12" s="489" t="s">
        <v>798</v>
      </c>
      <c r="J12" s="489" t="s">
        <v>1055</v>
      </c>
      <c r="K12" s="490" t="s">
        <v>947</v>
      </c>
      <c r="L12" s="485" t="s">
        <v>1022</v>
      </c>
      <c r="M12" s="485" t="str">
        <f>CONCATENATE(LEFT(petDefinitions[[#This Row],['[tidName']]],10),"_DESC")</f>
        <v>TID_PET_07_DESC</v>
      </c>
      <c r="N12" s="485">
        <v>7</v>
      </c>
      <c r="Q12" s="67"/>
    </row>
    <row r="13" spans="1:17">
      <c r="A13" s="67"/>
      <c r="B13" s="492" t="s">
        <v>4</v>
      </c>
      <c r="C13" s="493" t="s">
        <v>958</v>
      </c>
      <c r="D13" s="494" t="s">
        <v>790</v>
      </c>
      <c r="E13" s="494" t="s">
        <v>975</v>
      </c>
      <c r="F13" s="494">
        <v>0</v>
      </c>
      <c r="G13" s="488" t="b">
        <v>1</v>
      </c>
      <c r="H13" s="489" t="s">
        <v>796</v>
      </c>
      <c r="I13" s="489" t="s">
        <v>799</v>
      </c>
      <c r="J13" s="489" t="s">
        <v>1057</v>
      </c>
      <c r="K13" s="490" t="s">
        <v>1083</v>
      </c>
      <c r="L13" s="485" t="s">
        <v>1023</v>
      </c>
      <c r="M13" s="485" t="str">
        <f>CONCATENATE(LEFT(petDefinitions[[#This Row],['[tidName']]],10),"_DESC")</f>
        <v>TID_PET_08_DESC</v>
      </c>
      <c r="N13" s="485">
        <v>8</v>
      </c>
      <c r="Q13" s="67"/>
    </row>
    <row r="14" spans="1:17">
      <c r="A14" s="67"/>
      <c r="B14" s="492" t="s">
        <v>4</v>
      </c>
      <c r="C14" s="493" t="s">
        <v>959</v>
      </c>
      <c r="D14" s="494" t="s">
        <v>790</v>
      </c>
      <c r="E14" s="494" t="s">
        <v>973</v>
      </c>
      <c r="F14" s="494">
        <v>0</v>
      </c>
      <c r="G14" s="488" t="b">
        <v>1</v>
      </c>
      <c r="H14" s="489" t="s">
        <v>796</v>
      </c>
      <c r="I14" s="495" t="s">
        <v>800</v>
      </c>
      <c r="J14" s="495" t="s">
        <v>1058</v>
      </c>
      <c r="K14" s="490" t="s">
        <v>984</v>
      </c>
      <c r="L14" s="485" t="s">
        <v>1024</v>
      </c>
      <c r="M14" s="485" t="str">
        <f>CONCATENATE(LEFT(petDefinitions[[#This Row],['[tidName']]],10),"_DESC")</f>
        <v>TID_PET_09_DESC</v>
      </c>
      <c r="N14" s="485">
        <v>9</v>
      </c>
      <c r="Q14" s="67"/>
    </row>
    <row r="15" spans="1:17">
      <c r="A15" s="67"/>
      <c r="B15" s="492" t="s">
        <v>4</v>
      </c>
      <c r="C15" s="493" t="s">
        <v>960</v>
      </c>
      <c r="D15" s="494" t="s">
        <v>790</v>
      </c>
      <c r="E15" s="494" t="s">
        <v>973</v>
      </c>
      <c r="F15" s="494">
        <v>1</v>
      </c>
      <c r="G15" s="488" t="b">
        <v>1</v>
      </c>
      <c r="H15" s="489" t="s">
        <v>796</v>
      </c>
      <c r="I15" s="489" t="s">
        <v>798</v>
      </c>
      <c r="J15" s="489" t="s">
        <v>1055</v>
      </c>
      <c r="K15" s="490" t="s">
        <v>948</v>
      </c>
      <c r="L15" s="485" t="s">
        <v>1342</v>
      </c>
      <c r="M15" s="485" t="str">
        <f>CONCATENATE(LEFT(petDefinitions[[#This Row],['[tidName']]],10),"_DESC")</f>
        <v>TID_PET_10_DESC</v>
      </c>
      <c r="N15" s="485">
        <v>10</v>
      </c>
      <c r="Q15" s="67"/>
    </row>
    <row r="16" spans="1:17">
      <c r="A16" s="67"/>
      <c r="B16" s="492" t="s">
        <v>4</v>
      </c>
      <c r="C16" s="493" t="s">
        <v>961</v>
      </c>
      <c r="D16" s="494" t="s">
        <v>790</v>
      </c>
      <c r="E16" s="494" t="s">
        <v>973</v>
      </c>
      <c r="F16" s="494">
        <v>2</v>
      </c>
      <c r="G16" s="488" t="b">
        <v>1</v>
      </c>
      <c r="H16" s="489" t="s">
        <v>796</v>
      </c>
      <c r="I16" s="489" t="s">
        <v>798</v>
      </c>
      <c r="J16" s="489" t="s">
        <v>1055</v>
      </c>
      <c r="K16" s="490" t="s">
        <v>988</v>
      </c>
      <c r="L16" s="485" t="s">
        <v>1343</v>
      </c>
      <c r="M16" s="485" t="str">
        <f>CONCATENATE(LEFT(petDefinitions[[#This Row],['[tidName']]],10),"_DESC")</f>
        <v>TID_PET_11_DESC</v>
      </c>
      <c r="N16" s="485">
        <v>11</v>
      </c>
      <c r="Q16" s="67"/>
    </row>
    <row r="17" spans="1:17">
      <c r="A17" s="67"/>
      <c r="B17" s="492" t="s">
        <v>4</v>
      </c>
      <c r="C17" s="493" t="s">
        <v>962</v>
      </c>
      <c r="D17" s="494" t="s">
        <v>790</v>
      </c>
      <c r="E17" s="494" t="s">
        <v>973</v>
      </c>
      <c r="F17" s="494">
        <v>3</v>
      </c>
      <c r="G17" s="488" t="b">
        <v>1</v>
      </c>
      <c r="H17" s="489" t="s">
        <v>796</v>
      </c>
      <c r="I17" s="489" t="s">
        <v>798</v>
      </c>
      <c r="J17" s="489" t="s">
        <v>1057</v>
      </c>
      <c r="K17" s="490" t="s">
        <v>946</v>
      </c>
      <c r="L17" s="485" t="s">
        <v>1344</v>
      </c>
      <c r="M17" s="485" t="str">
        <f>CONCATENATE(LEFT(petDefinitions[[#This Row],['[tidName']]],10),"_DESC")</f>
        <v>TID_PET_12_DESC</v>
      </c>
      <c r="N17" s="485">
        <v>12</v>
      </c>
      <c r="Q17" s="67"/>
    </row>
    <row r="18" spans="1:17">
      <c r="A18" s="67"/>
      <c r="B18" s="492" t="s">
        <v>4</v>
      </c>
      <c r="C18" s="493" t="s">
        <v>963</v>
      </c>
      <c r="D18" s="494" t="s">
        <v>790</v>
      </c>
      <c r="E18" s="494" t="s">
        <v>971</v>
      </c>
      <c r="F18" s="494">
        <v>1</v>
      </c>
      <c r="G18" s="488" t="b">
        <v>1</v>
      </c>
      <c r="H18" s="489" t="s">
        <v>1341</v>
      </c>
      <c r="I18" s="489" t="s">
        <v>1346</v>
      </c>
      <c r="J18" s="495" t="s">
        <v>1058</v>
      </c>
      <c r="K18" s="490" t="s">
        <v>947</v>
      </c>
      <c r="L18" s="485" t="s">
        <v>1025</v>
      </c>
      <c r="M18" s="485" t="str">
        <f>CONCATENATE(LEFT(petDefinitions[[#This Row],['[tidName']]],10),"_DESC")</f>
        <v>TID_PET_13_DESC</v>
      </c>
      <c r="N18" s="485">
        <v>13</v>
      </c>
      <c r="Q18" s="67"/>
    </row>
    <row r="19" spans="1:17">
      <c r="A19" s="67"/>
      <c r="B19" s="492" t="s">
        <v>4</v>
      </c>
      <c r="C19" s="493" t="s">
        <v>964</v>
      </c>
      <c r="D19" s="494" t="s">
        <v>790</v>
      </c>
      <c r="E19" s="494" t="s">
        <v>1015</v>
      </c>
      <c r="F19" s="494">
        <v>7</v>
      </c>
      <c r="G19" s="488" t="b">
        <v>1</v>
      </c>
      <c r="H19" s="489" t="s">
        <v>1338</v>
      </c>
      <c r="I19" s="489" t="s">
        <v>1347</v>
      </c>
      <c r="J19" s="489" t="s">
        <v>1055</v>
      </c>
      <c r="K19" s="490" t="s">
        <v>1085</v>
      </c>
      <c r="L19" s="485" t="s">
        <v>1026</v>
      </c>
      <c r="M19" s="485" t="str">
        <f>CONCATENATE(LEFT(petDefinitions[[#This Row],['[tidName']]],10),"_DESC")</f>
        <v>TID_PET_14_DESC</v>
      </c>
      <c r="N19" s="485">
        <v>14</v>
      </c>
      <c r="Q19" s="67"/>
    </row>
    <row r="20" spans="1:17">
      <c r="A20" s="67"/>
      <c r="B20" s="492" t="s">
        <v>4</v>
      </c>
      <c r="C20" s="493" t="s">
        <v>965</v>
      </c>
      <c r="D20" s="494" t="s">
        <v>790</v>
      </c>
      <c r="E20" s="494" t="s">
        <v>973</v>
      </c>
      <c r="F20" s="494">
        <v>4</v>
      </c>
      <c r="G20" s="488" t="b">
        <v>1</v>
      </c>
      <c r="H20" s="489" t="s">
        <v>796</v>
      </c>
      <c r="I20" s="489" t="s">
        <v>798</v>
      </c>
      <c r="J20" s="489" t="s">
        <v>1055</v>
      </c>
      <c r="K20" s="490" t="s">
        <v>983</v>
      </c>
      <c r="L20" s="485" t="s">
        <v>1027</v>
      </c>
      <c r="M20" s="485" t="str">
        <f>CONCATENATE(LEFT(petDefinitions[[#This Row],['[tidName']]],10),"_DESC")</f>
        <v>TID_PET_15_DESC</v>
      </c>
      <c r="N20" s="485">
        <v>15</v>
      </c>
      <c r="Q20" s="67"/>
    </row>
    <row r="21" spans="1:17">
      <c r="A21" s="67"/>
      <c r="B21" s="492" t="s">
        <v>4</v>
      </c>
      <c r="C21" s="493" t="s">
        <v>966</v>
      </c>
      <c r="D21" s="494" t="s">
        <v>790</v>
      </c>
      <c r="E21" s="494" t="s">
        <v>973</v>
      </c>
      <c r="F21" s="494">
        <v>5</v>
      </c>
      <c r="G21" s="488" t="b">
        <v>1</v>
      </c>
      <c r="H21" s="489" t="s">
        <v>796</v>
      </c>
      <c r="I21" s="489" t="s">
        <v>799</v>
      </c>
      <c r="J21" s="489" t="s">
        <v>1057</v>
      </c>
      <c r="K21" s="490" t="s">
        <v>984</v>
      </c>
      <c r="L21" s="485" t="s">
        <v>1028</v>
      </c>
      <c r="M21" s="485" t="str">
        <f>CONCATENATE(LEFT(petDefinitions[[#This Row],['[tidName']]],10),"_DESC")</f>
        <v>TID_PET_16_DESC</v>
      </c>
      <c r="N21" s="485">
        <v>16</v>
      </c>
      <c r="Q21" s="67"/>
    </row>
    <row r="22" spans="1:17">
      <c r="A22" s="67"/>
      <c r="B22" s="492" t="s">
        <v>4</v>
      </c>
      <c r="C22" s="493" t="s">
        <v>967</v>
      </c>
      <c r="D22" s="494" t="s">
        <v>790</v>
      </c>
      <c r="E22" s="494" t="s">
        <v>973</v>
      </c>
      <c r="F22" s="494">
        <v>6</v>
      </c>
      <c r="G22" s="488" t="b">
        <v>1</v>
      </c>
      <c r="H22" s="489" t="s">
        <v>796</v>
      </c>
      <c r="I22" s="495" t="s">
        <v>800</v>
      </c>
      <c r="J22" s="495" t="s">
        <v>1058</v>
      </c>
      <c r="K22" s="490" t="s">
        <v>948</v>
      </c>
      <c r="L22" s="485" t="s">
        <v>1029</v>
      </c>
      <c r="M22" s="485" t="str">
        <f>CONCATENATE(LEFT(petDefinitions[[#This Row],['[tidName']]],10),"_DESC")</f>
        <v>TID_PET_17_DESC</v>
      </c>
      <c r="N22" s="485">
        <v>17</v>
      </c>
      <c r="Q22" s="67"/>
    </row>
    <row r="23" spans="1:17">
      <c r="A23" s="67"/>
      <c r="B23" s="492" t="s">
        <v>4</v>
      </c>
      <c r="C23" s="493" t="s">
        <v>968</v>
      </c>
      <c r="D23" s="494" t="s">
        <v>790</v>
      </c>
      <c r="E23" s="494" t="s">
        <v>973</v>
      </c>
      <c r="F23" s="494">
        <v>7</v>
      </c>
      <c r="G23" s="488" t="b">
        <v>1</v>
      </c>
      <c r="H23" s="489" t="s">
        <v>796</v>
      </c>
      <c r="I23" s="489" t="s">
        <v>798</v>
      </c>
      <c r="J23" s="489" t="s">
        <v>1055</v>
      </c>
      <c r="K23" s="490" t="s">
        <v>988</v>
      </c>
      <c r="L23" s="485" t="s">
        <v>1030</v>
      </c>
      <c r="M23" s="485" t="str">
        <f>CONCATENATE(LEFT(petDefinitions[[#This Row],['[tidName']]],10),"_DESC")</f>
        <v>TID_PET_18_DESC</v>
      </c>
      <c r="N23" s="485">
        <v>18</v>
      </c>
      <c r="Q23" s="67"/>
    </row>
    <row r="24" spans="1:17">
      <c r="A24" s="67"/>
      <c r="B24" s="492" t="s">
        <v>4</v>
      </c>
      <c r="C24" s="493" t="s">
        <v>969</v>
      </c>
      <c r="D24" s="494" t="s">
        <v>790</v>
      </c>
      <c r="E24" s="494" t="s">
        <v>973</v>
      </c>
      <c r="F24" s="494">
        <v>8</v>
      </c>
      <c r="G24" s="488" t="b">
        <v>1</v>
      </c>
      <c r="H24" s="489" t="s">
        <v>1339</v>
      </c>
      <c r="I24" s="489" t="s">
        <v>1348</v>
      </c>
      <c r="J24" s="489" t="s">
        <v>1057</v>
      </c>
      <c r="K24" s="490" t="s">
        <v>946</v>
      </c>
      <c r="L24" s="485" t="s">
        <v>1031</v>
      </c>
      <c r="M24" s="485" t="str">
        <f>CONCATENATE(LEFT(petDefinitions[[#This Row],['[tidName']]],10),"_DESC")</f>
        <v>TID_PET_19_DESC</v>
      </c>
      <c r="N24" s="485">
        <v>19</v>
      </c>
      <c r="Q24" s="67"/>
    </row>
    <row r="25" spans="1:17">
      <c r="A25" s="67"/>
      <c r="B25" s="492" t="s">
        <v>4</v>
      </c>
      <c r="C25" s="493" t="s">
        <v>970</v>
      </c>
      <c r="D25" s="494" t="s">
        <v>790</v>
      </c>
      <c r="E25" s="494" t="s">
        <v>971</v>
      </c>
      <c r="F25" s="494">
        <v>2</v>
      </c>
      <c r="G25" s="488" t="b">
        <v>1</v>
      </c>
      <c r="H25" s="489" t="s">
        <v>796</v>
      </c>
      <c r="I25" s="495" t="s">
        <v>800</v>
      </c>
      <c r="J25" s="495" t="s">
        <v>1058</v>
      </c>
      <c r="K25" s="496" t="s">
        <v>980</v>
      </c>
      <c r="L25" s="485" t="s">
        <v>1032</v>
      </c>
      <c r="M25" s="485" t="str">
        <f>CONCATENATE(LEFT(petDefinitions[[#This Row],['[tidName']]],10),"_DESC")</f>
        <v>TID_PET_20_DESC</v>
      </c>
      <c r="N25" s="485">
        <v>20</v>
      </c>
      <c r="Q25" s="67"/>
    </row>
    <row r="26" spans="1:17">
      <c r="A26" s="67"/>
      <c r="B26" s="486" t="s">
        <v>4</v>
      </c>
      <c r="C26" s="487" t="s">
        <v>996</v>
      </c>
      <c r="D26" s="488" t="s">
        <v>790</v>
      </c>
      <c r="E26" s="488" t="s">
        <v>971</v>
      </c>
      <c r="F26" s="488">
        <v>3</v>
      </c>
      <c r="G26" s="488" t="b">
        <v>1</v>
      </c>
      <c r="H26" s="489" t="s">
        <v>796</v>
      </c>
      <c r="I26" s="489" t="s">
        <v>798</v>
      </c>
      <c r="J26" s="489" t="s">
        <v>1055</v>
      </c>
      <c r="K26" s="490" t="s">
        <v>981</v>
      </c>
      <c r="L26" s="485" t="s">
        <v>1033</v>
      </c>
      <c r="M26" s="485" t="str">
        <f>CONCATENATE(LEFT(petDefinitions[[#This Row],['[tidName']]],10),"_DESC")</f>
        <v>TID_PET_21_DESC</v>
      </c>
      <c r="N26" s="485">
        <v>21</v>
      </c>
      <c r="Q26" s="67"/>
    </row>
    <row r="27" spans="1:17">
      <c r="A27" s="67"/>
      <c r="B27" s="486" t="s">
        <v>4</v>
      </c>
      <c r="C27" s="487" t="s">
        <v>997</v>
      </c>
      <c r="D27" s="488" t="s">
        <v>790</v>
      </c>
      <c r="E27" s="494" t="s">
        <v>971</v>
      </c>
      <c r="F27" s="488">
        <v>4</v>
      </c>
      <c r="G27" s="488" t="b">
        <v>1</v>
      </c>
      <c r="H27" s="489" t="s">
        <v>796</v>
      </c>
      <c r="I27" s="489" t="s">
        <v>798</v>
      </c>
      <c r="J27" s="489" t="s">
        <v>1055</v>
      </c>
      <c r="K27" s="490" t="s">
        <v>980</v>
      </c>
      <c r="L27" s="485" t="s">
        <v>1034</v>
      </c>
      <c r="M27" s="485" t="str">
        <f>CONCATENATE(LEFT(petDefinitions[[#This Row],['[tidName']]],10),"_DESC")</f>
        <v>TID_PET_22_DESC</v>
      </c>
      <c r="N27" s="491">
        <v>22</v>
      </c>
      <c r="Q27" s="67"/>
    </row>
    <row r="28" spans="1:17">
      <c r="A28" s="67"/>
      <c r="B28" s="492" t="s">
        <v>4</v>
      </c>
      <c r="C28" s="493" t="s">
        <v>998</v>
      </c>
      <c r="D28" s="494" t="s">
        <v>790</v>
      </c>
      <c r="E28" s="494" t="s">
        <v>971</v>
      </c>
      <c r="F28" s="494">
        <v>5</v>
      </c>
      <c r="G28" s="488" t="b">
        <v>1</v>
      </c>
      <c r="H28" s="489" t="s">
        <v>1340</v>
      </c>
      <c r="I28" s="489" t="s">
        <v>1349</v>
      </c>
      <c r="J28" s="489" t="s">
        <v>1055</v>
      </c>
      <c r="K28" s="490" t="s">
        <v>979</v>
      </c>
      <c r="L28" s="485" t="s">
        <v>1035</v>
      </c>
      <c r="M28" s="491" t="str">
        <f>CONCATENATE(LEFT(petDefinitions[[#This Row],['[tidName']]],10),"_DESC")</f>
        <v>TID_PET_23_DESC</v>
      </c>
      <c r="N28" s="485">
        <v>23</v>
      </c>
      <c r="Q28" s="67"/>
    </row>
    <row r="29" spans="1:17">
      <c r="A29" s="67"/>
      <c r="B29" s="492" t="s">
        <v>4</v>
      </c>
      <c r="C29" s="493" t="s">
        <v>1000</v>
      </c>
      <c r="D29" s="494" t="s">
        <v>790</v>
      </c>
      <c r="E29" s="494" t="s">
        <v>974</v>
      </c>
      <c r="F29" s="488">
        <v>0</v>
      </c>
      <c r="G29" s="488" t="b">
        <v>1</v>
      </c>
      <c r="H29" s="489" t="s">
        <v>796</v>
      </c>
      <c r="I29" s="489" t="s">
        <v>800</v>
      </c>
      <c r="J29" s="489" t="s">
        <v>1058</v>
      </c>
      <c r="K29" s="490" t="s">
        <v>453</v>
      </c>
      <c r="L29" s="485" t="s">
        <v>1037</v>
      </c>
      <c r="M29" s="485" t="str">
        <f>CONCATENATE(LEFT(petDefinitions[[#This Row],['[tidName']]],10),"_DESC")</f>
        <v>TID_PET_25_DESC</v>
      </c>
      <c r="N29" s="491">
        <v>25</v>
      </c>
      <c r="Q29" s="67"/>
    </row>
    <row r="30" spans="1:17">
      <c r="A30" s="67"/>
      <c r="B30" s="492" t="s">
        <v>4</v>
      </c>
      <c r="C30" s="493" t="s">
        <v>1001</v>
      </c>
      <c r="D30" s="494" t="s">
        <v>790</v>
      </c>
      <c r="E30" s="494" t="s">
        <v>974</v>
      </c>
      <c r="F30" s="488">
        <v>1</v>
      </c>
      <c r="G30" s="488" t="b">
        <v>1</v>
      </c>
      <c r="H30" s="489" t="s">
        <v>796</v>
      </c>
      <c r="I30" s="495" t="s">
        <v>798</v>
      </c>
      <c r="J30" s="495" t="s">
        <v>1055</v>
      </c>
      <c r="K30" s="490" t="s">
        <v>947</v>
      </c>
      <c r="L30" s="485" t="s">
        <v>1038</v>
      </c>
      <c r="M30" s="491" t="str">
        <f>CONCATENATE(LEFT(petDefinitions[[#This Row],['[tidName']]],10),"_DESC")</f>
        <v>TID_PET_26_DESC</v>
      </c>
      <c r="N30" s="485">
        <v>26</v>
      </c>
      <c r="Q30" s="67"/>
    </row>
    <row r="31" spans="1:17">
      <c r="A31" s="67"/>
      <c r="B31" s="492" t="s">
        <v>4</v>
      </c>
      <c r="C31" s="493" t="s">
        <v>1002</v>
      </c>
      <c r="D31" s="494" t="s">
        <v>790</v>
      </c>
      <c r="E31" s="494" t="s">
        <v>971</v>
      </c>
      <c r="F31" s="494">
        <v>6</v>
      </c>
      <c r="G31" s="488" t="b">
        <v>1</v>
      </c>
      <c r="H31" s="489" t="s">
        <v>796</v>
      </c>
      <c r="I31" s="489" t="s">
        <v>798</v>
      </c>
      <c r="J31" s="489" t="s">
        <v>1055</v>
      </c>
      <c r="K31" s="490" t="s">
        <v>950</v>
      </c>
      <c r="L31" s="485" t="s">
        <v>1039</v>
      </c>
      <c r="M31" s="485" t="str">
        <f>CONCATENATE(LEFT(petDefinitions[[#This Row],['[tidName']]],10),"_DESC")</f>
        <v>TID_PET_27_DESC</v>
      </c>
      <c r="N31" s="485">
        <v>27</v>
      </c>
      <c r="P31" s="67"/>
      <c r="Q31" s="67"/>
    </row>
    <row r="32" spans="1:17">
      <c r="A32" s="67"/>
      <c r="B32" s="492" t="s">
        <v>4</v>
      </c>
      <c r="C32" s="493" t="s">
        <v>1005</v>
      </c>
      <c r="D32" s="494" t="s">
        <v>790</v>
      </c>
      <c r="E32" s="494" t="s">
        <v>975</v>
      </c>
      <c r="F32" s="488">
        <v>1</v>
      </c>
      <c r="G32" s="488" t="b">
        <v>1</v>
      </c>
      <c r="H32" s="489" t="s">
        <v>797</v>
      </c>
      <c r="I32" s="489" t="s">
        <v>800</v>
      </c>
      <c r="J32" s="489" t="s">
        <v>1058</v>
      </c>
      <c r="K32" s="490" t="s">
        <v>994</v>
      </c>
      <c r="L32" s="485" t="s">
        <v>1042</v>
      </c>
      <c r="M32" s="485" t="str">
        <f>CONCATENATE(LEFT(petDefinitions[[#This Row],['[tidName']]],10),"_DESC")</f>
        <v>TID_PET_30_DESC</v>
      </c>
      <c r="N32" s="485">
        <v>30</v>
      </c>
      <c r="Q32" s="67"/>
    </row>
    <row r="33" spans="1:17">
      <c r="A33" s="67"/>
      <c r="B33" s="492" t="s">
        <v>4</v>
      </c>
      <c r="C33" s="493" t="s">
        <v>1008</v>
      </c>
      <c r="D33" s="494" t="s">
        <v>792</v>
      </c>
      <c r="E33" s="494" t="s">
        <v>971</v>
      </c>
      <c r="F33" s="494">
        <v>8</v>
      </c>
      <c r="G33" s="488" t="b">
        <v>0</v>
      </c>
      <c r="H33" s="489" t="s">
        <v>1053</v>
      </c>
      <c r="I33" s="489" t="s">
        <v>799</v>
      </c>
      <c r="J33" s="489" t="s">
        <v>1061</v>
      </c>
      <c r="K33" s="490" t="s">
        <v>995</v>
      </c>
      <c r="L33" s="485" t="s">
        <v>1045</v>
      </c>
      <c r="M33" s="485" t="str">
        <f>CONCATENATE(LEFT(petDefinitions[[#This Row],['[tidName']]],10),"_DESC")</f>
        <v>TID_PET_33_DESC</v>
      </c>
      <c r="N33" s="485">
        <v>33</v>
      </c>
      <c r="Q33" s="67"/>
    </row>
    <row r="34" spans="1:17">
      <c r="A34" s="67">
        <v>30</v>
      </c>
      <c r="B34" s="492" t="s">
        <v>4</v>
      </c>
      <c r="C34" s="493" t="s">
        <v>1009</v>
      </c>
      <c r="D34" s="494" t="s">
        <v>792</v>
      </c>
      <c r="E34" s="494" t="s">
        <v>975</v>
      </c>
      <c r="F34" s="494">
        <v>4</v>
      </c>
      <c r="G34" s="488" t="b">
        <v>0</v>
      </c>
      <c r="H34" s="489" t="s">
        <v>797</v>
      </c>
      <c r="I34" s="489" t="s">
        <v>800</v>
      </c>
      <c r="J34" s="489" t="s">
        <v>1098</v>
      </c>
      <c r="K34" s="490" t="s">
        <v>947</v>
      </c>
      <c r="L34" s="485" t="s">
        <v>1046</v>
      </c>
      <c r="M34" s="485" t="str">
        <f>CONCATENATE(LEFT(petDefinitions[[#This Row],['[tidName']]],10),"_DESC")</f>
        <v>TID_PET_34_DESC</v>
      </c>
      <c r="N34" s="485">
        <v>34</v>
      </c>
      <c r="Q34" s="67"/>
    </row>
    <row r="35" spans="1:17">
      <c r="A35" s="67">
        <v>31</v>
      </c>
      <c r="B35" s="492" t="s">
        <v>4</v>
      </c>
      <c r="C35" s="493" t="s">
        <v>1010</v>
      </c>
      <c r="D35" s="494" t="s">
        <v>792</v>
      </c>
      <c r="E35" s="494" t="s">
        <v>974</v>
      </c>
      <c r="F35" s="494">
        <v>3</v>
      </c>
      <c r="G35" s="488" t="b">
        <v>0</v>
      </c>
      <c r="H35" s="495" t="s">
        <v>1052</v>
      </c>
      <c r="I35" s="495" t="s">
        <v>798</v>
      </c>
      <c r="J35" s="495" t="s">
        <v>1059</v>
      </c>
      <c r="K35" s="490" t="s">
        <v>951</v>
      </c>
      <c r="L35" s="485" t="s">
        <v>1047</v>
      </c>
      <c r="M35" s="485" t="str">
        <f>CONCATENATE(LEFT(petDefinitions[[#This Row],['[tidName']]],10),"_DESC")</f>
        <v>TID_PET_35_DESC</v>
      </c>
      <c r="N35" s="485">
        <v>35</v>
      </c>
      <c r="Q35" s="67"/>
    </row>
    <row r="36" spans="1:17">
      <c r="A36" s="67">
        <v>32</v>
      </c>
      <c r="B36" s="492" t="s">
        <v>4</v>
      </c>
      <c r="C36" s="493" t="s">
        <v>1011</v>
      </c>
      <c r="D36" s="494" t="s">
        <v>792</v>
      </c>
      <c r="E36" s="494" t="s">
        <v>975</v>
      </c>
      <c r="F36" s="494">
        <v>5</v>
      </c>
      <c r="G36" s="488" t="b">
        <v>0</v>
      </c>
      <c r="H36" s="489" t="s">
        <v>1062</v>
      </c>
      <c r="I36" s="489" t="s">
        <v>798</v>
      </c>
      <c r="J36" s="489" t="s">
        <v>1059</v>
      </c>
      <c r="K36" s="490" t="s">
        <v>1076</v>
      </c>
      <c r="L36" s="485" t="s">
        <v>1048</v>
      </c>
      <c r="M36" s="485" t="str">
        <f>CONCATENATE(LEFT(petDefinitions[[#This Row],['[tidName']]],10),"_DESC")</f>
        <v>TID_PET_36_DESC</v>
      </c>
      <c r="N36" s="485">
        <v>36</v>
      </c>
      <c r="Q36" s="67"/>
    </row>
    <row r="37" spans="1:17">
      <c r="A37" s="67">
        <v>33</v>
      </c>
      <c r="B37" s="492" t="s">
        <v>4</v>
      </c>
      <c r="C37" s="493" t="s">
        <v>999</v>
      </c>
      <c r="D37" s="494" t="s">
        <v>791</v>
      </c>
      <c r="E37" s="494" t="s">
        <v>1015</v>
      </c>
      <c r="F37" s="494">
        <v>8</v>
      </c>
      <c r="G37" s="488" t="b">
        <v>0</v>
      </c>
      <c r="H37" s="489" t="s">
        <v>796</v>
      </c>
      <c r="I37" s="489" t="s">
        <v>799</v>
      </c>
      <c r="J37" s="489" t="s">
        <v>1060</v>
      </c>
      <c r="K37" s="490" t="s">
        <v>1085</v>
      </c>
      <c r="L37" s="485" t="s">
        <v>1036</v>
      </c>
      <c r="M37" s="485" t="str">
        <f>CONCATENATE(LEFT(petDefinitions[[#This Row],['[tidName']]],10),"_DESC")</f>
        <v>TID_PET_24_DESC</v>
      </c>
      <c r="N37" s="485">
        <v>24</v>
      </c>
      <c r="Q37" s="67"/>
    </row>
    <row r="38" spans="1:17">
      <c r="A38" s="67">
        <v>34</v>
      </c>
      <c r="B38" s="492" t="s">
        <v>4</v>
      </c>
      <c r="C38" s="493" t="s">
        <v>1003</v>
      </c>
      <c r="D38" s="494" t="s">
        <v>791</v>
      </c>
      <c r="E38" s="494" t="s">
        <v>975</v>
      </c>
      <c r="F38" s="494">
        <v>2</v>
      </c>
      <c r="G38" s="488" t="b">
        <v>0</v>
      </c>
      <c r="H38" s="489" t="s">
        <v>796</v>
      </c>
      <c r="I38" s="489" t="s">
        <v>798</v>
      </c>
      <c r="J38" s="489" t="s">
        <v>1056</v>
      </c>
      <c r="K38" s="490" t="s">
        <v>991</v>
      </c>
      <c r="L38" s="485" t="s">
        <v>1040</v>
      </c>
      <c r="M38" s="485" t="str">
        <f>CONCATENATE(LEFT(petDefinitions[[#This Row],['[tidName']]],10),"_DESC")</f>
        <v>TID_PET_28_DESC</v>
      </c>
      <c r="N38" s="485">
        <v>28</v>
      </c>
      <c r="Q38" s="67"/>
    </row>
    <row r="39" spans="1:17">
      <c r="A39" s="67">
        <v>35</v>
      </c>
      <c r="B39" s="492" t="s">
        <v>4</v>
      </c>
      <c r="C39" s="493" t="s">
        <v>1004</v>
      </c>
      <c r="D39" s="494" t="s">
        <v>791</v>
      </c>
      <c r="E39" s="494" t="s">
        <v>975</v>
      </c>
      <c r="F39" s="494">
        <v>3</v>
      </c>
      <c r="G39" s="488" t="b">
        <v>0</v>
      </c>
      <c r="H39" s="495" t="s">
        <v>1054</v>
      </c>
      <c r="I39" s="495" t="s">
        <v>799</v>
      </c>
      <c r="J39" s="495" t="s">
        <v>1060</v>
      </c>
      <c r="K39" s="490" t="s">
        <v>993</v>
      </c>
      <c r="L39" s="485" t="s">
        <v>1041</v>
      </c>
      <c r="M39" s="485" t="str">
        <f>CONCATENATE(LEFT(petDefinitions[[#This Row],['[tidName']]],10),"_DESC")</f>
        <v>TID_PET_29_DESC</v>
      </c>
      <c r="N39" s="485">
        <v>29</v>
      </c>
      <c r="Q39" s="67"/>
    </row>
    <row r="40" spans="1:17">
      <c r="A40" s="67">
        <v>36</v>
      </c>
      <c r="B40" s="492" t="s">
        <v>4</v>
      </c>
      <c r="C40" s="493" t="s">
        <v>1006</v>
      </c>
      <c r="D40" s="494" t="s">
        <v>791</v>
      </c>
      <c r="E40" s="494" t="s">
        <v>971</v>
      </c>
      <c r="F40" s="494">
        <v>7</v>
      </c>
      <c r="G40" s="488" t="b">
        <v>0</v>
      </c>
      <c r="H40" s="489" t="s">
        <v>796</v>
      </c>
      <c r="I40" s="489" t="s">
        <v>798</v>
      </c>
      <c r="J40" s="489" t="s">
        <v>1056</v>
      </c>
      <c r="K40" s="490" t="s">
        <v>949</v>
      </c>
      <c r="L40" s="485" t="s">
        <v>1043</v>
      </c>
      <c r="M40" s="485" t="str">
        <f>CONCATENATE(LEFT(petDefinitions[[#This Row],['[tidName']]],10),"_DESC")</f>
        <v>TID_PET_31_DESC</v>
      </c>
      <c r="N40" s="485">
        <v>31</v>
      </c>
      <c r="Q40" s="67"/>
    </row>
    <row r="41" spans="1:17">
      <c r="A41" s="67">
        <v>37</v>
      </c>
      <c r="B41" s="492" t="s">
        <v>4</v>
      </c>
      <c r="C41" s="493" t="s">
        <v>1007</v>
      </c>
      <c r="D41" s="494" t="s">
        <v>791</v>
      </c>
      <c r="E41" s="494" t="s">
        <v>974</v>
      </c>
      <c r="F41" s="494">
        <v>2</v>
      </c>
      <c r="G41" s="488" t="b">
        <v>0</v>
      </c>
      <c r="H41" s="489" t="s">
        <v>796</v>
      </c>
      <c r="I41" s="489" t="s">
        <v>798</v>
      </c>
      <c r="J41" s="489" t="s">
        <v>1056</v>
      </c>
      <c r="K41" s="490" t="s">
        <v>454</v>
      </c>
      <c r="L41" s="485" t="s">
        <v>1044</v>
      </c>
      <c r="M41" s="485" t="str">
        <f>CONCATENATE(LEFT(petDefinitions[[#This Row],['[tidName']]],10),"_DESC")</f>
        <v>TID_PET_32_DESC</v>
      </c>
      <c r="N41" s="485">
        <v>32</v>
      </c>
      <c r="Q41" s="67"/>
    </row>
    <row r="42" spans="1:17">
      <c r="A42" s="67">
        <v>38</v>
      </c>
      <c r="B42" s="492" t="s">
        <v>4</v>
      </c>
      <c r="C42" s="493" t="s">
        <v>1012</v>
      </c>
      <c r="D42" s="494" t="s">
        <v>971</v>
      </c>
      <c r="E42" s="494" t="s">
        <v>974</v>
      </c>
      <c r="F42" s="494">
        <v>4</v>
      </c>
      <c r="G42" s="488" t="b">
        <v>0</v>
      </c>
      <c r="H42" s="489" t="s">
        <v>1080</v>
      </c>
      <c r="I42" s="489" t="s">
        <v>799</v>
      </c>
      <c r="J42" s="489" t="s">
        <v>1129</v>
      </c>
      <c r="K42" s="490" t="s">
        <v>1079</v>
      </c>
      <c r="L42" s="485" t="s">
        <v>1049</v>
      </c>
      <c r="M42" s="485" t="str">
        <f>CONCATENATE(LEFT(petDefinitions[[#This Row],['[tidName']]],10),"_DESC")</f>
        <v>TID_PET_37_DESC</v>
      </c>
      <c r="N42" s="485">
        <v>37</v>
      </c>
      <c r="Q42" s="67"/>
    </row>
    <row r="43" spans="1:17">
      <c r="A43" s="67">
        <v>39</v>
      </c>
      <c r="B43" s="492" t="s">
        <v>4</v>
      </c>
      <c r="C43" s="493" t="s">
        <v>1013</v>
      </c>
      <c r="D43" s="494" t="s">
        <v>971</v>
      </c>
      <c r="E43" s="494" t="s">
        <v>974</v>
      </c>
      <c r="F43" s="494">
        <v>5</v>
      </c>
      <c r="G43" s="488" t="b">
        <v>0</v>
      </c>
      <c r="H43" s="495" t="s">
        <v>1081</v>
      </c>
      <c r="I43" s="495" t="s">
        <v>800</v>
      </c>
      <c r="J43" s="489" t="s">
        <v>1130</v>
      </c>
      <c r="K43" s="490" t="s">
        <v>1084</v>
      </c>
      <c r="L43" s="485" t="s">
        <v>1050</v>
      </c>
      <c r="M43" s="485" t="str">
        <f>CONCATENATE(LEFT(petDefinitions[[#This Row],['[tidName']]],10),"_DESC")</f>
        <v>TID_PET_38_DESC</v>
      </c>
      <c r="N43" s="485">
        <v>38</v>
      </c>
      <c r="Q43" s="67"/>
    </row>
    <row r="44" spans="1:17">
      <c r="A44" s="67">
        <v>40</v>
      </c>
      <c r="B44" s="492" t="s">
        <v>4</v>
      </c>
      <c r="C44" s="493" t="s">
        <v>1014</v>
      </c>
      <c r="D44" s="494" t="s">
        <v>971</v>
      </c>
      <c r="E44" s="494" t="s">
        <v>974</v>
      </c>
      <c r="F44" s="494">
        <v>6</v>
      </c>
      <c r="G44" s="488" t="b">
        <v>0</v>
      </c>
      <c r="H44" s="489" t="s">
        <v>1199</v>
      </c>
      <c r="I44" s="489" t="s">
        <v>798</v>
      </c>
      <c r="J44" s="489" t="s">
        <v>1128</v>
      </c>
      <c r="K44" s="490" t="s">
        <v>1197</v>
      </c>
      <c r="L44" s="485" t="s">
        <v>1051</v>
      </c>
      <c r="M44" s="485" t="str">
        <f>CONCATENATE(LEFT(petDefinitions[[#This Row],['[tidName']]],10),"_DESC")</f>
        <v>TID_PET_39_DESC</v>
      </c>
      <c r="N44" s="485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5"/>
  <sheetViews>
    <sheetView topLeftCell="C22" zoomScaleNormal="100" workbookViewId="0">
      <selection activeCell="L50" sqref="L50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511"/>
      <c r="G3" s="511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7" spans="2:32">
      <c r="B17" s="136" t="s">
        <v>4</v>
      </c>
      <c r="C17" s="193" t="s">
        <v>1350</v>
      </c>
    </row>
    <row r="19" spans="2:32" ht="15.75" thickBot="1"/>
    <row r="20" spans="2:32" ht="23.25">
      <c r="B20" s="12" t="s">
        <v>396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6"/>
      <c r="C21" s="172" t="s">
        <v>653</v>
      </c>
      <c r="D21" s="172"/>
      <c r="E21" s="196"/>
      <c r="F21" s="511"/>
      <c r="G21" s="511"/>
      <c r="H21" s="196"/>
      <c r="I21" s="172"/>
      <c r="J21" s="196"/>
      <c r="O21" s="5" t="s">
        <v>418</v>
      </c>
      <c r="R21" s="5" t="s">
        <v>419</v>
      </c>
      <c r="Y21" s="172" t="s">
        <v>474</v>
      </c>
      <c r="Z21" s="172"/>
      <c r="AA21" s="172"/>
      <c r="AB21" s="172"/>
    </row>
    <row r="22" spans="2:32" ht="126">
      <c r="B22" s="319" t="s">
        <v>395</v>
      </c>
      <c r="C22" s="313" t="s">
        <v>5</v>
      </c>
      <c r="D22" s="314" t="s">
        <v>406</v>
      </c>
      <c r="E22" s="304" t="s">
        <v>407</v>
      </c>
      <c r="F22" s="305" t="s">
        <v>408</v>
      </c>
      <c r="G22" s="305" t="s">
        <v>409</v>
      </c>
      <c r="H22" s="305" t="s">
        <v>410</v>
      </c>
      <c r="I22" s="305" t="s">
        <v>411</v>
      </c>
      <c r="J22" s="305" t="s">
        <v>412</v>
      </c>
      <c r="K22" s="305" t="s">
        <v>413</v>
      </c>
      <c r="L22" s="305" t="s">
        <v>414</v>
      </c>
      <c r="M22" s="306" t="s">
        <v>415</v>
      </c>
      <c r="N22" s="306" t="s">
        <v>567</v>
      </c>
      <c r="O22" s="306" t="s">
        <v>565</v>
      </c>
      <c r="P22" s="306" t="s">
        <v>416</v>
      </c>
      <c r="Q22" s="306" t="s">
        <v>628</v>
      </c>
      <c r="R22" s="306" t="s">
        <v>627</v>
      </c>
      <c r="S22" s="306" t="s">
        <v>564</v>
      </c>
      <c r="T22" s="306" t="s">
        <v>566</v>
      </c>
      <c r="U22" s="306" t="s">
        <v>516</v>
      </c>
      <c r="V22" s="306" t="s">
        <v>417</v>
      </c>
      <c r="W22" s="306" t="s">
        <v>1063</v>
      </c>
      <c r="X22" s="307" t="s">
        <v>421</v>
      </c>
      <c r="Y22" s="307" t="s">
        <v>420</v>
      </c>
      <c r="Z22" s="307" t="s">
        <v>422</v>
      </c>
      <c r="AA22" s="308" t="s">
        <v>705</v>
      </c>
      <c r="AB22" s="295" t="s">
        <v>38</v>
      </c>
      <c r="AC22" s="296" t="s">
        <v>470</v>
      </c>
      <c r="AD22" s="297" t="s">
        <v>471</v>
      </c>
      <c r="AE22" s="297" t="s">
        <v>472</v>
      </c>
      <c r="AF22" s="298" t="s">
        <v>704</v>
      </c>
    </row>
    <row r="23" spans="2:32">
      <c r="B23" s="321" t="s">
        <v>4</v>
      </c>
      <c r="C23" s="317" t="s">
        <v>1247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0.7</v>
      </c>
      <c r="AA23" s="312">
        <v>0</v>
      </c>
      <c r="AB23" s="302" t="s">
        <v>611</v>
      </c>
      <c r="AC23" s="363" t="s">
        <v>851</v>
      </c>
      <c r="AD23" s="370" t="s">
        <v>869</v>
      </c>
      <c r="AE23" s="363" t="s">
        <v>887</v>
      </c>
      <c r="AF23" s="363" t="s">
        <v>889</v>
      </c>
    </row>
    <row r="24" spans="2:32">
      <c r="B24" s="321" t="s">
        <v>4</v>
      </c>
      <c r="C24" s="317" t="s">
        <v>1248</v>
      </c>
      <c r="D24" s="318" t="s">
        <v>401</v>
      </c>
      <c r="E24" s="311">
        <v>120</v>
      </c>
      <c r="F24" s="206">
        <v>2</v>
      </c>
      <c r="G24" s="206">
        <v>0</v>
      </c>
      <c r="H24" s="206">
        <v>20</v>
      </c>
      <c r="I24" s="206">
        <v>0</v>
      </c>
      <c r="J24" s="206">
        <v>75</v>
      </c>
      <c r="K24" s="334">
        <v>0.22499999999999998</v>
      </c>
      <c r="L24" s="206">
        <v>0</v>
      </c>
      <c r="M24" s="199" t="b">
        <v>1</v>
      </c>
      <c r="N24" s="323">
        <v>5</v>
      </c>
      <c r="O24" s="323">
        <v>0</v>
      </c>
      <c r="P24" s="199">
        <v>1</v>
      </c>
      <c r="Q24" s="323">
        <v>0</v>
      </c>
      <c r="R24" s="199" t="b">
        <v>1</v>
      </c>
      <c r="S24" s="199" t="b">
        <v>1</v>
      </c>
      <c r="T24" s="199" t="b">
        <v>0</v>
      </c>
      <c r="U24" s="199">
        <v>75</v>
      </c>
      <c r="V24" s="199">
        <v>7</v>
      </c>
      <c r="W24" s="199">
        <v>0</v>
      </c>
      <c r="X24" s="251">
        <v>0.25</v>
      </c>
      <c r="Y24" s="251">
        <v>0.25</v>
      </c>
      <c r="Z24" s="251">
        <v>0.8</v>
      </c>
      <c r="AA24" s="312">
        <v>0</v>
      </c>
      <c r="AB24" s="302" t="s">
        <v>685</v>
      </c>
      <c r="AC24" s="363" t="s">
        <v>852</v>
      </c>
      <c r="AD24" s="370" t="s">
        <v>913</v>
      </c>
      <c r="AE24" s="363" t="s">
        <v>888</v>
      </c>
      <c r="AF24" s="363" t="s">
        <v>890</v>
      </c>
    </row>
    <row r="25" spans="2:32" s="27" customFormat="1">
      <c r="B25" s="320" t="s">
        <v>4</v>
      </c>
      <c r="C25" s="315" t="s">
        <v>1272</v>
      </c>
      <c r="D25" s="316" t="s">
        <v>400</v>
      </c>
      <c r="E25" s="309">
        <v>40</v>
      </c>
      <c r="F25" s="133">
        <v>2</v>
      </c>
      <c r="G25" s="133">
        <v>0</v>
      </c>
      <c r="H25" s="133">
        <v>-10</v>
      </c>
      <c r="I25" s="133">
        <v>0</v>
      </c>
      <c r="J25" s="133">
        <v>25</v>
      </c>
      <c r="K25" s="335">
        <v>7.4999999999999997E-2</v>
      </c>
      <c r="L25" s="133">
        <v>0</v>
      </c>
      <c r="M25" s="20" t="b">
        <v>1</v>
      </c>
      <c r="N25" s="322">
        <v>5</v>
      </c>
      <c r="O25" s="322">
        <v>5</v>
      </c>
      <c r="P25" s="20">
        <v>0</v>
      </c>
      <c r="Q25" s="322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50">
        <v>0.1</v>
      </c>
      <c r="Y25" s="250">
        <v>0.1</v>
      </c>
      <c r="Z25" s="250">
        <v>0</v>
      </c>
      <c r="AA25" s="310">
        <v>0</v>
      </c>
      <c r="AB25" s="299" t="s">
        <v>608</v>
      </c>
      <c r="AC25" s="362" t="s">
        <v>839</v>
      </c>
      <c r="AD25" s="371" t="s">
        <v>875</v>
      </c>
      <c r="AE25" s="362"/>
      <c r="AF25" s="242"/>
    </row>
    <row r="26" spans="2:32">
      <c r="B26" s="321" t="s">
        <v>4</v>
      </c>
      <c r="C26" s="317" t="s">
        <v>1249</v>
      </c>
      <c r="D26" s="318" t="s">
        <v>401</v>
      </c>
      <c r="E26" s="311">
        <v>80</v>
      </c>
      <c r="F26" s="206">
        <v>2</v>
      </c>
      <c r="G26" s="206">
        <v>0</v>
      </c>
      <c r="H26" s="206">
        <v>20</v>
      </c>
      <c r="I26" s="206">
        <v>0</v>
      </c>
      <c r="J26" s="206">
        <v>50</v>
      </c>
      <c r="K26" s="334">
        <v>0.15</v>
      </c>
      <c r="L26" s="206">
        <v>0</v>
      </c>
      <c r="M26" s="199" t="b">
        <v>1</v>
      </c>
      <c r="N26" s="323">
        <v>5</v>
      </c>
      <c r="O26" s="323">
        <v>0</v>
      </c>
      <c r="P26" s="199">
        <v>1</v>
      </c>
      <c r="Q26" s="323">
        <v>0</v>
      </c>
      <c r="R26" s="199" t="b">
        <v>1</v>
      </c>
      <c r="S26" s="199" t="b">
        <v>1</v>
      </c>
      <c r="T26" s="199" t="b">
        <v>0</v>
      </c>
      <c r="U26" s="199">
        <v>75</v>
      </c>
      <c r="V26" s="199">
        <v>7</v>
      </c>
      <c r="W26" s="199">
        <v>0</v>
      </c>
      <c r="X26" s="251">
        <v>0.25</v>
      </c>
      <c r="Y26" s="251">
        <v>0.25</v>
      </c>
      <c r="Z26" s="251">
        <v>0</v>
      </c>
      <c r="AA26" s="312">
        <v>0</v>
      </c>
      <c r="AB26" s="302" t="s">
        <v>612</v>
      </c>
      <c r="AC26" s="363" t="s">
        <v>855</v>
      </c>
      <c r="AD26" s="370" t="s">
        <v>922</v>
      </c>
      <c r="AE26" s="363"/>
      <c r="AF26" s="241"/>
    </row>
    <row r="27" spans="2:32" s="27" customFormat="1">
      <c r="B27" s="320" t="s">
        <v>4</v>
      </c>
      <c r="C27" s="315" t="s">
        <v>1215</v>
      </c>
      <c r="D27" s="316" t="s">
        <v>400</v>
      </c>
      <c r="E27" s="309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35">
        <v>0.15</v>
      </c>
      <c r="L27" s="133">
        <v>0</v>
      </c>
      <c r="M27" s="20" t="b">
        <v>1</v>
      </c>
      <c r="N27" s="322">
        <v>5</v>
      </c>
      <c r="O27" s="322">
        <v>5</v>
      </c>
      <c r="P27" s="20">
        <v>1</v>
      </c>
      <c r="Q27" s="322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50">
        <v>0.1</v>
      </c>
      <c r="Y27" s="250">
        <v>0.1</v>
      </c>
      <c r="Z27" s="250">
        <v>1</v>
      </c>
      <c r="AA27" s="310">
        <v>0</v>
      </c>
      <c r="AB27" s="299" t="s">
        <v>673</v>
      </c>
      <c r="AC27" s="362" t="s">
        <v>829</v>
      </c>
      <c r="AD27" s="371" t="s">
        <v>859</v>
      </c>
      <c r="AE27" s="362" t="s">
        <v>877</v>
      </c>
      <c r="AF27" s="362" t="s">
        <v>891</v>
      </c>
    </row>
    <row r="28" spans="2:32" s="27" customFormat="1">
      <c r="B28" s="320" t="s">
        <v>4</v>
      </c>
      <c r="C28" s="315" t="s">
        <v>1216</v>
      </c>
      <c r="D28" s="316" t="s">
        <v>400</v>
      </c>
      <c r="E28" s="309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35">
        <v>7.4999999999999997E-2</v>
      </c>
      <c r="L28" s="133">
        <v>0</v>
      </c>
      <c r="M28" s="20" t="b">
        <v>1</v>
      </c>
      <c r="N28" s="322">
        <v>5</v>
      </c>
      <c r="O28" s="322">
        <v>5</v>
      </c>
      <c r="P28" s="20">
        <v>0</v>
      </c>
      <c r="Q28" s="322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50">
        <v>0.2</v>
      </c>
      <c r="Y28" s="250">
        <v>0.05</v>
      </c>
      <c r="Z28" s="250">
        <v>0</v>
      </c>
      <c r="AA28" s="310">
        <v>0</v>
      </c>
      <c r="AB28" s="299" t="s">
        <v>672</v>
      </c>
      <c r="AC28" s="362" t="s">
        <v>830</v>
      </c>
      <c r="AD28" s="371" t="s">
        <v>860</v>
      </c>
      <c r="AE28" s="362"/>
      <c r="AF28" s="300"/>
    </row>
    <row r="29" spans="2:32" s="27" customFormat="1">
      <c r="B29" s="321" t="s">
        <v>4</v>
      </c>
      <c r="C29" s="317" t="s">
        <v>1250</v>
      </c>
      <c r="D29" s="318" t="s">
        <v>401</v>
      </c>
      <c r="E29" s="311">
        <v>80</v>
      </c>
      <c r="F29" s="206">
        <v>2</v>
      </c>
      <c r="G29" s="206">
        <v>0</v>
      </c>
      <c r="H29" s="206">
        <v>15</v>
      </c>
      <c r="I29" s="206">
        <v>0</v>
      </c>
      <c r="J29" s="206">
        <v>50</v>
      </c>
      <c r="K29" s="334">
        <v>0.15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7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612</v>
      </c>
      <c r="AC29" s="363" t="s">
        <v>856</v>
      </c>
      <c r="AD29" s="370" t="s">
        <v>923</v>
      </c>
      <c r="AE29" s="363"/>
      <c r="AF29" s="303"/>
    </row>
    <row r="30" spans="2:32" s="27" customFormat="1">
      <c r="B30" s="321" t="s">
        <v>4</v>
      </c>
      <c r="C30" s="317" t="s">
        <v>1242</v>
      </c>
      <c r="D30" s="318" t="s">
        <v>930</v>
      </c>
      <c r="E30" s="311">
        <v>120</v>
      </c>
      <c r="F30" s="206">
        <v>2</v>
      </c>
      <c r="G30" s="206">
        <v>0</v>
      </c>
      <c r="H30" s="206">
        <v>10</v>
      </c>
      <c r="I30" s="206">
        <v>0</v>
      </c>
      <c r="J30" s="206">
        <v>75</v>
      </c>
      <c r="K30" s="334">
        <v>0.22499999999999998</v>
      </c>
      <c r="L30" s="206">
        <v>0</v>
      </c>
      <c r="M30" s="199" t="b">
        <v>1</v>
      </c>
      <c r="N30" s="323">
        <v>5</v>
      </c>
      <c r="O30" s="323">
        <v>5</v>
      </c>
      <c r="P30" s="199">
        <v>0</v>
      </c>
      <c r="Q30" s="323">
        <f>entityDefinitions[[#This Row],['[edibleFromTier']]]</f>
        <v>0</v>
      </c>
      <c r="R30" s="199" t="b">
        <v>1</v>
      </c>
      <c r="S30" s="199" t="b">
        <v>0</v>
      </c>
      <c r="T30" s="199" t="b">
        <v>0</v>
      </c>
      <c r="U30" s="199">
        <v>1</v>
      </c>
      <c r="V30" s="199">
        <v>6</v>
      </c>
      <c r="W30" s="199">
        <v>0</v>
      </c>
      <c r="X30" s="251">
        <v>0.25</v>
      </c>
      <c r="Y30" s="251">
        <v>0.25</v>
      </c>
      <c r="Z30" s="251">
        <v>0.8</v>
      </c>
      <c r="AA30" s="312">
        <v>0</v>
      </c>
      <c r="AB30" s="302" t="s">
        <v>685</v>
      </c>
      <c r="AC30" s="363" t="s">
        <v>852</v>
      </c>
      <c r="AD30" s="370" t="s">
        <v>913</v>
      </c>
      <c r="AE30" s="363" t="s">
        <v>888</v>
      </c>
      <c r="AF30" s="454" t="s">
        <v>890</v>
      </c>
    </row>
    <row r="31" spans="2:32" s="27" customFormat="1">
      <c r="B31" s="320" t="s">
        <v>4</v>
      </c>
      <c r="C31" s="315" t="s">
        <v>1217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706</v>
      </c>
      <c r="AC31" s="362" t="s">
        <v>831</v>
      </c>
      <c r="AD31" s="371" t="s">
        <v>911</v>
      </c>
      <c r="AE31" s="362"/>
      <c r="AF31" s="300"/>
    </row>
    <row r="32" spans="2:32" s="27" customFormat="1">
      <c r="B32" s="320" t="s">
        <v>4</v>
      </c>
      <c r="C32" s="315" t="s">
        <v>1218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707</v>
      </c>
      <c r="AC32" s="362" t="s">
        <v>845</v>
      </c>
      <c r="AD32" s="371" t="s">
        <v>912</v>
      </c>
      <c r="AE32" s="362"/>
      <c r="AF32" s="300"/>
    </row>
    <row r="33" spans="1:32" s="27" customFormat="1">
      <c r="B33" s="320" t="s">
        <v>4</v>
      </c>
      <c r="C33" s="315" t="s">
        <v>1219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708</v>
      </c>
      <c r="AC33" s="362" t="s">
        <v>844</v>
      </c>
      <c r="AD33" s="371" t="s">
        <v>870</v>
      </c>
      <c r="AE33" s="362"/>
      <c r="AF33" s="300"/>
    </row>
    <row r="34" spans="1:32" s="27" customFormat="1">
      <c r="B34" s="320" t="s">
        <v>4</v>
      </c>
      <c r="C34" s="315" t="s">
        <v>1220</v>
      </c>
      <c r="D34" s="316" t="s">
        <v>400</v>
      </c>
      <c r="E34" s="309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35">
        <v>7.4999999999999997E-2</v>
      </c>
      <c r="L34" s="133">
        <v>0</v>
      </c>
      <c r="M34" s="20" t="b">
        <v>1</v>
      </c>
      <c r="N34" s="322">
        <v>5</v>
      </c>
      <c r="O34" s="322">
        <v>5</v>
      </c>
      <c r="P34" s="20">
        <v>0</v>
      </c>
      <c r="Q34" s="322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50">
        <v>0.05</v>
      </c>
      <c r="Y34" s="250">
        <v>0.05</v>
      </c>
      <c r="Z34" s="250">
        <v>0</v>
      </c>
      <c r="AA34" s="310">
        <v>0</v>
      </c>
      <c r="AB34" s="299" t="s">
        <v>709</v>
      </c>
      <c r="AC34" s="362" t="s">
        <v>846</v>
      </c>
      <c r="AD34" s="371" t="s">
        <v>871</v>
      </c>
      <c r="AE34" s="362"/>
      <c r="AF34" s="300"/>
    </row>
    <row r="35" spans="1:32">
      <c r="B35" s="321" t="s">
        <v>4</v>
      </c>
      <c r="C35" s="317" t="s">
        <v>1251</v>
      </c>
      <c r="D35" s="318" t="s">
        <v>401</v>
      </c>
      <c r="E35" s="311">
        <v>120</v>
      </c>
      <c r="F35" s="206">
        <v>2</v>
      </c>
      <c r="G35" s="206">
        <v>0</v>
      </c>
      <c r="H35" s="206">
        <v>15</v>
      </c>
      <c r="I35" s="206">
        <v>0</v>
      </c>
      <c r="J35" s="206">
        <v>75</v>
      </c>
      <c r="K35" s="334">
        <v>0.22499999999999998</v>
      </c>
      <c r="L35" s="206">
        <v>0</v>
      </c>
      <c r="M35" s="199" t="b">
        <v>1</v>
      </c>
      <c r="N35" s="323">
        <v>5</v>
      </c>
      <c r="O35" s="323">
        <v>5</v>
      </c>
      <c r="P35" s="199">
        <v>0</v>
      </c>
      <c r="Q35" s="323">
        <v>0</v>
      </c>
      <c r="R35" s="199" t="b">
        <v>1</v>
      </c>
      <c r="S35" s="199" t="b">
        <v>0</v>
      </c>
      <c r="T35" s="199" t="b">
        <v>0</v>
      </c>
      <c r="U35" s="199">
        <v>1</v>
      </c>
      <c r="V35" s="199">
        <v>7</v>
      </c>
      <c r="W35" s="199">
        <v>0</v>
      </c>
      <c r="X35" s="251">
        <v>0.25</v>
      </c>
      <c r="Y35" s="251">
        <v>0.25</v>
      </c>
      <c r="Z35" s="251">
        <v>0</v>
      </c>
      <c r="AA35" s="312">
        <v>0</v>
      </c>
      <c r="AB35" s="302" t="s">
        <v>612</v>
      </c>
      <c r="AC35" s="363" t="s">
        <v>856</v>
      </c>
      <c r="AD35" s="370" t="s">
        <v>923</v>
      </c>
      <c r="AE35" s="363"/>
      <c r="AF35" s="241"/>
    </row>
    <row r="36" spans="1:32">
      <c r="B36" s="320" t="s">
        <v>4</v>
      </c>
      <c r="C36" s="315" t="s">
        <v>1252</v>
      </c>
      <c r="D36" s="316" t="s">
        <v>400</v>
      </c>
      <c r="E36" s="309">
        <v>120</v>
      </c>
      <c r="F36" s="133">
        <v>2</v>
      </c>
      <c r="G36" s="133">
        <v>0</v>
      </c>
      <c r="H36" s="133">
        <v>15</v>
      </c>
      <c r="I36" s="133">
        <v>0</v>
      </c>
      <c r="J36" s="133">
        <v>75</v>
      </c>
      <c r="K36" s="335">
        <v>0.22499999999999998</v>
      </c>
      <c r="L36" s="133">
        <v>0</v>
      </c>
      <c r="M36" s="20" t="b">
        <v>1</v>
      </c>
      <c r="N36" s="322">
        <v>5</v>
      </c>
      <c r="O36" s="322">
        <v>1</v>
      </c>
      <c r="P36" s="20">
        <v>2</v>
      </c>
      <c r="Q36" s="322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607</v>
      </c>
      <c r="AC36" s="362" t="s">
        <v>832</v>
      </c>
      <c r="AD36" s="371" t="s">
        <v>872</v>
      </c>
      <c r="AE36" s="362"/>
      <c r="AF36" s="242"/>
    </row>
    <row r="37" spans="1:32">
      <c r="B37" s="320" t="s">
        <v>4</v>
      </c>
      <c r="C37" s="315" t="s">
        <v>1266</v>
      </c>
      <c r="D37" s="316" t="s">
        <v>400</v>
      </c>
      <c r="E37" s="309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35">
        <v>0.22499999999999998</v>
      </c>
      <c r="L37" s="133">
        <v>0</v>
      </c>
      <c r="M37" s="20" t="b">
        <v>1</v>
      </c>
      <c r="N37" s="322">
        <v>1</v>
      </c>
      <c r="O37" s="322">
        <v>5</v>
      </c>
      <c r="P37" s="20">
        <v>2</v>
      </c>
      <c r="Q37" s="322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50">
        <v>0.05</v>
      </c>
      <c r="Y37" s="250">
        <v>0.05</v>
      </c>
      <c r="Z37" s="250">
        <v>1</v>
      </c>
      <c r="AA37" s="310">
        <v>0</v>
      </c>
      <c r="AB37" s="299" t="s">
        <v>674</v>
      </c>
      <c r="AC37" s="362" t="s">
        <v>849</v>
      </c>
      <c r="AD37" s="371" t="s">
        <v>873</v>
      </c>
      <c r="AE37" s="362" t="s">
        <v>900</v>
      </c>
      <c r="AF37" s="362" t="s">
        <v>899</v>
      </c>
    </row>
    <row r="38" spans="1:32" s="27" customFormat="1">
      <c r="B38" s="320" t="s">
        <v>4</v>
      </c>
      <c r="C38" s="402" t="s">
        <v>1221</v>
      </c>
      <c r="D38" s="403" t="s">
        <v>400</v>
      </c>
      <c r="E38" s="404">
        <v>80</v>
      </c>
      <c r="F38" s="405">
        <v>2</v>
      </c>
      <c r="G38" s="405">
        <v>0</v>
      </c>
      <c r="H38" s="405">
        <v>3</v>
      </c>
      <c r="I38" s="405">
        <v>0</v>
      </c>
      <c r="J38" s="405">
        <v>50</v>
      </c>
      <c r="K38" s="406">
        <v>0.15</v>
      </c>
      <c r="L38" s="405">
        <v>0</v>
      </c>
      <c r="M38" s="215" t="b">
        <v>1</v>
      </c>
      <c r="N38" s="322">
        <v>5</v>
      </c>
      <c r="O38" s="322">
        <v>5</v>
      </c>
      <c r="P38" s="215">
        <v>0</v>
      </c>
      <c r="Q38" s="322">
        <f>entityDefinitions[[#This Row],['[edibleFromTier']]]</f>
        <v>0</v>
      </c>
      <c r="R38" s="215" t="b">
        <v>1</v>
      </c>
      <c r="S38" s="215" t="b">
        <v>0</v>
      </c>
      <c r="T38" s="215" t="b">
        <v>0</v>
      </c>
      <c r="U38" s="215">
        <v>1</v>
      </c>
      <c r="V38" s="215">
        <v>2</v>
      </c>
      <c r="W38" s="215">
        <v>0</v>
      </c>
      <c r="X38" s="407">
        <v>0.25</v>
      </c>
      <c r="Y38" s="407">
        <v>0.25</v>
      </c>
      <c r="Z38" s="407">
        <v>0</v>
      </c>
      <c r="AA38" s="408">
        <v>0</v>
      </c>
      <c r="AB38" s="409" t="s">
        <v>682</v>
      </c>
      <c r="AC38" s="410" t="s">
        <v>833</v>
      </c>
      <c r="AD38" s="411" t="s">
        <v>861</v>
      </c>
      <c r="AE38" s="410"/>
      <c r="AF38" s="412"/>
    </row>
    <row r="39" spans="1:32" s="27" customFormat="1">
      <c r="B39" s="321" t="s">
        <v>4</v>
      </c>
      <c r="C39" s="317" t="s">
        <v>1253</v>
      </c>
      <c r="D39" s="318" t="s">
        <v>401</v>
      </c>
      <c r="E39" s="311">
        <v>120</v>
      </c>
      <c r="F39" s="206">
        <v>2</v>
      </c>
      <c r="G39" s="206">
        <v>0</v>
      </c>
      <c r="H39" s="206">
        <v>15</v>
      </c>
      <c r="I39" s="206">
        <v>0</v>
      </c>
      <c r="J39" s="206">
        <v>75</v>
      </c>
      <c r="K39" s="334">
        <v>0.22499999999999998</v>
      </c>
      <c r="L39" s="206">
        <v>0</v>
      </c>
      <c r="M39" s="199" t="b">
        <v>1</v>
      </c>
      <c r="N39" s="323">
        <v>5</v>
      </c>
      <c r="O39" s="323">
        <v>0</v>
      </c>
      <c r="P39" s="199">
        <v>1</v>
      </c>
      <c r="Q39" s="323">
        <v>0</v>
      </c>
      <c r="R39" s="199" t="b">
        <v>1</v>
      </c>
      <c r="S39" s="199" t="b">
        <v>1</v>
      </c>
      <c r="T39" s="199" t="b">
        <v>0</v>
      </c>
      <c r="U39" s="199">
        <v>75</v>
      </c>
      <c r="V39" s="199">
        <v>7</v>
      </c>
      <c r="W39" s="199">
        <v>20</v>
      </c>
      <c r="X39" s="251">
        <v>0.25</v>
      </c>
      <c r="Y39" s="251">
        <v>0.25</v>
      </c>
      <c r="Z39" s="251">
        <v>0</v>
      </c>
      <c r="AA39" s="312">
        <v>0</v>
      </c>
      <c r="AB39" s="302" t="s">
        <v>612</v>
      </c>
      <c r="AC39" s="363" t="s">
        <v>855</v>
      </c>
      <c r="AD39" s="370" t="s">
        <v>922</v>
      </c>
      <c r="AE39" s="363"/>
      <c r="AF39" s="303"/>
    </row>
    <row r="40" spans="1:32">
      <c r="B40" s="321" t="s">
        <v>4</v>
      </c>
      <c r="C40" s="317" t="s">
        <v>1222</v>
      </c>
      <c r="D40" s="318" t="s">
        <v>206</v>
      </c>
      <c r="E40" s="311">
        <v>80</v>
      </c>
      <c r="F40" s="206">
        <v>2</v>
      </c>
      <c r="G40" s="206">
        <v>0</v>
      </c>
      <c r="H40" s="206">
        <v>20</v>
      </c>
      <c r="I40" s="206">
        <v>0</v>
      </c>
      <c r="J40" s="206">
        <v>50</v>
      </c>
      <c r="K40" s="334">
        <v>0.15</v>
      </c>
      <c r="L40" s="206">
        <v>0</v>
      </c>
      <c r="M40" s="199" t="b">
        <v>1</v>
      </c>
      <c r="N40" s="323">
        <v>0</v>
      </c>
      <c r="O40" s="323">
        <v>5</v>
      </c>
      <c r="P40" s="199">
        <v>1</v>
      </c>
      <c r="Q40" s="323">
        <v>0</v>
      </c>
      <c r="R40" s="199" t="b">
        <v>1</v>
      </c>
      <c r="S40" s="199" t="b">
        <v>0</v>
      </c>
      <c r="T40" s="199" t="b">
        <v>1</v>
      </c>
      <c r="U40" s="199">
        <v>80</v>
      </c>
      <c r="V40" s="199">
        <v>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63" t="s">
        <v>834</v>
      </c>
      <c r="AD40" s="370" t="s">
        <v>863</v>
      </c>
      <c r="AE40" s="363" t="s">
        <v>925</v>
      </c>
      <c r="AF40" s="454" t="s">
        <v>892</v>
      </c>
    </row>
    <row r="41" spans="1:32">
      <c r="A41" s="247"/>
      <c r="B41" s="321" t="s">
        <v>4</v>
      </c>
      <c r="C41" s="317" t="s">
        <v>1223</v>
      </c>
      <c r="D41" s="318" t="s">
        <v>206</v>
      </c>
      <c r="E41" s="311">
        <v>100</v>
      </c>
      <c r="F41" s="206">
        <v>4</v>
      </c>
      <c r="G41" s="206">
        <v>0</v>
      </c>
      <c r="H41" s="206">
        <v>40</v>
      </c>
      <c r="I41" s="206">
        <v>0</v>
      </c>
      <c r="J41" s="206">
        <v>55</v>
      </c>
      <c r="K41" s="334">
        <v>0.15</v>
      </c>
      <c r="L41" s="206">
        <v>0</v>
      </c>
      <c r="M41" s="199" t="b">
        <v>1</v>
      </c>
      <c r="N41" s="323">
        <v>1</v>
      </c>
      <c r="O41" s="323">
        <v>5</v>
      </c>
      <c r="P41" s="199">
        <v>2</v>
      </c>
      <c r="Q41" s="323">
        <v>1</v>
      </c>
      <c r="R41" s="199" t="b">
        <v>1</v>
      </c>
      <c r="S41" s="199" t="b">
        <v>0</v>
      </c>
      <c r="T41" s="199" t="b">
        <v>1</v>
      </c>
      <c r="U41" s="199">
        <v>125</v>
      </c>
      <c r="V41" s="199">
        <v>7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63" t="s">
        <v>834</v>
      </c>
      <c r="AD41" s="370" t="s">
        <v>863</v>
      </c>
      <c r="AE41" s="363" t="s">
        <v>925</v>
      </c>
      <c r="AF41" s="454" t="s">
        <v>892</v>
      </c>
    </row>
    <row r="42" spans="1:32">
      <c r="B42" s="321" t="s">
        <v>4</v>
      </c>
      <c r="C42" s="317" t="s">
        <v>1224</v>
      </c>
      <c r="D42" s="318" t="s">
        <v>206</v>
      </c>
      <c r="E42" s="311">
        <v>600</v>
      </c>
      <c r="F42" s="206">
        <v>9</v>
      </c>
      <c r="G42" s="206">
        <v>0</v>
      </c>
      <c r="H42" s="206">
        <v>80</v>
      </c>
      <c r="I42" s="206">
        <v>0</v>
      </c>
      <c r="J42" s="206">
        <v>105</v>
      </c>
      <c r="K42" s="334">
        <v>0.22499999999999998</v>
      </c>
      <c r="L42" s="206">
        <v>0</v>
      </c>
      <c r="M42" s="199" t="b">
        <v>1</v>
      </c>
      <c r="N42" s="323">
        <v>2</v>
      </c>
      <c r="O42" s="323">
        <v>5</v>
      </c>
      <c r="P42" s="199">
        <v>3</v>
      </c>
      <c r="Q42" s="323">
        <v>2</v>
      </c>
      <c r="R42" s="199" t="b">
        <v>1</v>
      </c>
      <c r="S42" s="199" t="b">
        <v>0</v>
      </c>
      <c r="T42" s="199" t="b">
        <v>1</v>
      </c>
      <c r="U42" s="199">
        <v>225</v>
      </c>
      <c r="V42" s="199">
        <v>9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63" t="s">
        <v>834</v>
      </c>
      <c r="AD42" s="370" t="s">
        <v>863</v>
      </c>
      <c r="AE42" s="363" t="s">
        <v>925</v>
      </c>
      <c r="AF42" s="454" t="s">
        <v>892</v>
      </c>
    </row>
    <row r="43" spans="1:32">
      <c r="B43" s="321" t="s">
        <v>4</v>
      </c>
      <c r="C43" s="317" t="s">
        <v>1225</v>
      </c>
      <c r="D43" s="318" t="s">
        <v>206</v>
      </c>
      <c r="E43" s="311">
        <v>2550</v>
      </c>
      <c r="F43" s="206">
        <v>20</v>
      </c>
      <c r="G43" s="206">
        <v>0</v>
      </c>
      <c r="H43" s="206">
        <v>100</v>
      </c>
      <c r="I43" s="206">
        <v>0</v>
      </c>
      <c r="J43" s="206">
        <v>143</v>
      </c>
      <c r="K43" s="334">
        <v>0.22499999999999998</v>
      </c>
      <c r="L43" s="206">
        <v>0</v>
      </c>
      <c r="M43" s="199" t="b">
        <v>1</v>
      </c>
      <c r="N43" s="323">
        <v>3</v>
      </c>
      <c r="O43" s="323">
        <v>5</v>
      </c>
      <c r="P43" s="199">
        <v>4</v>
      </c>
      <c r="Q43" s="323">
        <v>3</v>
      </c>
      <c r="R43" s="199" t="b">
        <v>1</v>
      </c>
      <c r="S43" s="199" t="b">
        <v>0</v>
      </c>
      <c r="T43" s="199" t="b">
        <v>1</v>
      </c>
      <c r="U43" s="199">
        <v>250</v>
      </c>
      <c r="V43" s="199">
        <v>11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63" t="s">
        <v>834</v>
      </c>
      <c r="AD43" s="370" t="s">
        <v>863</v>
      </c>
      <c r="AE43" s="363" t="s">
        <v>925</v>
      </c>
      <c r="AF43" s="454" t="s">
        <v>892</v>
      </c>
    </row>
    <row r="44" spans="1:32">
      <c r="B44" s="321" t="s">
        <v>4</v>
      </c>
      <c r="C44" s="317" t="s">
        <v>1226</v>
      </c>
      <c r="D44" s="318" t="s">
        <v>206</v>
      </c>
      <c r="E44" s="311">
        <v>7800</v>
      </c>
      <c r="F44" s="206">
        <v>49</v>
      </c>
      <c r="G44" s="206">
        <v>0</v>
      </c>
      <c r="H44" s="206">
        <v>120</v>
      </c>
      <c r="I44" s="206">
        <v>0</v>
      </c>
      <c r="J44" s="206">
        <v>195</v>
      </c>
      <c r="K44" s="334">
        <v>0.22499999999999998</v>
      </c>
      <c r="L44" s="206">
        <v>0</v>
      </c>
      <c r="M44" s="199" t="b">
        <v>1</v>
      </c>
      <c r="N44" s="323">
        <v>4</v>
      </c>
      <c r="O44" s="323">
        <v>5</v>
      </c>
      <c r="P44" s="199">
        <v>5</v>
      </c>
      <c r="Q44" s="323">
        <v>4</v>
      </c>
      <c r="R44" s="199" t="b">
        <v>1</v>
      </c>
      <c r="S44" s="199" t="b">
        <v>0</v>
      </c>
      <c r="T44" s="199" t="b">
        <v>1</v>
      </c>
      <c r="U44" s="199">
        <v>275</v>
      </c>
      <c r="V44" s="199">
        <v>13</v>
      </c>
      <c r="W44" s="199">
        <v>0</v>
      </c>
      <c r="X44" s="251">
        <v>0.5</v>
      </c>
      <c r="Y44" s="251">
        <v>0.5</v>
      </c>
      <c r="Z44" s="251">
        <v>1</v>
      </c>
      <c r="AA44" s="312">
        <v>0</v>
      </c>
      <c r="AB44" s="302" t="s">
        <v>444</v>
      </c>
      <c r="AC44" s="363" t="s">
        <v>834</v>
      </c>
      <c r="AD44" s="370" t="s">
        <v>863</v>
      </c>
      <c r="AE44" s="363" t="s">
        <v>925</v>
      </c>
      <c r="AF44" s="454" t="s">
        <v>892</v>
      </c>
    </row>
    <row r="45" spans="1:32" s="27" customFormat="1">
      <c r="B45" s="320" t="s">
        <v>4</v>
      </c>
      <c r="C45" s="315" t="s">
        <v>1267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711</v>
      </c>
      <c r="AC45" s="362" t="s">
        <v>843</v>
      </c>
      <c r="AD45" s="371" t="s">
        <v>864</v>
      </c>
      <c r="AE45" s="362"/>
      <c r="AF45" s="300"/>
    </row>
    <row r="46" spans="1:32" s="27" customFormat="1">
      <c r="A46" s="248"/>
      <c r="B46" s="320" t="s">
        <v>4</v>
      </c>
      <c r="C46" s="315" t="s">
        <v>1268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712</v>
      </c>
      <c r="AC46" s="362" t="s">
        <v>843</v>
      </c>
      <c r="AD46" s="371" t="s">
        <v>864</v>
      </c>
      <c r="AE46" s="362"/>
      <c r="AF46" s="300"/>
    </row>
    <row r="47" spans="1:32" s="27" customFormat="1">
      <c r="B47" s="320" t="s">
        <v>4</v>
      </c>
      <c r="C47" s="315" t="s">
        <v>1269</v>
      </c>
      <c r="D47" s="316" t="s">
        <v>400</v>
      </c>
      <c r="E47" s="309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35">
        <v>7.4999999999999997E-2</v>
      </c>
      <c r="L47" s="133">
        <v>0</v>
      </c>
      <c r="M47" s="20" t="b">
        <v>1</v>
      </c>
      <c r="N47" s="322">
        <v>5</v>
      </c>
      <c r="O47" s="322">
        <v>5</v>
      </c>
      <c r="P47" s="20">
        <v>0</v>
      </c>
      <c r="Q47" s="322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50">
        <v>0.05</v>
      </c>
      <c r="Y47" s="250">
        <v>0.05</v>
      </c>
      <c r="Z47" s="250">
        <v>0</v>
      </c>
      <c r="AA47" s="310">
        <v>0</v>
      </c>
      <c r="AB47" s="299" t="s">
        <v>713</v>
      </c>
      <c r="AC47" s="362" t="s">
        <v>843</v>
      </c>
      <c r="AD47" s="371" t="s">
        <v>864</v>
      </c>
      <c r="AE47" s="362"/>
      <c r="AF47" s="300"/>
    </row>
    <row r="48" spans="1:32" s="27" customFormat="1">
      <c r="B48" s="321" t="s">
        <v>4</v>
      </c>
      <c r="C48" s="317" t="s">
        <v>1227</v>
      </c>
      <c r="D48" s="318" t="s">
        <v>563</v>
      </c>
      <c r="E48" s="311">
        <v>120</v>
      </c>
      <c r="F48" s="206">
        <v>0</v>
      </c>
      <c r="G48" s="206">
        <v>1</v>
      </c>
      <c r="H48" s="206">
        <v>70</v>
      </c>
      <c r="I48" s="206">
        <v>0</v>
      </c>
      <c r="J48" s="206">
        <v>75</v>
      </c>
      <c r="K48" s="334">
        <v>0</v>
      </c>
      <c r="L48" s="206">
        <v>1</v>
      </c>
      <c r="M48" s="199" t="b">
        <v>1</v>
      </c>
      <c r="N48" s="323">
        <v>5</v>
      </c>
      <c r="O48" s="323">
        <v>5</v>
      </c>
      <c r="P48" s="199">
        <v>0</v>
      </c>
      <c r="Q48" s="323">
        <f>entityDefinitions[[#This Row],['[edibleFromTier']]]</f>
        <v>0</v>
      </c>
      <c r="R48" s="199" t="b">
        <v>1</v>
      </c>
      <c r="S48" s="199" t="b">
        <v>0</v>
      </c>
      <c r="T48" s="199" t="b">
        <v>0</v>
      </c>
      <c r="U48" s="199">
        <v>1</v>
      </c>
      <c r="V48" s="199">
        <v>4</v>
      </c>
      <c r="W48" s="199">
        <v>0</v>
      </c>
      <c r="X48" s="251">
        <v>0</v>
      </c>
      <c r="Y48" s="251">
        <v>0</v>
      </c>
      <c r="Z48" s="251">
        <v>0</v>
      </c>
      <c r="AA48" s="312">
        <v>0</v>
      </c>
      <c r="AB48" s="302" t="s">
        <v>609</v>
      </c>
      <c r="AC48" s="363" t="s">
        <v>835</v>
      </c>
      <c r="AD48" s="370" t="s">
        <v>865</v>
      </c>
      <c r="AE48" s="363"/>
      <c r="AF48" s="303"/>
    </row>
    <row r="49" spans="1:32" s="27" customFormat="1">
      <c r="B49" s="320" t="s">
        <v>4</v>
      </c>
      <c r="C49" s="315" t="s">
        <v>1245</v>
      </c>
      <c r="D49" s="316" t="s">
        <v>944</v>
      </c>
      <c r="E49" s="309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1</v>
      </c>
      <c r="Q49" s="322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50">
        <v>0.1</v>
      </c>
      <c r="Y49" s="250">
        <v>0.1</v>
      </c>
      <c r="Z49" s="250">
        <v>1</v>
      </c>
      <c r="AA49" s="310">
        <v>0</v>
      </c>
      <c r="AB49" s="299" t="s">
        <v>673</v>
      </c>
      <c r="AC49" s="362" t="s">
        <v>829</v>
      </c>
      <c r="AD49" s="371" t="s">
        <v>859</v>
      </c>
      <c r="AE49" s="362" t="s">
        <v>877</v>
      </c>
      <c r="AF49" s="374" t="s">
        <v>891</v>
      </c>
    </row>
    <row r="50" spans="1:32" s="27" customFormat="1">
      <c r="B50" s="320" t="s">
        <v>4</v>
      </c>
      <c r="C50" s="315" t="s">
        <v>1228</v>
      </c>
      <c r="D50" s="316" t="s">
        <v>944</v>
      </c>
      <c r="E50" s="309">
        <v>850</v>
      </c>
      <c r="F50" s="133">
        <v>21</v>
      </c>
      <c r="G50" s="133">
        <v>0</v>
      </c>
      <c r="H50" s="133">
        <v>3</v>
      </c>
      <c r="I50" s="133">
        <v>0</v>
      </c>
      <c r="J50" s="133">
        <v>48</v>
      </c>
      <c r="K50" s="335">
        <v>7.4999999999999997E-2</v>
      </c>
      <c r="L50" s="133">
        <v>0</v>
      </c>
      <c r="M50" s="20" t="b">
        <v>1</v>
      </c>
      <c r="N50" s="322">
        <v>5</v>
      </c>
      <c r="O50" s="322">
        <v>5</v>
      </c>
      <c r="P50" s="20">
        <v>3</v>
      </c>
      <c r="Q50" s="322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2" t="s">
        <v>836</v>
      </c>
      <c r="AD50" s="371" t="s">
        <v>866</v>
      </c>
      <c r="AE50" s="362" t="s">
        <v>878</v>
      </c>
      <c r="AF50" s="362" t="s">
        <v>893</v>
      </c>
    </row>
    <row r="51" spans="1:32" s="27" customFormat="1">
      <c r="B51" s="320" t="s">
        <v>4</v>
      </c>
      <c r="C51" s="315" t="s">
        <v>1229</v>
      </c>
      <c r="D51" s="316" t="s">
        <v>944</v>
      </c>
      <c r="E51" s="309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35">
        <v>0.22499999999999998</v>
      </c>
      <c r="L51" s="133">
        <v>0</v>
      </c>
      <c r="M51" s="20" t="b">
        <v>1</v>
      </c>
      <c r="N51" s="322">
        <v>5</v>
      </c>
      <c r="O51" s="322">
        <v>5</v>
      </c>
      <c r="P51" s="20">
        <v>4</v>
      </c>
      <c r="Q51" s="322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2" t="s">
        <v>836</v>
      </c>
      <c r="AD51" s="371" t="s">
        <v>866</v>
      </c>
      <c r="AE51" s="362" t="s">
        <v>878</v>
      </c>
      <c r="AF51" s="362" t="s">
        <v>893</v>
      </c>
    </row>
    <row r="52" spans="1:32">
      <c r="B52" s="320" t="s">
        <v>4</v>
      </c>
      <c r="C52" s="315" t="s">
        <v>1230</v>
      </c>
      <c r="D52" s="316" t="s">
        <v>944</v>
      </c>
      <c r="E52" s="309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35">
        <v>0.22499999999999998</v>
      </c>
      <c r="L52" s="133">
        <v>0</v>
      </c>
      <c r="M52" s="20" t="b">
        <v>0</v>
      </c>
      <c r="N52" s="322">
        <v>5</v>
      </c>
      <c r="O52" s="322">
        <v>5</v>
      </c>
      <c r="P52" s="20">
        <v>5</v>
      </c>
      <c r="Q52" s="322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710</v>
      </c>
      <c r="AC52" s="362" t="s">
        <v>836</v>
      </c>
      <c r="AD52" s="371" t="s">
        <v>866</v>
      </c>
      <c r="AE52" s="362" t="s">
        <v>878</v>
      </c>
      <c r="AF52" s="374" t="s">
        <v>893</v>
      </c>
    </row>
    <row r="53" spans="1:32">
      <c r="B53" s="320" t="s">
        <v>4</v>
      </c>
      <c r="C53" s="317" t="s">
        <v>1351</v>
      </c>
      <c r="D53" s="316" t="s">
        <v>1350</v>
      </c>
      <c r="E53" s="309">
        <v>10</v>
      </c>
      <c r="F53" s="133">
        <v>3</v>
      </c>
      <c r="G53" s="133">
        <v>10</v>
      </c>
      <c r="H53" s="133">
        <v>10</v>
      </c>
      <c r="I53" s="133">
        <v>10</v>
      </c>
      <c r="J53" s="133">
        <v>10</v>
      </c>
      <c r="K53" s="335">
        <v>1</v>
      </c>
      <c r="L53" s="133">
        <v>0</v>
      </c>
      <c r="M53" s="20" t="b">
        <v>1</v>
      </c>
      <c r="N53" s="329">
        <v>5</v>
      </c>
      <c r="O53" s="329">
        <v>5</v>
      </c>
      <c r="P53" s="183">
        <v>1</v>
      </c>
      <c r="Q53" s="498">
        <v>1</v>
      </c>
      <c r="R53" s="199" t="b">
        <v>1</v>
      </c>
      <c r="S53" s="199" t="b">
        <v>0</v>
      </c>
      <c r="T53" s="199" t="b">
        <v>0</v>
      </c>
      <c r="U53" s="199">
        <v>200</v>
      </c>
      <c r="V53" s="252">
        <v>200</v>
      </c>
      <c r="W53" s="199">
        <v>0</v>
      </c>
      <c r="X53" s="251">
        <v>0.25</v>
      </c>
      <c r="Y53" s="250">
        <v>0.25</v>
      </c>
      <c r="Z53" s="250">
        <v>0.8</v>
      </c>
      <c r="AA53" s="310">
        <v>0</v>
      </c>
      <c r="AB53" s="302" t="s">
        <v>685</v>
      </c>
      <c r="AC53" s="363" t="s">
        <v>852</v>
      </c>
      <c r="AD53" s="370" t="s">
        <v>913</v>
      </c>
      <c r="AE53" s="363" t="s">
        <v>888</v>
      </c>
      <c r="AF53" s="454" t="s">
        <v>890</v>
      </c>
    </row>
    <row r="54" spans="1:32" s="27" customFormat="1">
      <c r="B54" s="321" t="s">
        <v>4</v>
      </c>
      <c r="C54" s="317" t="s">
        <v>1274</v>
      </c>
      <c r="D54" s="318" t="s">
        <v>563</v>
      </c>
      <c r="E54" s="311">
        <v>120</v>
      </c>
      <c r="F54" s="206">
        <v>3</v>
      </c>
      <c r="G54" s="206">
        <v>0</v>
      </c>
      <c r="H54" s="206">
        <v>0</v>
      </c>
      <c r="I54" s="206">
        <v>0</v>
      </c>
      <c r="J54" s="206">
        <v>75</v>
      </c>
      <c r="K54" s="334">
        <v>1</v>
      </c>
      <c r="L54" s="206">
        <v>0</v>
      </c>
      <c r="M54" s="199" t="b">
        <v>1</v>
      </c>
      <c r="N54" s="323">
        <v>5</v>
      </c>
      <c r="O54" s="323">
        <v>5</v>
      </c>
      <c r="P54" s="199">
        <v>0</v>
      </c>
      <c r="Q54" s="323">
        <f>entityDefinitions[[#This Row],['[edibleFromTier']]]</f>
        <v>0</v>
      </c>
      <c r="R54" s="199" t="b">
        <v>1</v>
      </c>
      <c r="S54" s="199" t="b">
        <v>0</v>
      </c>
      <c r="T54" s="199" t="b">
        <v>0</v>
      </c>
      <c r="U54" s="199">
        <v>1</v>
      </c>
      <c r="V54" s="199"/>
      <c r="W54" s="199">
        <v>0</v>
      </c>
      <c r="X54" s="251">
        <v>0</v>
      </c>
      <c r="Y54" s="251">
        <v>0</v>
      </c>
      <c r="Z54" s="251">
        <v>0</v>
      </c>
      <c r="AA54" s="312">
        <v>0</v>
      </c>
      <c r="AB54" s="302" t="s">
        <v>610</v>
      </c>
      <c r="AC54" s="363" t="s">
        <v>837</v>
      </c>
      <c r="AD54" s="370" t="s">
        <v>919</v>
      </c>
      <c r="AE54" s="363"/>
      <c r="AF54" s="303"/>
    </row>
    <row r="55" spans="1:32" s="27" customFormat="1">
      <c r="B55" s="321" t="s">
        <v>4</v>
      </c>
      <c r="C55" s="317" t="s">
        <v>1273</v>
      </c>
      <c r="D55" s="318" t="s">
        <v>563</v>
      </c>
      <c r="E55" s="311">
        <v>120</v>
      </c>
      <c r="F55" s="206">
        <v>2</v>
      </c>
      <c r="G55" s="206">
        <v>0</v>
      </c>
      <c r="H55" s="206">
        <v>0</v>
      </c>
      <c r="I55" s="206">
        <v>0</v>
      </c>
      <c r="J55" s="206">
        <v>75</v>
      </c>
      <c r="K55" s="334">
        <v>7.4999999999999997E-2</v>
      </c>
      <c r="L55" s="206">
        <v>0</v>
      </c>
      <c r="M55" s="199" t="b">
        <v>1</v>
      </c>
      <c r="N55" s="323">
        <v>5</v>
      </c>
      <c r="O55" s="323">
        <v>5</v>
      </c>
      <c r="P55" s="199">
        <v>0</v>
      </c>
      <c r="Q55" s="323">
        <f>entityDefinitions[[#This Row],['[edibleFromTier']]]</f>
        <v>0</v>
      </c>
      <c r="R55" s="199" t="b">
        <v>1</v>
      </c>
      <c r="S55" s="199" t="b">
        <v>0</v>
      </c>
      <c r="T55" s="199" t="b">
        <v>0</v>
      </c>
      <c r="U55" s="199">
        <v>1</v>
      </c>
      <c r="V55" s="199"/>
      <c r="W55" s="199">
        <v>0</v>
      </c>
      <c r="X55" s="251">
        <v>0</v>
      </c>
      <c r="Y55" s="251">
        <v>0</v>
      </c>
      <c r="Z55" s="251">
        <v>0</v>
      </c>
      <c r="AA55" s="312">
        <v>0</v>
      </c>
      <c r="AB55" s="302" t="s">
        <v>610</v>
      </c>
      <c r="AC55" s="363" t="s">
        <v>837</v>
      </c>
      <c r="AD55" s="370" t="s">
        <v>919</v>
      </c>
      <c r="AE55" s="363"/>
      <c r="AF55" s="303"/>
    </row>
    <row r="56" spans="1:32" s="27" customFormat="1">
      <c r="B56" s="320" t="s">
        <v>4</v>
      </c>
      <c r="C56" s="315" t="s">
        <v>1231</v>
      </c>
      <c r="D56" s="316" t="s">
        <v>400</v>
      </c>
      <c r="E56" s="309">
        <v>40</v>
      </c>
      <c r="F56" s="133">
        <v>4</v>
      </c>
      <c r="G56" s="133">
        <v>0</v>
      </c>
      <c r="H56" s="133">
        <v>20</v>
      </c>
      <c r="I56" s="133">
        <v>0</v>
      </c>
      <c r="J56" s="133">
        <v>25</v>
      </c>
      <c r="K56" s="335">
        <v>0.15</v>
      </c>
      <c r="L56" s="133">
        <v>0</v>
      </c>
      <c r="M56" s="20" t="b">
        <v>1</v>
      </c>
      <c r="N56" s="322">
        <v>5</v>
      </c>
      <c r="O56" s="322">
        <v>5</v>
      </c>
      <c r="P56" s="20">
        <v>0</v>
      </c>
      <c r="Q56" s="322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50">
        <v>0</v>
      </c>
      <c r="Y56" s="250">
        <v>0</v>
      </c>
      <c r="Z56" s="250">
        <v>1</v>
      </c>
      <c r="AA56" s="310">
        <v>0</v>
      </c>
      <c r="AB56" s="302" t="s">
        <v>610</v>
      </c>
      <c r="AC56" s="362" t="s">
        <v>847</v>
      </c>
      <c r="AD56" s="371" t="s">
        <v>862</v>
      </c>
      <c r="AE56" s="362" t="s">
        <v>895</v>
      </c>
      <c r="AF56" s="362" t="s">
        <v>894</v>
      </c>
    </row>
    <row r="57" spans="1:32" s="27" customFormat="1">
      <c r="B57" s="320" t="s">
        <v>4</v>
      </c>
      <c r="C57" s="315" t="s">
        <v>1254</v>
      </c>
      <c r="D57" s="316" t="s">
        <v>400</v>
      </c>
      <c r="E57" s="309">
        <v>100</v>
      </c>
      <c r="F57" s="133">
        <v>2</v>
      </c>
      <c r="G57" s="133">
        <v>0</v>
      </c>
      <c r="H57" s="133">
        <v>25</v>
      </c>
      <c r="I57" s="133">
        <v>0</v>
      </c>
      <c r="J57" s="133">
        <v>55</v>
      </c>
      <c r="K57" s="335">
        <v>0.22499999999999998</v>
      </c>
      <c r="L57" s="133">
        <v>0</v>
      </c>
      <c r="M57" s="20" t="b">
        <v>1</v>
      </c>
      <c r="N57" s="322">
        <v>5</v>
      </c>
      <c r="O57" s="322">
        <v>1</v>
      </c>
      <c r="P57" s="20">
        <v>3</v>
      </c>
      <c r="Q57" s="322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606</v>
      </c>
      <c r="AC57" s="362" t="s">
        <v>838</v>
      </c>
      <c r="AD57" s="371" t="s">
        <v>867</v>
      </c>
      <c r="AE57" s="362"/>
      <c r="AF57" s="242"/>
    </row>
    <row r="58" spans="1:32" s="27" customFormat="1">
      <c r="B58" s="321" t="s">
        <v>4</v>
      </c>
      <c r="C58" s="317" t="s">
        <v>1241</v>
      </c>
      <c r="D58" s="318" t="s">
        <v>930</v>
      </c>
      <c r="E58" s="311">
        <v>120</v>
      </c>
      <c r="F58" s="206">
        <v>4</v>
      </c>
      <c r="G58" s="206">
        <v>0</v>
      </c>
      <c r="H58" s="206">
        <v>20</v>
      </c>
      <c r="I58" s="206">
        <v>0</v>
      </c>
      <c r="J58" s="206">
        <v>75</v>
      </c>
      <c r="K58" s="334">
        <v>0.15</v>
      </c>
      <c r="L58" s="206">
        <v>0</v>
      </c>
      <c r="M58" s="199" t="b">
        <v>1</v>
      </c>
      <c r="N58" s="323">
        <v>5</v>
      </c>
      <c r="O58" s="323">
        <v>5</v>
      </c>
      <c r="P58" s="199">
        <v>0</v>
      </c>
      <c r="Q58" s="323">
        <f>entityDefinitions[[#This Row],['[edibleFromTier']]]</f>
        <v>0</v>
      </c>
      <c r="R58" s="199" t="b">
        <v>1</v>
      </c>
      <c r="S58" s="199" t="b">
        <v>0</v>
      </c>
      <c r="T58" s="199" t="b">
        <v>0</v>
      </c>
      <c r="U58" s="199">
        <v>1</v>
      </c>
      <c r="V58" s="199">
        <v>6</v>
      </c>
      <c r="W58" s="199">
        <v>0</v>
      </c>
      <c r="X58" s="251">
        <v>0.25</v>
      </c>
      <c r="Y58" s="251">
        <v>0.25</v>
      </c>
      <c r="Z58" s="251">
        <v>0.8</v>
      </c>
      <c r="AA58" s="312">
        <v>0</v>
      </c>
      <c r="AB58" s="302" t="s">
        <v>685</v>
      </c>
      <c r="AC58" s="363" t="s">
        <v>852</v>
      </c>
      <c r="AD58" s="370" t="s">
        <v>913</v>
      </c>
      <c r="AE58" s="363" t="s">
        <v>888</v>
      </c>
      <c r="AF58" s="363" t="s">
        <v>890</v>
      </c>
    </row>
    <row r="59" spans="1:32">
      <c r="A59" s="247"/>
      <c r="B59" s="320" t="s">
        <v>4</v>
      </c>
      <c r="C59" s="315" t="s">
        <v>1232</v>
      </c>
      <c r="D59" s="316" t="s">
        <v>400</v>
      </c>
      <c r="E59" s="309">
        <v>100</v>
      </c>
      <c r="F59" s="133">
        <v>2</v>
      </c>
      <c r="G59" s="133">
        <v>0</v>
      </c>
      <c r="H59" s="133">
        <v>20</v>
      </c>
      <c r="I59" s="133">
        <v>0</v>
      </c>
      <c r="J59" s="133">
        <v>55</v>
      </c>
      <c r="K59" s="335">
        <v>0.22499999999999998</v>
      </c>
      <c r="L59" s="133">
        <v>0</v>
      </c>
      <c r="M59" s="20" t="b">
        <v>1</v>
      </c>
      <c r="N59" s="322">
        <v>5</v>
      </c>
      <c r="O59" s="322">
        <v>5</v>
      </c>
      <c r="P59" s="20">
        <v>1</v>
      </c>
      <c r="Q59" s="322">
        <f>entityDefinitions[[#This Row],['[edibleFromTier']]]</f>
        <v>1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50">
        <v>0.25</v>
      </c>
      <c r="Y59" s="250">
        <v>0.25</v>
      </c>
      <c r="Z59" s="250">
        <v>0</v>
      </c>
      <c r="AA59" s="310">
        <v>0</v>
      </c>
      <c r="AB59" s="299" t="s">
        <v>710</v>
      </c>
      <c r="AC59" s="362" t="s">
        <v>836</v>
      </c>
      <c r="AD59" s="371" t="s">
        <v>866</v>
      </c>
      <c r="AE59" s="362" t="s">
        <v>878</v>
      </c>
      <c r="AF59" s="374" t="s">
        <v>893</v>
      </c>
    </row>
    <row r="60" spans="1:32">
      <c r="B60" s="321" t="s">
        <v>4</v>
      </c>
      <c r="C60" s="317" t="s">
        <v>1255</v>
      </c>
      <c r="D60" s="318" t="s">
        <v>401</v>
      </c>
      <c r="E60" s="311">
        <v>120</v>
      </c>
      <c r="F60" s="206">
        <v>121</v>
      </c>
      <c r="G60" s="206">
        <v>0</v>
      </c>
      <c r="H60" s="206">
        <v>20</v>
      </c>
      <c r="I60" s="206">
        <v>0</v>
      </c>
      <c r="J60" s="206">
        <v>75</v>
      </c>
      <c r="K60" s="334">
        <v>0.22499999999999998</v>
      </c>
      <c r="L60" s="206">
        <v>0</v>
      </c>
      <c r="M60" s="199" t="b">
        <v>1</v>
      </c>
      <c r="N60" s="323">
        <v>5</v>
      </c>
      <c r="O60" s="323">
        <v>0</v>
      </c>
      <c r="P60" s="199">
        <v>1</v>
      </c>
      <c r="Q60" s="323">
        <v>0</v>
      </c>
      <c r="R60" s="199" t="b">
        <v>1</v>
      </c>
      <c r="S60" s="199" t="b">
        <v>1</v>
      </c>
      <c r="T60" s="199" t="b">
        <v>0</v>
      </c>
      <c r="U60" s="199">
        <v>75</v>
      </c>
      <c r="V60" s="199">
        <v>7</v>
      </c>
      <c r="W60" s="199">
        <v>0</v>
      </c>
      <c r="X60" s="251">
        <v>0.25</v>
      </c>
      <c r="Y60" s="251">
        <v>0.25</v>
      </c>
      <c r="Z60" s="251">
        <v>0.7</v>
      </c>
      <c r="AA60" s="312">
        <v>0</v>
      </c>
      <c r="AB60" s="302" t="s">
        <v>611</v>
      </c>
      <c r="AC60" s="363" t="s">
        <v>851</v>
      </c>
      <c r="AD60" s="370" t="s">
        <v>869</v>
      </c>
      <c r="AE60" s="363" t="s">
        <v>887</v>
      </c>
      <c r="AF60" s="454" t="s">
        <v>889</v>
      </c>
    </row>
    <row r="61" spans="1:32">
      <c r="B61" s="320" t="s">
        <v>4</v>
      </c>
      <c r="C61" s="315" t="s">
        <v>1233</v>
      </c>
      <c r="D61" s="316" t="s">
        <v>402</v>
      </c>
      <c r="E61" s="309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35">
        <v>0.15</v>
      </c>
      <c r="L61" s="133">
        <v>0</v>
      </c>
      <c r="M61" s="20" t="b">
        <v>0</v>
      </c>
      <c r="N61" s="322">
        <v>5</v>
      </c>
      <c r="O61" s="322">
        <v>5</v>
      </c>
      <c r="P61" s="20">
        <v>5</v>
      </c>
      <c r="Q61" s="322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0.25</v>
      </c>
      <c r="AB61" s="299" t="s">
        <v>681</v>
      </c>
      <c r="AC61" s="242" t="s">
        <v>876</v>
      </c>
      <c r="AD61" s="372" t="s">
        <v>921</v>
      </c>
      <c r="AE61" s="362" t="s">
        <v>898</v>
      </c>
      <c r="AF61" s="374" t="s">
        <v>897</v>
      </c>
    </row>
    <row r="62" spans="1:32" s="27" customFormat="1">
      <c r="B62" s="320" t="s">
        <v>4</v>
      </c>
      <c r="C62" s="315" t="s">
        <v>1235</v>
      </c>
      <c r="D62" s="316" t="s">
        <v>402</v>
      </c>
      <c r="E62" s="309">
        <v>12580</v>
      </c>
      <c r="F62" s="133">
        <v>49</v>
      </c>
      <c r="G62" s="133">
        <v>0</v>
      </c>
      <c r="H62" s="133">
        <v>0</v>
      </c>
      <c r="I62" s="133">
        <v>0</v>
      </c>
      <c r="J62" s="133">
        <v>175</v>
      </c>
      <c r="K62" s="335">
        <v>0.15</v>
      </c>
      <c r="L62" s="133">
        <v>0</v>
      </c>
      <c r="M62" s="20" t="b">
        <v>0</v>
      </c>
      <c r="N62" s="322">
        <v>5</v>
      </c>
      <c r="O62" s="322">
        <v>5</v>
      </c>
      <c r="P62" s="20">
        <v>5</v>
      </c>
      <c r="Q62" s="322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50">
        <v>0.25</v>
      </c>
      <c r="Y62" s="250">
        <v>0.25</v>
      </c>
      <c r="Z62" s="250">
        <v>1</v>
      </c>
      <c r="AA62" s="310">
        <v>0.25</v>
      </c>
      <c r="AB62" s="299" t="s">
        <v>681</v>
      </c>
      <c r="AC62" s="242" t="s">
        <v>876</v>
      </c>
      <c r="AD62" s="372" t="s">
        <v>921</v>
      </c>
      <c r="AE62" s="362" t="s">
        <v>898</v>
      </c>
      <c r="AF62" s="362" t="s">
        <v>897</v>
      </c>
    </row>
    <row r="63" spans="1:32" s="27" customFormat="1">
      <c r="B63" s="320" t="s">
        <v>4</v>
      </c>
      <c r="C63" s="315" t="s">
        <v>1234</v>
      </c>
      <c r="D63" s="316" t="s">
        <v>402</v>
      </c>
      <c r="E63" s="309">
        <v>5200</v>
      </c>
      <c r="F63" s="133">
        <v>4</v>
      </c>
      <c r="G63" s="133">
        <v>0</v>
      </c>
      <c r="H63" s="133">
        <v>25</v>
      </c>
      <c r="I63" s="133">
        <v>0</v>
      </c>
      <c r="J63" s="133">
        <v>130</v>
      </c>
      <c r="K63" s="335">
        <v>0.15</v>
      </c>
      <c r="L63" s="133">
        <v>0</v>
      </c>
      <c r="M63" s="20" t="b">
        <v>1</v>
      </c>
      <c r="N63" s="322">
        <v>5</v>
      </c>
      <c r="O63" s="322">
        <v>5</v>
      </c>
      <c r="P63" s="20">
        <v>4</v>
      </c>
      <c r="Q63" s="322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50">
        <v>0.25</v>
      </c>
      <c r="Y63" s="250">
        <v>0.25</v>
      </c>
      <c r="Z63" s="250">
        <v>1</v>
      </c>
      <c r="AA63" s="310">
        <v>0</v>
      </c>
      <c r="AB63" s="299" t="s">
        <v>680</v>
      </c>
      <c r="AC63" s="242" t="s">
        <v>876</v>
      </c>
      <c r="AD63" s="372" t="s">
        <v>920</v>
      </c>
      <c r="AE63" s="362" t="s">
        <v>879</v>
      </c>
      <c r="AF63" s="362" t="s">
        <v>896</v>
      </c>
    </row>
    <row r="64" spans="1:32" s="27" customFormat="1">
      <c r="B64" s="320" t="s">
        <v>4</v>
      </c>
      <c r="C64" s="315" t="s">
        <v>1236</v>
      </c>
      <c r="D64" s="316" t="s">
        <v>400</v>
      </c>
      <c r="E64" s="309">
        <v>100</v>
      </c>
      <c r="F64" s="133">
        <v>2</v>
      </c>
      <c r="G64" s="133">
        <v>0</v>
      </c>
      <c r="H64" s="133">
        <v>10</v>
      </c>
      <c r="I64" s="133">
        <v>40</v>
      </c>
      <c r="J64" s="133">
        <v>55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50">
        <v>0.25</v>
      </c>
      <c r="Y64" s="250">
        <v>0.25</v>
      </c>
      <c r="Z64" s="250">
        <v>0</v>
      </c>
      <c r="AA64" s="310">
        <v>0</v>
      </c>
      <c r="AB64" s="301" t="s">
        <v>675</v>
      </c>
      <c r="AC64" s="362" t="s">
        <v>848</v>
      </c>
      <c r="AD64" s="371" t="s">
        <v>868</v>
      </c>
      <c r="AE64" s="362"/>
      <c r="AF64" s="242"/>
    </row>
    <row r="65" spans="2:32" s="27" customFormat="1">
      <c r="B65" s="320" t="s">
        <v>4</v>
      </c>
      <c r="C65" s="315" t="s">
        <v>1237</v>
      </c>
      <c r="D65" s="316" t="s">
        <v>400</v>
      </c>
      <c r="E65" s="309">
        <v>40</v>
      </c>
      <c r="F65" s="133">
        <v>4</v>
      </c>
      <c r="G65" s="133">
        <v>0</v>
      </c>
      <c r="H65" s="133">
        <v>6</v>
      </c>
      <c r="I65" s="133">
        <v>30</v>
      </c>
      <c r="J65" s="133">
        <v>25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0</v>
      </c>
      <c r="Q65" s="322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301" t="s">
        <v>675</v>
      </c>
      <c r="AC65" s="362" t="s">
        <v>848</v>
      </c>
      <c r="AD65" s="371" t="s">
        <v>868</v>
      </c>
      <c r="AE65" s="362"/>
      <c r="AF65" s="242"/>
    </row>
    <row r="66" spans="2:32">
      <c r="B66" s="320" t="s">
        <v>4</v>
      </c>
      <c r="C66" s="315" t="s">
        <v>1270</v>
      </c>
      <c r="D66" s="316" t="s">
        <v>400</v>
      </c>
      <c r="E66" s="309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1</v>
      </c>
      <c r="Q66" s="322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50">
        <v>0.05</v>
      </c>
      <c r="Y66" s="250">
        <v>0.05</v>
      </c>
      <c r="Z66" s="250">
        <v>1</v>
      </c>
      <c r="AA66" s="310">
        <v>0</v>
      </c>
      <c r="AB66" s="299" t="s">
        <v>674</v>
      </c>
      <c r="AC66" s="362" t="s">
        <v>849</v>
      </c>
      <c r="AD66" s="371" t="s">
        <v>873</v>
      </c>
      <c r="AE66" s="362" t="s">
        <v>900</v>
      </c>
      <c r="AF66" s="362" t="s">
        <v>899</v>
      </c>
    </row>
    <row r="67" spans="2:32">
      <c r="B67" s="320" t="s">
        <v>4</v>
      </c>
      <c r="C67" s="315" t="s">
        <v>1238</v>
      </c>
      <c r="D67" s="316" t="s">
        <v>400</v>
      </c>
      <c r="E67" s="309">
        <v>50</v>
      </c>
      <c r="F67" s="133">
        <v>2</v>
      </c>
      <c r="G67" s="133">
        <v>0</v>
      </c>
      <c r="H67" s="133">
        <v>15</v>
      </c>
      <c r="I67" s="133">
        <v>0</v>
      </c>
      <c r="J67" s="133">
        <v>28</v>
      </c>
      <c r="K67" s="335">
        <v>7.4999999999999997E-2</v>
      </c>
      <c r="L67" s="133">
        <v>0</v>
      </c>
      <c r="M67" s="20" t="b">
        <v>1</v>
      </c>
      <c r="N67" s="322">
        <v>5</v>
      </c>
      <c r="O67" s="322">
        <v>5</v>
      </c>
      <c r="P67" s="20">
        <v>1</v>
      </c>
      <c r="Q67" s="322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50">
        <v>0.1</v>
      </c>
      <c r="Y67" s="250">
        <v>0.1</v>
      </c>
      <c r="Z67" s="250">
        <v>0</v>
      </c>
      <c r="AA67" s="310">
        <v>0</v>
      </c>
      <c r="AB67" s="299" t="s">
        <v>608</v>
      </c>
      <c r="AC67" s="362" t="s">
        <v>839</v>
      </c>
      <c r="AD67" s="371" t="s">
        <v>875</v>
      </c>
      <c r="AE67" s="362"/>
      <c r="AF67" s="242"/>
    </row>
    <row r="68" spans="2:32">
      <c r="B68" s="320" t="s">
        <v>4</v>
      </c>
      <c r="C68" s="315" t="s">
        <v>1256</v>
      </c>
      <c r="D68" s="316" t="s">
        <v>400</v>
      </c>
      <c r="E68" s="309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0</v>
      </c>
      <c r="Q68" s="322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50">
        <v>0.1</v>
      </c>
      <c r="Y68" s="250">
        <v>0.1</v>
      </c>
      <c r="Z68" s="250">
        <v>0</v>
      </c>
      <c r="AA68" s="310">
        <v>0</v>
      </c>
      <c r="AB68" s="299" t="s">
        <v>608</v>
      </c>
      <c r="AC68" s="362" t="s">
        <v>839</v>
      </c>
      <c r="AD68" s="371" t="s">
        <v>875</v>
      </c>
      <c r="AE68" s="362"/>
      <c r="AF68" s="242"/>
    </row>
    <row r="69" spans="2:32">
      <c r="B69" s="321" t="s">
        <v>4</v>
      </c>
      <c r="C69" s="317" t="s">
        <v>1259</v>
      </c>
      <c r="D69" s="318" t="s">
        <v>401</v>
      </c>
      <c r="E69" s="311">
        <v>120</v>
      </c>
      <c r="F69" s="206">
        <v>4</v>
      </c>
      <c r="G69" s="206">
        <v>0</v>
      </c>
      <c r="H69" s="206">
        <v>15</v>
      </c>
      <c r="I69" s="206">
        <v>0</v>
      </c>
      <c r="J69" s="206">
        <v>75</v>
      </c>
      <c r="K69" s="334">
        <v>0.22499999999999998</v>
      </c>
      <c r="L69" s="206">
        <v>0</v>
      </c>
      <c r="M69" s="199" t="b">
        <v>1</v>
      </c>
      <c r="N69" s="323">
        <v>5</v>
      </c>
      <c r="O69" s="323">
        <v>0</v>
      </c>
      <c r="P69" s="199">
        <v>1</v>
      </c>
      <c r="Q69" s="323">
        <v>0</v>
      </c>
      <c r="R69" s="199" t="b">
        <v>1</v>
      </c>
      <c r="S69" s="199" t="b">
        <v>1</v>
      </c>
      <c r="T69" s="199" t="b">
        <v>0</v>
      </c>
      <c r="U69" s="199">
        <v>80</v>
      </c>
      <c r="V69" s="199">
        <v>7</v>
      </c>
      <c r="W69" s="199">
        <v>0</v>
      </c>
      <c r="X69" s="251">
        <v>0.25</v>
      </c>
      <c r="Y69" s="251">
        <v>0.25</v>
      </c>
      <c r="Z69" s="251">
        <v>0</v>
      </c>
      <c r="AA69" s="312">
        <v>0</v>
      </c>
      <c r="AB69" s="302" t="s">
        <v>683</v>
      </c>
      <c r="AC69" s="363" t="s">
        <v>854</v>
      </c>
      <c r="AD69" s="370" t="s">
        <v>914</v>
      </c>
      <c r="AE69" s="363"/>
      <c r="AF69" s="241"/>
    </row>
    <row r="70" spans="2:32">
      <c r="B70" s="320" t="s">
        <v>4</v>
      </c>
      <c r="C70" s="315" t="s">
        <v>1271</v>
      </c>
      <c r="D70" s="316" t="s">
        <v>400</v>
      </c>
      <c r="E70" s="309">
        <v>150</v>
      </c>
      <c r="F70" s="133">
        <v>2</v>
      </c>
      <c r="G70" s="133">
        <v>0</v>
      </c>
      <c r="H70" s="133">
        <v>30</v>
      </c>
      <c r="I70" s="133">
        <v>0</v>
      </c>
      <c r="J70" s="133">
        <v>83</v>
      </c>
      <c r="K70" s="335">
        <v>0.22499999999999998</v>
      </c>
      <c r="L70" s="133">
        <v>0</v>
      </c>
      <c r="M70" s="20" t="b">
        <v>1</v>
      </c>
      <c r="N70" s="322">
        <v>5</v>
      </c>
      <c r="O70" s="322">
        <v>5</v>
      </c>
      <c r="P70" s="20">
        <v>1</v>
      </c>
      <c r="Q70" s="322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50">
        <v>0.05</v>
      </c>
      <c r="Y70" s="250">
        <v>0.05</v>
      </c>
      <c r="Z70" s="250">
        <v>1</v>
      </c>
      <c r="AA70" s="310">
        <v>0</v>
      </c>
      <c r="AB70" s="299" t="s">
        <v>674</v>
      </c>
      <c r="AC70" s="362" t="s">
        <v>849</v>
      </c>
      <c r="AD70" s="371" t="s">
        <v>873</v>
      </c>
      <c r="AE70" s="362" t="s">
        <v>900</v>
      </c>
      <c r="AF70" s="362" t="s">
        <v>899</v>
      </c>
    </row>
    <row r="71" spans="2:32" s="27" customFormat="1">
      <c r="B71" s="320" t="s">
        <v>4</v>
      </c>
      <c r="C71" s="315" t="s">
        <v>1257</v>
      </c>
      <c r="D71" s="316" t="s">
        <v>400</v>
      </c>
      <c r="E71" s="309">
        <v>120</v>
      </c>
      <c r="F71" s="133">
        <v>9</v>
      </c>
      <c r="G71" s="133">
        <v>0</v>
      </c>
      <c r="H71" s="133">
        <v>7</v>
      </c>
      <c r="I71" s="133">
        <v>0</v>
      </c>
      <c r="J71" s="133">
        <v>75</v>
      </c>
      <c r="K71" s="335">
        <v>0.22499999999999998</v>
      </c>
      <c r="L71" s="133">
        <v>0</v>
      </c>
      <c r="M71" s="20" t="b">
        <v>1</v>
      </c>
      <c r="N71" s="322">
        <v>5</v>
      </c>
      <c r="O71" s="322">
        <v>0</v>
      </c>
      <c r="P71" s="20">
        <v>1</v>
      </c>
      <c r="Q71" s="322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50">
        <v>0.1</v>
      </c>
      <c r="Y71" s="250">
        <v>0.1</v>
      </c>
      <c r="Z71" s="250">
        <v>0</v>
      </c>
      <c r="AA71" s="310">
        <v>0</v>
      </c>
      <c r="AB71" s="299" t="s">
        <v>608</v>
      </c>
      <c r="AC71" s="362" t="s">
        <v>839</v>
      </c>
      <c r="AD71" s="371" t="s">
        <v>875</v>
      </c>
      <c r="AE71" s="362"/>
      <c r="AF71" s="242"/>
    </row>
    <row r="72" spans="2:32" s="27" customFormat="1">
      <c r="B72" s="321" t="s">
        <v>4</v>
      </c>
      <c r="C72" s="317" t="s">
        <v>1258</v>
      </c>
      <c r="D72" s="318" t="s">
        <v>401</v>
      </c>
      <c r="E72" s="311">
        <v>600</v>
      </c>
      <c r="F72" s="206">
        <v>4</v>
      </c>
      <c r="G72" s="206">
        <v>0</v>
      </c>
      <c r="H72" s="206">
        <v>30</v>
      </c>
      <c r="I72" s="206">
        <v>0</v>
      </c>
      <c r="J72" s="206">
        <v>105</v>
      </c>
      <c r="K72" s="334">
        <v>0.15</v>
      </c>
      <c r="L72" s="206">
        <v>0</v>
      </c>
      <c r="M72" s="199" t="b">
        <v>1</v>
      </c>
      <c r="N72" s="323">
        <v>5</v>
      </c>
      <c r="O72" s="323">
        <v>2</v>
      </c>
      <c r="P72" s="199">
        <v>3</v>
      </c>
      <c r="Q72" s="323">
        <v>2</v>
      </c>
      <c r="R72" s="199" t="b">
        <v>1</v>
      </c>
      <c r="S72" s="199" t="b">
        <v>1</v>
      </c>
      <c r="T72" s="199" t="b">
        <v>0</v>
      </c>
      <c r="U72" s="199">
        <v>85</v>
      </c>
      <c r="V72" s="199">
        <v>9</v>
      </c>
      <c r="W72" s="199">
        <v>0</v>
      </c>
      <c r="X72" s="251">
        <v>0.25</v>
      </c>
      <c r="Y72" s="251">
        <v>0.25</v>
      </c>
      <c r="Z72" s="251">
        <v>0.75</v>
      </c>
      <c r="AA72" s="312">
        <v>0</v>
      </c>
      <c r="AB72" s="302" t="s">
        <v>684</v>
      </c>
      <c r="AC72" s="363" t="s">
        <v>853</v>
      </c>
      <c r="AD72" s="370" t="s">
        <v>915</v>
      </c>
      <c r="AE72" s="363" t="s">
        <v>901</v>
      </c>
      <c r="AF72" s="363" t="s">
        <v>902</v>
      </c>
    </row>
    <row r="73" spans="2:32" s="27" customFormat="1">
      <c r="B73" s="321" t="s">
        <v>4</v>
      </c>
      <c r="C73" s="317" t="s">
        <v>1260</v>
      </c>
      <c r="D73" s="318" t="s">
        <v>401</v>
      </c>
      <c r="E73" s="311">
        <v>100</v>
      </c>
      <c r="F73" s="206">
        <v>2</v>
      </c>
      <c r="G73" s="206">
        <v>0</v>
      </c>
      <c r="H73" s="206">
        <v>50</v>
      </c>
      <c r="I73" s="206">
        <v>0</v>
      </c>
      <c r="J73" s="206">
        <v>55</v>
      </c>
      <c r="K73" s="334">
        <v>0.22499999999999998</v>
      </c>
      <c r="L73" s="206">
        <v>0</v>
      </c>
      <c r="M73" s="199" t="b">
        <v>1</v>
      </c>
      <c r="N73" s="323">
        <v>5</v>
      </c>
      <c r="O73" s="323">
        <v>1</v>
      </c>
      <c r="P73" s="199">
        <v>2</v>
      </c>
      <c r="Q73" s="323">
        <v>1</v>
      </c>
      <c r="R73" s="199" t="b">
        <v>1</v>
      </c>
      <c r="S73" s="199" t="b">
        <v>1</v>
      </c>
      <c r="T73" s="199" t="b">
        <v>0</v>
      </c>
      <c r="U73" s="199">
        <v>85</v>
      </c>
      <c r="V73" s="199">
        <v>9</v>
      </c>
      <c r="W73" s="199">
        <v>0</v>
      </c>
      <c r="X73" s="251">
        <v>0.25</v>
      </c>
      <c r="Y73" s="251">
        <v>0.25</v>
      </c>
      <c r="Z73" s="251">
        <v>0.75</v>
      </c>
      <c r="AA73" s="312">
        <v>0</v>
      </c>
      <c r="AB73" s="302" t="s">
        <v>684</v>
      </c>
      <c r="AC73" s="363" t="s">
        <v>853</v>
      </c>
      <c r="AD73" s="370" t="s">
        <v>915</v>
      </c>
      <c r="AE73" s="363" t="s">
        <v>901</v>
      </c>
      <c r="AF73" s="363" t="s">
        <v>902</v>
      </c>
    </row>
    <row r="74" spans="2:32" s="27" customFormat="1">
      <c r="B74" s="321" t="s">
        <v>4</v>
      </c>
      <c r="C74" s="317" t="s">
        <v>1243</v>
      </c>
      <c r="D74" s="318" t="s">
        <v>930</v>
      </c>
      <c r="E74" s="311">
        <v>120</v>
      </c>
      <c r="F74" s="206">
        <v>4</v>
      </c>
      <c r="G74" s="206">
        <v>0</v>
      </c>
      <c r="H74" s="206">
        <v>10</v>
      </c>
      <c r="I74" s="206">
        <v>0</v>
      </c>
      <c r="J74" s="206">
        <v>75</v>
      </c>
      <c r="K74" s="334">
        <v>0.15</v>
      </c>
      <c r="L74" s="206">
        <v>0</v>
      </c>
      <c r="M74" s="199" t="b">
        <v>1</v>
      </c>
      <c r="N74" s="323">
        <v>0</v>
      </c>
      <c r="O74" s="323">
        <v>5</v>
      </c>
      <c r="P74" s="199">
        <v>1</v>
      </c>
      <c r="Q74" s="323">
        <v>0</v>
      </c>
      <c r="R74" s="199" t="b">
        <v>1</v>
      </c>
      <c r="S74" s="199" t="b">
        <v>0</v>
      </c>
      <c r="T74" s="199" t="b">
        <v>1</v>
      </c>
      <c r="U74" s="199">
        <v>50</v>
      </c>
      <c r="V74" s="199">
        <v>6</v>
      </c>
      <c r="W74" s="199">
        <v>0</v>
      </c>
      <c r="X74" s="251">
        <v>0.25</v>
      </c>
      <c r="Y74" s="251">
        <v>0.25</v>
      </c>
      <c r="Z74" s="251">
        <v>0.8</v>
      </c>
      <c r="AA74" s="312">
        <v>0</v>
      </c>
      <c r="AB74" s="302" t="s">
        <v>685</v>
      </c>
      <c r="AC74" s="363" t="s">
        <v>852</v>
      </c>
      <c r="AD74" s="370" t="s">
        <v>913</v>
      </c>
      <c r="AE74" s="363" t="s">
        <v>888</v>
      </c>
      <c r="AF74" s="363" t="s">
        <v>890</v>
      </c>
    </row>
    <row r="75" spans="2:32" s="27" customFormat="1">
      <c r="B75" s="320" t="s">
        <v>4</v>
      </c>
      <c r="C75" s="315" t="s">
        <v>1261</v>
      </c>
      <c r="D75" s="316" t="s">
        <v>400</v>
      </c>
      <c r="E75" s="309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35">
        <v>0.15</v>
      </c>
      <c r="L75" s="133">
        <v>0</v>
      </c>
      <c r="M75" s="20" t="b">
        <v>1</v>
      </c>
      <c r="N75" s="322">
        <v>5</v>
      </c>
      <c r="O75" s="322">
        <v>5</v>
      </c>
      <c r="P75" s="20">
        <v>1</v>
      </c>
      <c r="Q75" s="322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50">
        <v>0</v>
      </c>
      <c r="Y75" s="250">
        <v>0</v>
      </c>
      <c r="Z75" s="250">
        <v>1</v>
      </c>
      <c r="AA75" s="310">
        <v>0</v>
      </c>
      <c r="AB75" s="299" t="s">
        <v>678</v>
      </c>
      <c r="AC75" s="362" t="s">
        <v>841</v>
      </c>
      <c r="AD75" s="371" t="s">
        <v>917</v>
      </c>
      <c r="AE75" s="362" t="s">
        <v>903</v>
      </c>
      <c r="AF75" s="362" t="s">
        <v>880</v>
      </c>
    </row>
    <row r="76" spans="2:32" s="27" customFormat="1">
      <c r="B76" s="320" t="s">
        <v>4</v>
      </c>
      <c r="C76" s="315" t="s">
        <v>1262</v>
      </c>
      <c r="D76" s="316" t="s">
        <v>400</v>
      </c>
      <c r="E76" s="309">
        <v>100</v>
      </c>
      <c r="F76" s="133">
        <v>2</v>
      </c>
      <c r="G76" s="133">
        <v>0</v>
      </c>
      <c r="H76" s="133">
        <v>20</v>
      </c>
      <c r="I76" s="133">
        <v>0</v>
      </c>
      <c r="J76" s="133">
        <v>55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1</v>
      </c>
      <c r="Q76" s="322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50">
        <v>0</v>
      </c>
      <c r="Y76" s="250">
        <v>0</v>
      </c>
      <c r="Z76" s="250">
        <v>1</v>
      </c>
      <c r="AA76" s="310">
        <v>0</v>
      </c>
      <c r="AB76" s="299" t="s">
        <v>677</v>
      </c>
      <c r="AC76" s="362" t="s">
        <v>842</v>
      </c>
      <c r="AD76" s="371" t="s">
        <v>916</v>
      </c>
      <c r="AE76" s="362" t="s">
        <v>903</v>
      </c>
      <c r="AF76" s="362" t="s">
        <v>881</v>
      </c>
    </row>
    <row r="77" spans="2:32">
      <c r="B77" s="320" t="s">
        <v>4</v>
      </c>
      <c r="C77" s="315" t="s">
        <v>1263</v>
      </c>
      <c r="D77" s="316" t="s">
        <v>400</v>
      </c>
      <c r="E77" s="309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35">
        <v>7.4999999999999997E-2</v>
      </c>
      <c r="L77" s="133">
        <v>0</v>
      </c>
      <c r="M77" s="20" t="b">
        <v>1</v>
      </c>
      <c r="N77" s="322">
        <v>5</v>
      </c>
      <c r="O77" s="322">
        <v>5</v>
      </c>
      <c r="P77" s="20">
        <v>0</v>
      </c>
      <c r="Q77" s="322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50">
        <v>0</v>
      </c>
      <c r="Y77" s="250">
        <v>0</v>
      </c>
      <c r="Z77" s="250">
        <v>0</v>
      </c>
      <c r="AA77" s="310">
        <v>0</v>
      </c>
      <c r="AB77" s="299" t="s">
        <v>676</v>
      </c>
      <c r="AC77" s="362" t="s">
        <v>858</v>
      </c>
      <c r="AD77" s="371" t="s">
        <v>874</v>
      </c>
      <c r="AE77" s="362"/>
      <c r="AF77" s="300"/>
    </row>
    <row r="78" spans="2:32">
      <c r="B78" s="320" t="s">
        <v>4</v>
      </c>
      <c r="C78" s="315" t="s">
        <v>1239</v>
      </c>
      <c r="D78" s="316" t="s">
        <v>400</v>
      </c>
      <c r="E78" s="309">
        <v>40</v>
      </c>
      <c r="F78" s="133">
        <v>4</v>
      </c>
      <c r="G78" s="133">
        <v>0</v>
      </c>
      <c r="H78" s="133">
        <v>3</v>
      </c>
      <c r="I78" s="133">
        <v>0</v>
      </c>
      <c r="J78" s="133">
        <v>25</v>
      </c>
      <c r="K78" s="335">
        <v>0.22499999999999998</v>
      </c>
      <c r="L78" s="133">
        <v>0</v>
      </c>
      <c r="M78" s="20" t="b">
        <v>1</v>
      </c>
      <c r="N78" s="322">
        <v>5</v>
      </c>
      <c r="O78" s="322">
        <v>5</v>
      </c>
      <c r="P78" s="20">
        <v>0</v>
      </c>
      <c r="Q78" s="322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50">
        <v>0.05</v>
      </c>
      <c r="Y78" s="250">
        <v>0.05</v>
      </c>
      <c r="Z78" s="250">
        <v>0</v>
      </c>
      <c r="AA78" s="310">
        <v>0</v>
      </c>
      <c r="AB78" s="299" t="s">
        <v>686</v>
      </c>
      <c r="AC78" s="362" t="s">
        <v>840</v>
      </c>
      <c r="AD78" s="371" t="s">
        <v>918</v>
      </c>
      <c r="AE78" s="362"/>
      <c r="AF78" s="300"/>
    </row>
    <row r="79" spans="2:32">
      <c r="B79" s="320" t="s">
        <v>4</v>
      </c>
      <c r="C79" s="315" t="s">
        <v>1246</v>
      </c>
      <c r="D79" s="316" t="s">
        <v>944</v>
      </c>
      <c r="E79" s="309">
        <v>150</v>
      </c>
      <c r="F79" s="133">
        <v>2</v>
      </c>
      <c r="G79" s="133">
        <v>0</v>
      </c>
      <c r="H79" s="133">
        <v>80</v>
      </c>
      <c r="I79" s="133">
        <v>0</v>
      </c>
      <c r="J79" s="133">
        <v>83</v>
      </c>
      <c r="K79" s="335">
        <v>0.15</v>
      </c>
      <c r="L79" s="133">
        <v>0</v>
      </c>
      <c r="M79" s="20" t="b">
        <v>1</v>
      </c>
      <c r="N79" s="322">
        <v>5</v>
      </c>
      <c r="O79" s="322">
        <v>5</v>
      </c>
      <c r="P79" s="20">
        <v>1</v>
      </c>
      <c r="Q79" s="322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50">
        <v>0.1</v>
      </c>
      <c r="Y79" s="250">
        <v>0.1</v>
      </c>
      <c r="Z79" s="250">
        <v>1</v>
      </c>
      <c r="AA79" s="310">
        <v>0</v>
      </c>
      <c r="AB79" s="299" t="s">
        <v>673</v>
      </c>
      <c r="AC79" s="362" t="s">
        <v>829</v>
      </c>
      <c r="AD79" s="371" t="s">
        <v>859</v>
      </c>
      <c r="AE79" s="362" t="s">
        <v>877</v>
      </c>
      <c r="AF79" s="374" t="s">
        <v>891</v>
      </c>
    </row>
    <row r="80" spans="2:32">
      <c r="B80" s="321" t="s">
        <v>4</v>
      </c>
      <c r="C80" s="317" t="s">
        <v>1264</v>
      </c>
      <c r="D80" s="318" t="s">
        <v>401</v>
      </c>
      <c r="E80" s="311">
        <v>80</v>
      </c>
      <c r="F80" s="206">
        <v>2</v>
      </c>
      <c r="G80" s="206">
        <v>0</v>
      </c>
      <c r="H80" s="206">
        <v>15</v>
      </c>
      <c r="I80" s="206">
        <v>0</v>
      </c>
      <c r="J80" s="206">
        <v>50</v>
      </c>
      <c r="K80" s="334">
        <v>0.15</v>
      </c>
      <c r="L80" s="206">
        <v>0</v>
      </c>
      <c r="M80" s="199" t="b">
        <v>1</v>
      </c>
      <c r="N80" s="323">
        <v>5</v>
      </c>
      <c r="O80" s="323">
        <v>0</v>
      </c>
      <c r="P80" s="199">
        <v>1</v>
      </c>
      <c r="Q80" s="323">
        <v>0</v>
      </c>
      <c r="R80" s="199" t="b">
        <v>1</v>
      </c>
      <c r="S80" s="199" t="b">
        <v>1</v>
      </c>
      <c r="T80" s="199" t="b">
        <v>0</v>
      </c>
      <c r="U80" s="199">
        <v>35</v>
      </c>
      <c r="V80" s="199">
        <v>7</v>
      </c>
      <c r="W80" s="199">
        <v>0</v>
      </c>
      <c r="X80" s="251">
        <v>0.25</v>
      </c>
      <c r="Y80" s="251">
        <v>0.25</v>
      </c>
      <c r="Z80" s="251">
        <v>0</v>
      </c>
      <c r="AA80" s="312">
        <v>0</v>
      </c>
      <c r="AB80" s="302" t="s">
        <v>612</v>
      </c>
      <c r="AC80" s="363" t="s">
        <v>855</v>
      </c>
      <c r="AD80" s="370" t="s">
        <v>922</v>
      </c>
      <c r="AE80" s="363"/>
      <c r="AF80" s="303"/>
    </row>
    <row r="81" spans="1:32">
      <c r="B81" s="321" t="s">
        <v>4</v>
      </c>
      <c r="C81" s="317" t="s">
        <v>1265</v>
      </c>
      <c r="D81" s="318" t="s">
        <v>401</v>
      </c>
      <c r="E81" s="311">
        <v>80</v>
      </c>
      <c r="F81" s="206">
        <v>4</v>
      </c>
      <c r="G81" s="206">
        <v>0</v>
      </c>
      <c r="H81" s="206">
        <v>15</v>
      </c>
      <c r="I81" s="206">
        <v>0</v>
      </c>
      <c r="J81" s="206">
        <v>50</v>
      </c>
      <c r="K81" s="334">
        <v>0.15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75</v>
      </c>
      <c r="V81" s="199">
        <v>7</v>
      </c>
      <c r="W81" s="199">
        <v>0</v>
      </c>
      <c r="X81" s="251">
        <v>0.25</v>
      </c>
      <c r="Y81" s="251">
        <v>0.25</v>
      </c>
      <c r="Z81" s="251">
        <v>0</v>
      </c>
      <c r="AA81" s="312">
        <v>0</v>
      </c>
      <c r="AB81" s="302" t="s">
        <v>612</v>
      </c>
      <c r="AC81" s="363" t="s">
        <v>856</v>
      </c>
      <c r="AD81" s="370" t="s">
        <v>923</v>
      </c>
      <c r="AE81" s="363"/>
      <c r="AF81" s="303"/>
    </row>
    <row r="82" spans="1:32">
      <c r="B82" s="320" t="s">
        <v>4</v>
      </c>
      <c r="C82" s="315" t="s">
        <v>1240</v>
      </c>
      <c r="D82" s="316" t="s">
        <v>944</v>
      </c>
      <c r="E82" s="309">
        <v>100</v>
      </c>
      <c r="F82" s="133">
        <v>2</v>
      </c>
      <c r="G82" s="133">
        <v>0</v>
      </c>
      <c r="H82" s="133">
        <v>20</v>
      </c>
      <c r="I82" s="133">
        <v>0</v>
      </c>
      <c r="J82" s="133">
        <v>55</v>
      </c>
      <c r="K82" s="335">
        <v>0.22499999999999998</v>
      </c>
      <c r="L82" s="133">
        <v>0</v>
      </c>
      <c r="M82" s="20" t="b">
        <v>1</v>
      </c>
      <c r="N82" s="322">
        <v>5</v>
      </c>
      <c r="O82" s="322">
        <v>5</v>
      </c>
      <c r="P82" s="20">
        <v>1</v>
      </c>
      <c r="Q82" s="322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50">
        <v>0</v>
      </c>
      <c r="Y82" s="250">
        <v>0</v>
      </c>
      <c r="Z82" s="250">
        <v>0.6</v>
      </c>
      <c r="AA82" s="310">
        <v>0</v>
      </c>
      <c r="AB82" s="299" t="s">
        <v>613</v>
      </c>
      <c r="AC82" s="362" t="s">
        <v>857</v>
      </c>
      <c r="AD82" s="371" t="s">
        <v>924</v>
      </c>
      <c r="AE82" s="362" t="s">
        <v>904</v>
      </c>
      <c r="AF82" s="374" t="s">
        <v>905</v>
      </c>
    </row>
    <row r="83" spans="1:32" ht="15.75" thickBot="1">
      <c r="B83" s="321" t="s">
        <v>4</v>
      </c>
      <c r="C83" s="317" t="s">
        <v>1244</v>
      </c>
      <c r="D83" s="318" t="s">
        <v>930</v>
      </c>
      <c r="E83" s="311">
        <v>120</v>
      </c>
      <c r="F83" s="206">
        <v>2</v>
      </c>
      <c r="G83" s="206">
        <v>0</v>
      </c>
      <c r="H83" s="206">
        <v>8</v>
      </c>
      <c r="I83" s="206">
        <v>0</v>
      </c>
      <c r="J83" s="206">
        <v>75</v>
      </c>
      <c r="K83" s="334">
        <v>0.22499999999999998</v>
      </c>
      <c r="L83" s="206">
        <v>0</v>
      </c>
      <c r="M83" s="199" t="b">
        <v>1</v>
      </c>
      <c r="N83" s="323">
        <v>5</v>
      </c>
      <c r="O83" s="323">
        <v>0</v>
      </c>
      <c r="P83" s="199">
        <v>1</v>
      </c>
      <c r="Q83" s="323">
        <v>0</v>
      </c>
      <c r="R83" s="199" t="b">
        <v>1</v>
      </c>
      <c r="S83" s="199" t="b">
        <v>1</v>
      </c>
      <c r="T83" s="199" t="b">
        <v>0</v>
      </c>
      <c r="U83" s="199">
        <v>25</v>
      </c>
      <c r="V83" s="199">
        <v>7</v>
      </c>
      <c r="W83" s="497">
        <v>0</v>
      </c>
      <c r="X83" s="251">
        <v>0.25</v>
      </c>
      <c r="Y83" s="251">
        <v>0.25</v>
      </c>
      <c r="Z83" s="251">
        <v>0.8</v>
      </c>
      <c r="AA83" s="312">
        <v>0</v>
      </c>
      <c r="AB83" s="302" t="s">
        <v>685</v>
      </c>
      <c r="AC83" s="363" t="s">
        <v>852</v>
      </c>
      <c r="AD83" s="370" t="s">
        <v>913</v>
      </c>
      <c r="AE83" s="363" t="s">
        <v>888</v>
      </c>
      <c r="AF83" s="454" t="s">
        <v>890</v>
      </c>
    </row>
    <row r="84" spans="1:32">
      <c r="B84" s="320"/>
      <c r="C84" s="324"/>
      <c r="D84" s="316"/>
      <c r="E84" s="325">
        <v>68</v>
      </c>
      <c r="F84" s="133">
        <v>3</v>
      </c>
      <c r="G84" s="133"/>
      <c r="H84" s="133"/>
      <c r="I84" s="133"/>
      <c r="J84" s="133">
        <v>0</v>
      </c>
      <c r="K84" s="336">
        <v>0.53</v>
      </c>
      <c r="L84" s="133"/>
      <c r="M84" s="20"/>
      <c r="N84" s="329"/>
      <c r="O84" s="329"/>
      <c r="P84" s="183"/>
      <c r="Q84" s="327"/>
      <c r="R84" s="326"/>
      <c r="S84" s="328"/>
      <c r="T84" s="328"/>
      <c r="U84" s="330"/>
      <c r="V84" s="183"/>
      <c r="W84" s="330"/>
      <c r="X84" s="331"/>
      <c r="Y84" s="250"/>
      <c r="Z84" s="250"/>
      <c r="AA84" s="310"/>
      <c r="AB84" s="332"/>
      <c r="AC84" s="364"/>
      <c r="AD84" s="333"/>
      <c r="AE84" s="363"/>
      <c r="AF84" s="303"/>
    </row>
    <row r="85" spans="1:32" ht="15.75" thickBot="1"/>
    <row r="86" spans="1:32" ht="23.25">
      <c r="B86" s="12" t="s">
        <v>650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32" s="5" customFormat="1">
      <c r="B87" s="238"/>
      <c r="C87" s="238"/>
      <c r="D87" s="240"/>
      <c r="E87" s="238"/>
      <c r="F87" s="238"/>
      <c r="G87" s="511"/>
      <c r="H87" s="511"/>
      <c r="I87" s="172" t="s">
        <v>419</v>
      </c>
      <c r="J87" s="172"/>
      <c r="K87" s="238"/>
      <c r="N87" s="5" t="s">
        <v>474</v>
      </c>
      <c r="AB87" s="172"/>
      <c r="AC87" s="172"/>
      <c r="AD87" s="172"/>
      <c r="AE87" s="172"/>
    </row>
    <row r="88" spans="1:32" ht="145.5">
      <c r="B88" s="143" t="s">
        <v>662</v>
      </c>
      <c r="C88" s="143" t="s">
        <v>5</v>
      </c>
      <c r="D88" s="143" t="s">
        <v>406</v>
      </c>
      <c r="E88" s="154" t="s">
        <v>627</v>
      </c>
      <c r="F88" s="154" t="s">
        <v>652</v>
      </c>
      <c r="G88" s="154" t="s">
        <v>574</v>
      </c>
      <c r="H88" s="154" t="s">
        <v>651</v>
      </c>
      <c r="I88" s="154" t="s">
        <v>420</v>
      </c>
      <c r="J88" s="154" t="s">
        <v>423</v>
      </c>
      <c r="K88" s="149" t="s">
        <v>38</v>
      </c>
      <c r="L88" s="149" t="s">
        <v>471</v>
      </c>
      <c r="M88" s="149" t="s">
        <v>473</v>
      </c>
      <c r="N88" s="154" t="s">
        <v>786</v>
      </c>
      <c r="O88" s="154" t="s">
        <v>785</v>
      </c>
    </row>
    <row r="89" spans="1:32" s="27" customFormat="1">
      <c r="B89" s="13" t="s">
        <v>4</v>
      </c>
      <c r="C89" s="13" t="s">
        <v>484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425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663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 s="27" customFormat="1" hidden="1">
      <c r="B91" s="13" t="s">
        <v>4</v>
      </c>
      <c r="C91" s="13" t="s">
        <v>664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486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 s="27" customFormat="1">
      <c r="A92" s="248"/>
      <c r="B92" s="13" t="s">
        <v>4</v>
      </c>
      <c r="C92" s="13" t="s">
        <v>671</v>
      </c>
      <c r="D92" s="13" t="s">
        <v>404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486</v>
      </c>
      <c r="L92" s="242" t="s">
        <v>882</v>
      </c>
      <c r="M92" s="242" t="s">
        <v>850</v>
      </c>
      <c r="N92" s="245">
        <v>10</v>
      </c>
      <c r="O92" s="245">
        <v>10</v>
      </c>
    </row>
    <row r="93" spans="1:32">
      <c r="B93" s="13" t="s">
        <v>4</v>
      </c>
      <c r="C93" s="13" t="s">
        <v>669</v>
      </c>
      <c r="D93" s="13" t="s">
        <v>404</v>
      </c>
      <c r="E93" s="20" t="b">
        <v>1</v>
      </c>
      <c r="F93" s="245">
        <v>0</v>
      </c>
      <c r="G93" s="245">
        <v>1</v>
      </c>
      <c r="H93" s="245">
        <v>2</v>
      </c>
      <c r="I93" s="245">
        <v>0</v>
      </c>
      <c r="J93" s="245">
        <v>0</v>
      </c>
      <c r="K93" s="242" t="s">
        <v>434</v>
      </c>
      <c r="L93" s="242" t="s">
        <v>882</v>
      </c>
      <c r="M93" s="242" t="s">
        <v>850</v>
      </c>
      <c r="N93" s="245">
        <v>10</v>
      </c>
      <c r="O93" s="245">
        <v>10</v>
      </c>
    </row>
    <row r="94" spans="1:32">
      <c r="B94" s="198" t="s">
        <v>4</v>
      </c>
      <c r="C94" s="198" t="s">
        <v>437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439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655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482</v>
      </c>
      <c r="L95" s="241" t="s">
        <v>882</v>
      </c>
      <c r="M95" s="241" t="s">
        <v>850</v>
      </c>
      <c r="N95" s="253">
        <v>1</v>
      </c>
      <c r="O95" s="253">
        <v>1</v>
      </c>
    </row>
    <row r="96" spans="1:32">
      <c r="B96" s="198" t="s">
        <v>4</v>
      </c>
      <c r="C96" s="198" t="s">
        <v>654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440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438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441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481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483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665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424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666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424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656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435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657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658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436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>
      <c r="B105" s="198" t="s">
        <v>4</v>
      </c>
      <c r="C105" s="198" t="s">
        <v>659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436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660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443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 s="27" customFormat="1">
      <c r="B107" s="198" t="s">
        <v>4</v>
      </c>
      <c r="C107" s="198" t="s">
        <v>667</v>
      </c>
      <c r="D107" s="198" t="s">
        <v>399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485</v>
      </c>
      <c r="L107" s="241" t="s">
        <v>882</v>
      </c>
      <c r="M107" s="241" t="s">
        <v>850</v>
      </c>
      <c r="N107" s="253">
        <v>10</v>
      </c>
      <c r="O107" s="253">
        <v>10</v>
      </c>
    </row>
    <row r="108" spans="2:15">
      <c r="B108" s="198" t="s">
        <v>4</v>
      </c>
      <c r="C108" s="198" t="s">
        <v>668</v>
      </c>
      <c r="D108" s="198" t="s">
        <v>399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3" t="s">
        <v>4</v>
      </c>
      <c r="C109" s="13" t="s">
        <v>670</v>
      </c>
      <c r="D109" s="13" t="s">
        <v>402</v>
      </c>
      <c r="E109" s="20" t="b">
        <v>1</v>
      </c>
      <c r="F109" s="245">
        <v>0</v>
      </c>
      <c r="G109" s="245">
        <v>1</v>
      </c>
      <c r="H109" s="245">
        <v>2</v>
      </c>
      <c r="I109" s="245">
        <v>0</v>
      </c>
      <c r="J109" s="245">
        <v>0</v>
      </c>
      <c r="K109" s="362" t="s">
        <v>679</v>
      </c>
      <c r="L109" s="362" t="s">
        <v>883</v>
      </c>
      <c r="M109" s="362" t="s">
        <v>886</v>
      </c>
      <c r="N109" s="245">
        <v>10</v>
      </c>
      <c r="O109" s="245">
        <v>10</v>
      </c>
    </row>
    <row r="110" spans="2:15">
      <c r="B110" s="198" t="s">
        <v>4</v>
      </c>
      <c r="C110" s="198" t="s">
        <v>426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427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>
      <c r="B112" s="198" t="s">
        <v>4</v>
      </c>
      <c r="C112" s="198" t="s">
        <v>428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429</v>
      </c>
      <c r="D113" s="198" t="s">
        <v>405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 s="27" customFormat="1">
      <c r="B114" s="198" t="s">
        <v>4</v>
      </c>
      <c r="C114" s="198" t="s">
        <v>430</v>
      </c>
      <c r="D114" s="198" t="s">
        <v>405</v>
      </c>
      <c r="E114" s="252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432</v>
      </c>
      <c r="L114" s="241" t="s">
        <v>882</v>
      </c>
      <c r="M114" s="241" t="s">
        <v>850</v>
      </c>
      <c r="N114" s="253">
        <v>10</v>
      </c>
      <c r="O114" s="253">
        <v>10</v>
      </c>
    </row>
    <row r="115" spans="2:15">
      <c r="B115" s="198" t="s">
        <v>4</v>
      </c>
      <c r="C115" s="198" t="s">
        <v>431</v>
      </c>
      <c r="D115" s="198" t="s">
        <v>405</v>
      </c>
      <c r="E115" s="254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1" t="s">
        <v>432</v>
      </c>
      <c r="L115" s="241" t="s">
        <v>882</v>
      </c>
      <c r="M115" s="241" t="s">
        <v>850</v>
      </c>
      <c r="N115" s="253">
        <v>10</v>
      </c>
      <c r="O115" s="253">
        <v>10</v>
      </c>
    </row>
    <row r="116" spans="2:15">
      <c r="B116" s="200" t="s">
        <v>4</v>
      </c>
      <c r="C116" s="200" t="s">
        <v>433</v>
      </c>
      <c r="D116" s="200" t="s">
        <v>405</v>
      </c>
      <c r="E116" s="255" t="b">
        <v>1</v>
      </c>
      <c r="F116" s="253">
        <v>0</v>
      </c>
      <c r="G116" s="253">
        <v>1</v>
      </c>
      <c r="H116" s="253">
        <v>2</v>
      </c>
      <c r="I116" s="253">
        <v>0</v>
      </c>
      <c r="J116" s="253">
        <v>0</v>
      </c>
      <c r="K116" s="246" t="s">
        <v>434</v>
      </c>
      <c r="L116" s="373" t="s">
        <v>884</v>
      </c>
      <c r="M116" s="363" t="s">
        <v>885</v>
      </c>
      <c r="N116" s="253">
        <v>10</v>
      </c>
      <c r="O116" s="253">
        <v>10</v>
      </c>
    </row>
    <row r="117" spans="2:15">
      <c r="B117" s="365" t="s">
        <v>4</v>
      </c>
      <c r="C117" s="193" t="s">
        <v>767</v>
      </c>
      <c r="D117" s="193" t="s">
        <v>399</v>
      </c>
      <c r="E117" s="366" t="b">
        <v>1</v>
      </c>
      <c r="F117" s="367">
        <v>0</v>
      </c>
      <c r="G117" s="368">
        <v>1</v>
      </c>
      <c r="H117" s="368">
        <v>2</v>
      </c>
      <c r="I117" s="368">
        <v>0</v>
      </c>
      <c r="J117" s="368">
        <v>0</v>
      </c>
      <c r="K117" s="246" t="s">
        <v>768</v>
      </c>
      <c r="L117" s="246" t="s">
        <v>882</v>
      </c>
      <c r="M117" s="241" t="s">
        <v>850</v>
      </c>
      <c r="N117" s="369">
        <v>10</v>
      </c>
      <c r="O117" s="369">
        <v>10</v>
      </c>
    </row>
    <row r="118" spans="2:15">
      <c r="B118" s="340"/>
      <c r="C118" s="340"/>
      <c r="D118" s="340"/>
      <c r="E118" s="341"/>
      <c r="F118" s="342"/>
      <c r="G118" s="342"/>
      <c r="H118" s="342"/>
      <c r="I118" s="342"/>
      <c r="J118" s="342"/>
      <c r="K118" s="343"/>
      <c r="L118" s="343"/>
      <c r="M118" s="343"/>
      <c r="N118" s="342"/>
    </row>
    <row r="119" spans="2:15" s="239" customFormat="1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</row>
    <row r="120" spans="2:15" ht="15.75" thickBot="1"/>
    <row r="121" spans="2:15" ht="23.25">
      <c r="B121" s="12" t="s">
        <v>517</v>
      </c>
      <c r="C121" s="12"/>
      <c r="D121" s="12"/>
      <c r="E121" s="12"/>
      <c r="F121" s="239"/>
      <c r="G121" s="239"/>
      <c r="H121" s="239"/>
      <c r="I121" s="239"/>
      <c r="J121" s="239"/>
      <c r="K121" s="239"/>
      <c r="L121" s="239"/>
      <c r="M121" s="239"/>
    </row>
    <row r="123" spans="2:15" ht="159.75">
      <c r="B123" s="143" t="s">
        <v>518</v>
      </c>
      <c r="C123" s="144" t="s">
        <v>5</v>
      </c>
      <c r="D123" s="144" t="s">
        <v>190</v>
      </c>
      <c r="E123" s="147" t="s">
        <v>25</v>
      </c>
      <c r="F123" s="147" t="s">
        <v>220</v>
      </c>
      <c r="G123" s="147" t="s">
        <v>380</v>
      </c>
      <c r="H123" s="147" t="s">
        <v>467</v>
      </c>
      <c r="I123" s="147" t="s">
        <v>523</v>
      </c>
    </row>
    <row r="124" spans="2:15">
      <c r="B124" s="244" t="s">
        <v>4</v>
      </c>
      <c r="C124" s="198" t="s">
        <v>519</v>
      </c>
      <c r="D124" s="198" t="s">
        <v>187</v>
      </c>
      <c r="E124" s="210">
        <v>42</v>
      </c>
      <c r="F124" s="210">
        <v>8</v>
      </c>
      <c r="G124" s="210">
        <v>1.3</v>
      </c>
      <c r="H124" s="210">
        <v>2</v>
      </c>
      <c r="I124" s="210">
        <v>0.25</v>
      </c>
    </row>
    <row r="125" spans="2:15">
      <c r="B125" s="244" t="s">
        <v>4</v>
      </c>
      <c r="C125" s="198" t="s">
        <v>520</v>
      </c>
      <c r="D125" s="198" t="s">
        <v>188</v>
      </c>
      <c r="E125" s="210">
        <v>92</v>
      </c>
      <c r="F125" s="210">
        <v>10</v>
      </c>
      <c r="G125" s="210">
        <v>1.1000000000000001</v>
      </c>
      <c r="H125" s="210">
        <v>2</v>
      </c>
      <c r="I125" s="210">
        <v>0.3</v>
      </c>
    </row>
    <row r="126" spans="2:15">
      <c r="B126" s="244" t="s">
        <v>4</v>
      </c>
      <c r="C126" s="198" t="s">
        <v>521</v>
      </c>
      <c r="D126" s="198" t="s">
        <v>189</v>
      </c>
      <c r="E126" s="210">
        <v>235</v>
      </c>
      <c r="F126" s="210">
        <v>12</v>
      </c>
      <c r="G126" s="210">
        <v>0.9</v>
      </c>
      <c r="H126" s="210">
        <v>2</v>
      </c>
      <c r="I126" s="210">
        <v>0.32500000000000001</v>
      </c>
    </row>
    <row r="127" spans="2:15">
      <c r="B127" s="244" t="s">
        <v>4</v>
      </c>
      <c r="C127" s="198" t="s">
        <v>522</v>
      </c>
      <c r="D127" s="198" t="s">
        <v>210</v>
      </c>
      <c r="E127" s="210">
        <v>686</v>
      </c>
      <c r="F127" s="210">
        <v>14</v>
      </c>
      <c r="G127" s="210">
        <v>0.7</v>
      </c>
      <c r="H127" s="210">
        <v>2</v>
      </c>
      <c r="I127" s="210">
        <v>0.35</v>
      </c>
    </row>
    <row r="128" spans="2:15">
      <c r="B128" s="244" t="s">
        <v>4</v>
      </c>
      <c r="C128" s="198" t="s">
        <v>554</v>
      </c>
      <c r="D128" s="198" t="s">
        <v>211</v>
      </c>
      <c r="E128" s="210">
        <v>1040</v>
      </c>
      <c r="F128" s="210">
        <v>14</v>
      </c>
      <c r="G128" s="210">
        <v>0.5</v>
      </c>
      <c r="H128" s="210">
        <v>2</v>
      </c>
      <c r="I128" s="210">
        <v>0.35</v>
      </c>
    </row>
    <row r="131" spans="5:10">
      <c r="E131" s="478">
        <v>42</v>
      </c>
      <c r="G131" s="478">
        <v>1.3</v>
      </c>
      <c r="H131" s="67">
        <f>E124*G124</f>
        <v>54.6</v>
      </c>
      <c r="J131" s="67">
        <f>E131*G131</f>
        <v>54.6</v>
      </c>
    </row>
    <row r="132" spans="5:10">
      <c r="E132" s="478">
        <v>92</v>
      </c>
      <c r="G132" s="478">
        <v>1.1000000000000001</v>
      </c>
      <c r="H132" s="67">
        <f>E125*G125</f>
        <v>101.2</v>
      </c>
      <c r="J132" s="67">
        <f t="shared" ref="J132:J135" si="0">E132*G132</f>
        <v>101.2</v>
      </c>
    </row>
    <row r="133" spans="5:10">
      <c r="E133" s="478">
        <v>235</v>
      </c>
      <c r="G133" s="478">
        <v>0.9</v>
      </c>
      <c r="H133" s="67">
        <f>E126*G126</f>
        <v>211.5</v>
      </c>
      <c r="J133" s="67">
        <f t="shared" si="0"/>
        <v>211.5</v>
      </c>
    </row>
    <row r="134" spans="5:10">
      <c r="E134" s="478">
        <v>686</v>
      </c>
      <c r="G134" s="478">
        <v>0.7</v>
      </c>
      <c r="H134" s="67">
        <f>E127*G127</f>
        <v>480.2</v>
      </c>
      <c r="J134" s="67">
        <f t="shared" si="0"/>
        <v>480.2</v>
      </c>
    </row>
    <row r="135" spans="5:10">
      <c r="E135" s="478">
        <v>1040</v>
      </c>
      <c r="G135" s="478">
        <v>0.5</v>
      </c>
      <c r="H135" s="67">
        <f>E128*G128</f>
        <v>520</v>
      </c>
      <c r="J135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9:M118 AB23:AF84"/>
    <dataValidation type="list" allowBlank="1" showInputMessage="1" showErrorMessage="1" sqref="D89:D118 D23:D84">
      <formula1>INDIRECT("entityCategoryDefinitions['[sku']]")</formula1>
    </dataValidation>
    <dataValidation type="decimal" allowBlank="1" showInputMessage="1" prompt="probability [0..1]" sqref="N89:O117 I89:J118 N118 X23:AA84">
      <formula1>0</formula1>
      <formula2>1</formula2>
    </dataValidation>
    <dataValidation type="decimal" allowBlank="1" sqref="E89:H118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W17"/>
  <sheetViews>
    <sheetView workbookViewId="0">
      <selection activeCell="J12" sqref="J12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8.5703125" bestFit="1" customWidth="1"/>
    <col min="22" max="22" width="18.28515625" bestFit="1" customWidth="1"/>
    <col min="23" max="23" width="9.7109375" bestFit="1" customWidth="1"/>
  </cols>
  <sheetData>
    <row r="1" spans="1:23" ht="15.75" thickBot="1"/>
    <row r="2" spans="1:23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3">
      <c r="A3" s="173" t="s">
        <v>243</v>
      </c>
      <c r="B3" s="10"/>
      <c r="C3" s="10"/>
      <c r="D3" s="10"/>
      <c r="E3" s="344"/>
      <c r="F3" s="10"/>
      <c r="G3" s="10"/>
      <c r="H3" s="67"/>
      <c r="U3" s="67"/>
      <c r="V3" s="67"/>
    </row>
    <row r="4" spans="1:23" ht="96">
      <c r="A4" s="143" t="s">
        <v>238</v>
      </c>
      <c r="B4" s="143" t="s">
        <v>5</v>
      </c>
      <c r="C4" s="345" t="s">
        <v>776</v>
      </c>
      <c r="D4" s="346" t="s">
        <v>777</v>
      </c>
      <c r="E4" s="148" t="s">
        <v>781</v>
      </c>
      <c r="F4" s="148" t="s">
        <v>1280</v>
      </c>
      <c r="G4" s="148" t="s">
        <v>1281</v>
      </c>
      <c r="H4" s="148" t="s">
        <v>1282</v>
      </c>
      <c r="I4" s="148" t="s">
        <v>1330</v>
      </c>
      <c r="J4" s="148" t="s">
        <v>1331</v>
      </c>
      <c r="K4" s="148" t="s">
        <v>1283</v>
      </c>
      <c r="L4" s="148" t="s">
        <v>1285</v>
      </c>
      <c r="M4" s="148" t="s">
        <v>1286</v>
      </c>
      <c r="N4" s="148" t="s">
        <v>1287</v>
      </c>
      <c r="O4" s="148" t="s">
        <v>1288</v>
      </c>
      <c r="P4" s="148" t="s">
        <v>1289</v>
      </c>
      <c r="Q4" s="148" t="s">
        <v>1290</v>
      </c>
      <c r="R4" s="148" t="s">
        <v>1291</v>
      </c>
      <c r="S4" s="148" t="s">
        <v>1292</v>
      </c>
      <c r="T4" s="148" t="s">
        <v>1293</v>
      </c>
      <c r="U4" s="348" t="s">
        <v>778</v>
      </c>
      <c r="V4" s="350" t="s">
        <v>779</v>
      </c>
      <c r="W4" s="351" t="s">
        <v>780</v>
      </c>
    </row>
    <row r="5" spans="1:23">
      <c r="A5" s="134" t="s">
        <v>4</v>
      </c>
      <c r="B5" s="159" t="s">
        <v>240</v>
      </c>
      <c r="C5" s="249">
        <v>0</v>
      </c>
      <c r="D5" s="347">
        <v>0</v>
      </c>
      <c r="E5" s="15" t="s">
        <v>782</v>
      </c>
      <c r="F5" s="15" t="s">
        <v>1332</v>
      </c>
      <c r="G5" s="15" t="s">
        <v>1334</v>
      </c>
      <c r="H5" s="15" t="s">
        <v>824</v>
      </c>
      <c r="I5" s="15" t="s">
        <v>1333</v>
      </c>
      <c r="J5" s="15" t="s">
        <v>1335</v>
      </c>
      <c r="K5" s="15" t="s">
        <v>1284</v>
      </c>
      <c r="L5" s="15" t="s">
        <v>1284</v>
      </c>
      <c r="M5" s="15" t="s">
        <v>1284</v>
      </c>
      <c r="N5" s="15" t="s">
        <v>1284</v>
      </c>
      <c r="O5" s="15" t="s">
        <v>1284</v>
      </c>
      <c r="P5" s="15" t="s">
        <v>1284</v>
      </c>
      <c r="Q5" s="15" t="s">
        <v>1284</v>
      </c>
      <c r="R5" s="15" t="s">
        <v>1284</v>
      </c>
      <c r="S5" s="15" t="s">
        <v>1284</v>
      </c>
      <c r="T5" s="15" t="s">
        <v>1284</v>
      </c>
      <c r="U5" s="349" t="b">
        <v>0</v>
      </c>
      <c r="V5" s="352" t="s">
        <v>600</v>
      </c>
      <c r="W5" s="353" t="s">
        <v>555</v>
      </c>
    </row>
    <row r="6" spans="1:23">
      <c r="A6" s="134" t="s">
        <v>4</v>
      </c>
      <c r="B6" s="159" t="s">
        <v>241</v>
      </c>
      <c r="C6" s="249">
        <v>1</v>
      </c>
      <c r="D6" s="347">
        <v>0</v>
      </c>
      <c r="E6" s="15" t="s">
        <v>783</v>
      </c>
      <c r="F6" s="15" t="s">
        <v>1294</v>
      </c>
      <c r="G6" s="15"/>
      <c r="H6" s="15" t="s">
        <v>599</v>
      </c>
      <c r="I6" s="15"/>
      <c r="J6" s="15"/>
      <c r="K6" s="15" t="s">
        <v>1284</v>
      </c>
      <c r="L6" s="15" t="s">
        <v>1284</v>
      </c>
      <c r="M6" s="15" t="s">
        <v>1284</v>
      </c>
      <c r="N6" s="15" t="s">
        <v>1284</v>
      </c>
      <c r="O6" s="15" t="s">
        <v>1284</v>
      </c>
      <c r="P6" s="15" t="s">
        <v>1284</v>
      </c>
      <c r="Q6" s="15" t="s">
        <v>1284</v>
      </c>
      <c r="R6" s="15" t="s">
        <v>1284</v>
      </c>
      <c r="S6" s="15" t="s">
        <v>1284</v>
      </c>
      <c r="T6" s="15" t="s">
        <v>1284</v>
      </c>
      <c r="U6" s="349" t="b">
        <v>0</v>
      </c>
      <c r="V6" s="352" t="s">
        <v>568</v>
      </c>
      <c r="W6" s="353" t="s">
        <v>555</v>
      </c>
    </row>
    <row r="7" spans="1:23" s="67" customFormat="1">
      <c r="A7" s="136" t="s">
        <v>4</v>
      </c>
      <c r="B7" s="136" t="s">
        <v>557</v>
      </c>
      <c r="C7" s="354">
        <v>2</v>
      </c>
      <c r="D7" s="355">
        <v>0</v>
      </c>
      <c r="E7" s="15" t="s">
        <v>784</v>
      </c>
      <c r="F7" s="356" t="s">
        <v>1295</v>
      </c>
      <c r="G7" s="357"/>
      <c r="H7" s="357" t="s">
        <v>702</v>
      </c>
      <c r="I7" s="357"/>
      <c r="J7" s="357"/>
      <c r="K7" s="356" t="s">
        <v>1284</v>
      </c>
      <c r="L7" s="356" t="s">
        <v>1284</v>
      </c>
      <c r="M7" s="356" t="s">
        <v>1284</v>
      </c>
      <c r="N7" s="356" t="s">
        <v>1284</v>
      </c>
      <c r="O7" s="356" t="s">
        <v>1284</v>
      </c>
      <c r="P7" s="356" t="s">
        <v>1284</v>
      </c>
      <c r="Q7" s="356" t="s">
        <v>1284</v>
      </c>
      <c r="R7" s="356" t="s">
        <v>1284</v>
      </c>
      <c r="S7" s="356" t="s">
        <v>1284</v>
      </c>
      <c r="T7" s="356" t="s">
        <v>1284</v>
      </c>
      <c r="U7" s="358" t="b">
        <v>0</v>
      </c>
      <c r="V7" s="359" t="s">
        <v>703</v>
      </c>
      <c r="W7" s="360" t="s">
        <v>703</v>
      </c>
    </row>
    <row r="10" spans="1:23">
      <c r="F10" s="67"/>
    </row>
    <row r="17" spans="12:12">
      <c r="L17" s="67"/>
    </row>
  </sheetData>
  <conditionalFormatting sqref="B6">
    <cfRule type="duplicateValues" dxfId="215" priority="12"/>
  </conditionalFormatting>
  <conditionalFormatting sqref="B7">
    <cfRule type="duplicateValues" dxfId="214" priority="10"/>
  </conditionalFormatting>
  <conditionalFormatting sqref="B5">
    <cfRule type="duplicateValues" dxfId="213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tabSelected="1" topLeftCell="A31" workbookViewId="0">
      <selection activeCell="G46" sqref="G4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511" t="s">
        <v>347</v>
      </c>
      <c r="K3" s="511"/>
      <c r="M3" s="511"/>
      <c r="N3" s="511"/>
      <c r="O3" s="511"/>
      <c r="P3" s="511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12" t="s">
        <v>350</v>
      </c>
      <c r="G24" s="512"/>
      <c r="H24" s="512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13" t="s">
        <v>357</v>
      </c>
      <c r="H39" s="513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300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400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2017-05-02T14:56:25Z</dcterms:modified>
</cp:coreProperties>
</file>