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95" firstSheet="1" activeTab="1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 s="1"/>
  <c r="K45" i="44"/>
  <c r="I45" i="44"/>
  <c r="K43" i="44"/>
  <c r="L43" i="44"/>
  <c r="M43" i="44" s="1"/>
  <c r="K44" i="44"/>
  <c r="L44" i="44"/>
  <c r="M44" i="44" s="1"/>
  <c r="K42" i="44"/>
  <c r="L42" i="44"/>
  <c r="M42" i="44" s="1"/>
  <c r="K41" i="44"/>
  <c r="L41" i="44"/>
  <c r="M41" i="44" s="1"/>
  <c r="K40" i="44"/>
  <c r="L40" i="44"/>
  <c r="M40" i="44" s="1"/>
  <c r="P74" i="42"/>
  <c r="P47" i="42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/>
  <c r="K38" i="44"/>
  <c r="L38" i="44"/>
  <c r="M38" i="44" s="1"/>
  <c r="P15" i="43"/>
  <c r="O15" i="43"/>
  <c r="O12" i="43"/>
  <c r="P12" i="43"/>
  <c r="P71" i="42"/>
  <c r="K31" i="44"/>
  <c r="L31" i="44"/>
  <c r="M31" i="44" s="1"/>
  <c r="I120" i="42"/>
  <c r="I121" i="42"/>
  <c r="I122" i="42"/>
  <c r="I123" i="42"/>
  <c r="I119" i="42"/>
  <c r="G119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J12" i="47" s="1"/>
  <c r="K12" i="47" s="1"/>
  <c r="P60" i="42"/>
  <c r="P25" i="42"/>
  <c r="P73" i="42"/>
  <c r="P75" i="42"/>
  <c r="K24" i="44"/>
  <c r="L24" i="44"/>
  <c r="M24" i="44" s="1"/>
  <c r="L29" i="44"/>
  <c r="M29" i="44" s="1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L14" i="33" s="1"/>
  <c r="M13" i="33"/>
  <c r="N13" i="33"/>
  <c r="O13" i="33"/>
  <c r="O14" i="33" s="1"/>
  <c r="O12" i="33"/>
  <c r="P13" i="33"/>
  <c r="P12" i="33"/>
  <c r="Q13" i="33"/>
  <c r="R13" i="33"/>
  <c r="S13" i="33"/>
  <c r="S14" i="33" s="1"/>
  <c r="T13" i="33"/>
  <c r="U13" i="33"/>
  <c r="U12" i="33"/>
  <c r="U14" i="33" s="1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M12" i="33"/>
  <c r="AM14" i="33" s="1"/>
  <c r="AN13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4" i="33" s="1"/>
  <c r="BN12" i="33"/>
  <c r="BO13" i="33"/>
  <c r="BP13" i="33"/>
  <c r="BQ13" i="33"/>
  <c r="BR13" i="33"/>
  <c r="BR12" i="33"/>
  <c r="BR14" i="33" s="1"/>
  <c r="BS13" i="33"/>
  <c r="BS12" i="33"/>
  <c r="BT13" i="33"/>
  <c r="BU13" i="33"/>
  <c r="BU12" i="33"/>
  <c r="BU14" i="33" s="1"/>
  <c r="BV13" i="33"/>
  <c r="BV12" i="33"/>
  <c r="BW13" i="33"/>
  <c r="BW12" i="33"/>
  <c r="BW14" i="33" s="1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2" i="33"/>
  <c r="CO14" i="33" s="1"/>
  <c r="CP13" i="33"/>
  <c r="CQ13" i="33"/>
  <c r="CR13" i="33"/>
  <c r="CR14" i="33" s="1"/>
  <c r="CR12" i="33"/>
  <c r="CS13" i="33"/>
  <c r="CS14" i="33" s="1"/>
  <c r="CS12" i="33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/>
  <c r="I12" i="33"/>
  <c r="I14" i="33" s="1"/>
  <c r="J12" i="33"/>
  <c r="J14" i="33"/>
  <c r="M12" i="33"/>
  <c r="M14" i="33" s="1"/>
  <c r="N12" i="33"/>
  <c r="N14" i="33" s="1"/>
  <c r="Q12" i="33"/>
  <c r="R12" i="33"/>
  <c r="R14" i="33" s="1"/>
  <c r="S12" i="33"/>
  <c r="T12" i="33"/>
  <c r="T14" i="33" s="1"/>
  <c r="Z12" i="33"/>
  <c r="Z14" i="33" s="1"/>
  <c r="AB12" i="33"/>
  <c r="AE12" i="33"/>
  <c r="AE14" i="33" s="1"/>
  <c r="AG12" i="33"/>
  <c r="AI12" i="33"/>
  <c r="AJ12" i="33"/>
  <c r="AJ14" i="33" s="1"/>
  <c r="AN12" i="33"/>
  <c r="AO12" i="33"/>
  <c r="AO14" i="33" s="1"/>
  <c r="AP12" i="33"/>
  <c r="AP14" i="33" s="1"/>
  <c r="AQ12" i="33"/>
  <c r="AQ14" i="33"/>
  <c r="AT12" i="33"/>
  <c r="AU12" i="33"/>
  <c r="AW12" i="33"/>
  <c r="AW14" i="33" s="1"/>
  <c r="AX12" i="33"/>
  <c r="AX14" i="33" s="1"/>
  <c r="AY12" i="33"/>
  <c r="AY14" i="33"/>
  <c r="AZ12" i="33"/>
  <c r="AZ14" i="33" s="1"/>
  <c r="BA12" i="33"/>
  <c r="BA14" i="33" s="1"/>
  <c r="BD12" i="33"/>
  <c r="BE12" i="33"/>
  <c r="BG12" i="33"/>
  <c r="BG14" i="33" s="1"/>
  <c r="BI12" i="33"/>
  <c r="BI14" i="33" s="1"/>
  <c r="BL12" i="33"/>
  <c r="BL14" i="33" s="1"/>
  <c r="BO12" i="33"/>
  <c r="BO14" i="33" s="1"/>
  <c r="BP12" i="33"/>
  <c r="BP14" i="33" s="1"/>
  <c r="BQ12" i="33"/>
  <c r="BQ14" i="33" s="1"/>
  <c r="BT12" i="33"/>
  <c r="BT14" i="33" s="1"/>
  <c r="BX12" i="33"/>
  <c r="BX14" i="33" s="1"/>
  <c r="BY12" i="33"/>
  <c r="BY14" i="33" s="1"/>
  <c r="BZ12" i="33"/>
  <c r="BZ14" i="33" s="1"/>
  <c r="CA12" i="33"/>
  <c r="CD12" i="33"/>
  <c r="CD14" i="33" s="1"/>
  <c r="CE12" i="33"/>
  <c r="CE14" i="33" s="1"/>
  <c r="CI12" i="33"/>
  <c r="CI14" i="33" s="1"/>
  <c r="CJ12" i="33"/>
  <c r="CJ14" i="33" s="1"/>
  <c r="CK12" i="33"/>
  <c r="CK14" i="33" s="1"/>
  <c r="CL12" i="33"/>
  <c r="CP12" i="33"/>
  <c r="CP14" i="33" s="1"/>
  <c r="CQ12" i="33"/>
  <c r="CQ14" i="33"/>
  <c r="CT12" i="33"/>
  <c r="CT14" i="33" s="1"/>
  <c r="D19" i="33"/>
  <c r="C21" i="33"/>
  <c r="D21" i="33" s="1"/>
  <c r="E21" i="33" s="1"/>
  <c r="F21" i="33" s="1"/>
  <c r="G21" i="33" s="1"/>
  <c r="H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 s="1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 s="1"/>
  <c r="G9" i="33"/>
  <c r="AI14" i="33"/>
  <c r="BM14" i="33"/>
  <c r="I22" i="33"/>
  <c r="J21" i="33"/>
  <c r="J22" i="33" s="1"/>
  <c r="I2" i="33"/>
  <c r="J2" i="33" s="1"/>
  <c r="J9" i="33" s="1"/>
  <c r="BJ14" i="33" l="1"/>
  <c r="K2" i="33"/>
  <c r="CC14" i="33"/>
  <c r="AV14" i="33"/>
  <c r="X14" i="33"/>
  <c r="I9" i="33"/>
  <c r="CB14" i="33"/>
  <c r="P14" i="33"/>
  <c r="K21" i="33"/>
  <c r="L21" i="33" s="1"/>
  <c r="AG14" i="33"/>
  <c r="BV14" i="33"/>
  <c r="BK14" i="33"/>
  <c r="K22" i="33"/>
  <c r="D17" i="33"/>
  <c r="E16" i="33"/>
  <c r="L22" i="33" l="1"/>
  <c r="M21" i="33"/>
  <c r="L2" i="33"/>
  <c r="K9" i="33"/>
  <c r="F16" i="33"/>
  <c r="E17" i="33"/>
  <c r="M2" i="33" l="1"/>
  <c r="L9" i="33"/>
  <c r="N21" i="33"/>
  <c r="M22" i="33"/>
  <c r="F17" i="33"/>
  <c r="G16" i="33"/>
  <c r="N22" i="33" l="1"/>
  <c r="O21" i="33"/>
  <c r="N2" i="33"/>
  <c r="M9" i="33"/>
  <c r="G17" i="33"/>
  <c r="H16" i="33"/>
  <c r="N9" i="33" l="1"/>
  <c r="O2" i="33"/>
  <c r="P21" i="33"/>
  <c r="O22" i="33"/>
  <c r="I16" i="33"/>
  <c r="H17" i="33"/>
  <c r="Q21" i="33" l="1"/>
  <c r="P22" i="33"/>
  <c r="O9" i="33"/>
  <c r="P2" i="33"/>
  <c r="I17" i="33"/>
  <c r="J16" i="33"/>
  <c r="Q2" i="33" l="1"/>
  <c r="P9" i="33"/>
  <c r="Q22" i="33"/>
  <c r="R21" i="33"/>
  <c r="J17" i="33"/>
  <c r="K16" i="33"/>
  <c r="R22" i="33" l="1"/>
  <c r="S21" i="33"/>
  <c r="Q9" i="33"/>
  <c r="R2" i="33"/>
  <c r="K17" i="33"/>
  <c r="L16" i="33"/>
  <c r="R9" i="33" l="1"/>
  <c r="S2" i="33"/>
  <c r="T21" i="33"/>
  <c r="S22" i="33"/>
  <c r="L17" i="33"/>
  <c r="M16" i="33"/>
  <c r="T22" i="33" l="1"/>
  <c r="U21" i="33"/>
  <c r="T2" i="33"/>
  <c r="S9" i="33"/>
  <c r="N16" i="33"/>
  <c r="M17" i="33"/>
  <c r="U2" i="33" l="1"/>
  <c r="T9" i="33"/>
  <c r="U22" i="33"/>
  <c r="V21" i="33"/>
  <c r="N17" i="33"/>
  <c r="O16" i="33"/>
  <c r="W21" i="33" l="1"/>
  <c r="V22" i="33"/>
  <c r="V2" i="33"/>
  <c r="U9" i="33"/>
  <c r="P16" i="33"/>
  <c r="O17" i="33"/>
  <c r="V9" i="33" l="1"/>
  <c r="W2" i="33"/>
  <c r="X21" i="33"/>
  <c r="W22" i="33"/>
  <c r="P17" i="33"/>
  <c r="Q16" i="33"/>
  <c r="Y21" i="33" l="1"/>
  <c r="X22" i="33"/>
  <c r="X2" i="33"/>
  <c r="W9" i="33"/>
  <c r="Q17" i="33"/>
  <c r="R16" i="33"/>
  <c r="X9" i="33" l="1"/>
  <c r="Y2" i="33"/>
  <c r="Y22" i="33"/>
  <c r="Z21" i="33"/>
  <c r="S16" i="33"/>
  <c r="R17" i="33"/>
  <c r="Z22" i="33" l="1"/>
  <c r="AA21" i="33"/>
  <c r="Z2" i="33"/>
  <c r="Y9" i="33"/>
  <c r="S17" i="33"/>
  <c r="T16" i="33"/>
  <c r="AA2" i="33" l="1"/>
  <c r="Z9" i="33"/>
  <c r="AB21" i="33"/>
  <c r="AA22" i="33"/>
  <c r="U16" i="33"/>
  <c r="T17" i="33"/>
  <c r="AC21" i="33" l="1"/>
  <c r="AB22" i="33"/>
  <c r="AB2" i="33"/>
  <c r="AA9" i="33"/>
  <c r="V16" i="33"/>
  <c r="U17" i="33"/>
  <c r="AC2" i="33" l="1"/>
  <c r="AB9" i="33"/>
  <c r="AC22" i="33"/>
  <c r="AD21" i="33"/>
  <c r="V17" i="33"/>
  <c r="W16" i="33"/>
  <c r="AE21" i="33" l="1"/>
  <c r="AD22" i="33"/>
  <c r="AC9" i="33"/>
  <c r="AD2" i="33"/>
  <c r="W17" i="33"/>
  <c r="X16" i="33"/>
  <c r="AD9" i="33" l="1"/>
  <c r="AE2" i="33"/>
  <c r="AE22" i="33"/>
  <c r="AF21" i="33"/>
  <c r="X17" i="33"/>
  <c r="Y16" i="33"/>
  <c r="AF22" i="33" l="1"/>
  <c r="AG21" i="33"/>
  <c r="AF2" i="33"/>
  <c r="AE9" i="33"/>
  <c r="Y17" i="33"/>
  <c r="Z16" i="33"/>
  <c r="AG2" i="33" l="1"/>
  <c r="AF9" i="33"/>
  <c r="AG22" i="33"/>
  <c r="AH21" i="33"/>
  <c r="Z17" i="33"/>
  <c r="AA16" i="33"/>
  <c r="AI21" i="33" l="1"/>
  <c r="AH22" i="33"/>
  <c r="AG9" i="33"/>
  <c r="AH2" i="33"/>
  <c r="AA17" i="33"/>
  <c r="AB16" i="33"/>
  <c r="AH9" i="33" l="1"/>
  <c r="AI2" i="33"/>
  <c r="AI22" i="33"/>
  <c r="AJ21" i="33"/>
  <c r="AB17" i="33"/>
  <c r="AC16" i="33"/>
  <c r="AK21" i="33" l="1"/>
  <c r="AJ22" i="33"/>
  <c r="AJ2" i="33"/>
  <c r="AI9" i="33"/>
  <c r="AD16" i="33"/>
  <c r="AC17" i="33"/>
  <c r="AJ9" i="33" l="1"/>
  <c r="AK2" i="33"/>
  <c r="AK22" i="33"/>
  <c r="AL21" i="33"/>
  <c r="AE16" i="33"/>
  <c r="AD17" i="33"/>
  <c r="AL22" i="33" l="1"/>
  <c r="AM21" i="33"/>
  <c r="AK9" i="33"/>
  <c r="AL2" i="33"/>
  <c r="AE17" i="33"/>
  <c r="AF16" i="33"/>
  <c r="AM2" i="33" l="1"/>
  <c r="AL9" i="33"/>
  <c r="AM22" i="33"/>
  <c r="AN21" i="33"/>
  <c r="AF17" i="33"/>
  <c r="AG16" i="33"/>
  <c r="AO21" i="33" l="1"/>
  <c r="AN22" i="33"/>
  <c r="AM9" i="33"/>
  <c r="AN2" i="33"/>
  <c r="AH16" i="33"/>
  <c r="AG17" i="33"/>
  <c r="AN9" i="33" l="1"/>
  <c r="AO2" i="33"/>
  <c r="AO22" i="33"/>
  <c r="AP21" i="33"/>
  <c r="AI16" i="33"/>
  <c r="AH17" i="33"/>
  <c r="AQ21" i="33" l="1"/>
  <c r="AP22" i="33"/>
  <c r="AP2" i="33"/>
  <c r="AO9" i="33"/>
  <c r="AJ16" i="33"/>
  <c r="AI17" i="33"/>
  <c r="AQ2" i="33" l="1"/>
  <c r="AP9" i="33"/>
  <c r="AR21" i="33"/>
  <c r="AQ22" i="33"/>
  <c r="AJ17" i="33"/>
  <c r="AK16" i="33"/>
  <c r="AR22" i="33" l="1"/>
  <c r="AS21" i="33"/>
  <c r="AQ9" i="33"/>
  <c r="AR2" i="33"/>
  <c r="AL16" i="33"/>
  <c r="AK17" i="33"/>
  <c r="AS2" i="33" l="1"/>
  <c r="AR9" i="33"/>
  <c r="AS22" i="33"/>
  <c r="AT21" i="33"/>
  <c r="AL17" i="33"/>
  <c r="AM16" i="33"/>
  <c r="AT22" i="33" l="1"/>
  <c r="AU21" i="33"/>
  <c r="AT2" i="33"/>
  <c r="AS9" i="33"/>
  <c r="AM17" i="33"/>
  <c r="AN16" i="33"/>
  <c r="AT9" i="33" l="1"/>
  <c r="AU2" i="33"/>
  <c r="AU22" i="33"/>
  <c r="AV21" i="33"/>
  <c r="AN17" i="33"/>
  <c r="AO16" i="33"/>
  <c r="AW21" i="33" l="1"/>
  <c r="AV22" i="33"/>
  <c r="AU9" i="33"/>
  <c r="AV2" i="33"/>
  <c r="AP16" i="33"/>
  <c r="AO17" i="33"/>
  <c r="AW2" i="33" l="1"/>
  <c r="AV9" i="33"/>
  <c r="AX21" i="33"/>
  <c r="AW22" i="33"/>
  <c r="AP17" i="33"/>
  <c r="AQ16" i="33"/>
  <c r="AY21" i="33" l="1"/>
  <c r="AX22" i="33"/>
  <c r="AW9" i="33"/>
  <c r="AX2" i="33"/>
  <c r="AQ17" i="33"/>
  <c r="AR16" i="33"/>
  <c r="AX9" i="33" l="1"/>
  <c r="AY2" i="33"/>
  <c r="AY22" i="33"/>
  <c r="AZ21" i="33"/>
  <c r="AR17" i="33"/>
  <c r="AS16" i="33"/>
  <c r="BA21" i="33" l="1"/>
  <c r="AZ22" i="33"/>
  <c r="AY9" i="33"/>
  <c r="AZ2" i="33"/>
  <c r="AT16" i="33"/>
  <c r="AS17" i="33"/>
  <c r="AZ9" i="33" l="1"/>
  <c r="BA2" i="33"/>
  <c r="BA22" i="33"/>
  <c r="BB21" i="33"/>
  <c r="AT17" i="33"/>
  <c r="AU16" i="33"/>
  <c r="BB22" i="33" l="1"/>
  <c r="BC21" i="33"/>
  <c r="BA9" i="33"/>
  <c r="BB2" i="33"/>
  <c r="AU17" i="33"/>
  <c r="AV16" i="33"/>
  <c r="BC2" i="33" l="1"/>
  <c r="BB9" i="33"/>
  <c r="BC22" i="33"/>
  <c r="BD21" i="33"/>
  <c r="AV17" i="33"/>
  <c r="AW16" i="33"/>
  <c r="BD22" i="33" l="1"/>
  <c r="BE21" i="33"/>
  <c r="BC9" i="33"/>
  <c r="BD2" i="33"/>
  <c r="AX16" i="33"/>
  <c r="AW17" i="33"/>
  <c r="BE2" i="33" l="1"/>
  <c r="BD9" i="33"/>
  <c r="BE22" i="33"/>
  <c r="BF21" i="33"/>
  <c r="AX17" i="33"/>
  <c r="AY16" i="33"/>
  <c r="BG21" i="33" l="1"/>
  <c r="BF22" i="33"/>
  <c r="BF2" i="33"/>
  <c r="BE9" i="33"/>
  <c r="AZ16" i="33"/>
  <c r="AY17" i="33"/>
  <c r="BF9" i="33" l="1"/>
  <c r="BG2" i="33"/>
  <c r="BG22" i="33"/>
  <c r="BH21" i="33"/>
  <c r="BA16" i="33"/>
  <c r="AZ17" i="33"/>
  <c r="BH22" i="33" l="1"/>
  <c r="BI21" i="33"/>
  <c r="BG9" i="33"/>
  <c r="BH2" i="33"/>
  <c r="BB16" i="33"/>
  <c r="BA17" i="33"/>
  <c r="BI2" i="33" l="1"/>
  <c r="BH9" i="33"/>
  <c r="BJ21" i="33"/>
  <c r="BI22" i="33"/>
  <c r="BB17" i="33"/>
  <c r="BC16" i="33"/>
  <c r="BJ22" i="33" l="1"/>
  <c r="BK21" i="33"/>
  <c r="BI9" i="33"/>
  <c r="BJ2" i="33"/>
  <c r="BC17" i="33"/>
  <c r="BD16" i="33"/>
  <c r="BJ9" i="33" l="1"/>
  <c r="BK2" i="33"/>
  <c r="BK22" i="33"/>
  <c r="BL21" i="33"/>
  <c r="BD17" i="33"/>
  <c r="BE16" i="33"/>
  <c r="BL22" i="33" l="1"/>
  <c r="BM21" i="33"/>
  <c r="BK9" i="33"/>
  <c r="BL2" i="33"/>
  <c r="BE17" i="33"/>
  <c r="BF16" i="33"/>
  <c r="BL9" i="33" l="1"/>
  <c r="BM2" i="33"/>
  <c r="BN21" i="33"/>
  <c r="BM22" i="33"/>
  <c r="BF17" i="33"/>
  <c r="BG16" i="33"/>
  <c r="BO21" i="33" l="1"/>
  <c r="BN22" i="33"/>
  <c r="BN2" i="33"/>
  <c r="BM9" i="33"/>
  <c r="BG17" i="33"/>
  <c r="BH16" i="33"/>
  <c r="BN9" i="33" l="1"/>
  <c r="BO2" i="33"/>
  <c r="BO22" i="33"/>
  <c r="BP21" i="33"/>
  <c r="BI16" i="33"/>
  <c r="BH17" i="33"/>
  <c r="BQ21" i="33" l="1"/>
  <c r="BP22" i="33"/>
  <c r="BP2" i="33"/>
  <c r="BO9" i="33"/>
  <c r="BI17" i="33"/>
  <c r="BJ16" i="33"/>
  <c r="BQ2" i="33" l="1"/>
  <c r="BP9" i="33"/>
  <c r="BQ22" i="33"/>
  <c r="BR21" i="33"/>
  <c r="BJ17" i="33"/>
  <c r="BK16" i="33"/>
  <c r="BS21" i="33" l="1"/>
  <c r="BR22" i="33"/>
  <c r="BR2" i="33"/>
  <c r="BQ9" i="33"/>
  <c r="BK17" i="33"/>
  <c r="BL16" i="33"/>
  <c r="BS2" i="33" l="1"/>
  <c r="BR9" i="33"/>
  <c r="BT21" i="33"/>
  <c r="BS22" i="33"/>
  <c r="BL17" i="33"/>
  <c r="BM16" i="33"/>
  <c r="BT22" i="33" l="1"/>
  <c r="BU21" i="33"/>
  <c r="BT2" i="33"/>
  <c r="BS9" i="33"/>
  <c r="BM17" i="33"/>
  <c r="BN16" i="33"/>
  <c r="BT9" i="33" l="1"/>
  <c r="BU2" i="33"/>
  <c r="BV21" i="33"/>
  <c r="BU22" i="33"/>
  <c r="BN17" i="33"/>
  <c r="BO16" i="33"/>
  <c r="BU9" i="33" l="1"/>
  <c r="BV2" i="33"/>
  <c r="BV22" i="33"/>
  <c r="BW21" i="33"/>
  <c r="BO17" i="33"/>
  <c r="BP16" i="33"/>
  <c r="BX21" i="33" l="1"/>
  <c r="BW22" i="33"/>
  <c r="BV9" i="33"/>
  <c r="BW2" i="33"/>
  <c r="BP17" i="33"/>
  <c r="BQ16" i="33"/>
  <c r="BW9" i="33" l="1"/>
  <c r="BX2" i="33"/>
  <c r="BX22" i="33"/>
  <c r="BY21" i="33"/>
  <c r="BQ17" i="33"/>
  <c r="BR16" i="33"/>
  <c r="BZ21" i="33" l="1"/>
  <c r="BY22" i="33"/>
  <c r="BX9" i="33"/>
  <c r="BY2" i="33"/>
  <c r="BR17" i="33"/>
  <c r="BS16" i="33"/>
  <c r="BZ2" i="33" l="1"/>
  <c r="BY9" i="33"/>
  <c r="BZ22" i="33"/>
  <c r="CA21" i="33"/>
  <c r="BT16" i="33"/>
  <c r="BS17" i="33"/>
  <c r="CB21" i="33" l="1"/>
  <c r="CA22" i="33"/>
  <c r="CA2" i="33"/>
  <c r="BZ9" i="33"/>
  <c r="BT17" i="33"/>
  <c r="BU16" i="33"/>
  <c r="CB2" i="33" l="1"/>
  <c r="CA9" i="33"/>
  <c r="CC21" i="33"/>
  <c r="CB22" i="33"/>
  <c r="BV16" i="33"/>
  <c r="BU17" i="33"/>
  <c r="CC22" i="33" l="1"/>
  <c r="CD21" i="33"/>
  <c r="CB9" i="33"/>
  <c r="CC2" i="33"/>
  <c r="BV17" i="33"/>
  <c r="BW16" i="33"/>
  <c r="CC9" i="33" l="1"/>
  <c r="CD2" i="33"/>
  <c r="CE21" i="33"/>
  <c r="CD22" i="33"/>
  <c r="BW17" i="33"/>
  <c r="BX16" i="33"/>
  <c r="CF21" i="33" l="1"/>
  <c r="CE22" i="33"/>
  <c r="CD9" i="33"/>
  <c r="CE2" i="33"/>
  <c r="BY16" i="33"/>
  <c r="BX17" i="33"/>
  <c r="CE9" i="33" l="1"/>
  <c r="CF2" i="33"/>
  <c r="CG21" i="33"/>
  <c r="CF22" i="33"/>
  <c r="BY17" i="33"/>
  <c r="BZ16" i="33"/>
  <c r="CH21" i="33" l="1"/>
  <c r="CG22" i="33"/>
  <c r="CF9" i="33"/>
  <c r="CG2" i="33"/>
  <c r="CA16" i="33"/>
  <c r="BZ17" i="33"/>
  <c r="CG9" i="33" l="1"/>
  <c r="CH2" i="33"/>
  <c r="CH22" i="33"/>
  <c r="CI21" i="33"/>
  <c r="CB16" i="33"/>
  <c r="CA17" i="33"/>
  <c r="CJ21" i="33" l="1"/>
  <c r="CI22" i="33"/>
  <c r="CI2" i="33"/>
  <c r="CH9" i="33"/>
  <c r="CB17" i="33"/>
  <c r="CC16" i="33"/>
  <c r="CJ2" i="33" l="1"/>
  <c r="CI9" i="33"/>
  <c r="CK21" i="33"/>
  <c r="CJ22" i="33"/>
  <c r="CD16" i="33"/>
  <c r="CC17" i="33"/>
  <c r="CL21" i="33" l="1"/>
  <c r="CK22" i="33"/>
  <c r="CK2" i="33"/>
  <c r="CJ9" i="33"/>
  <c r="CD17" i="33"/>
  <c r="CE16" i="33"/>
  <c r="CK9" i="33" l="1"/>
  <c r="CL2" i="33"/>
  <c r="CM21" i="33"/>
  <c r="CL22" i="33"/>
  <c r="CE17" i="33"/>
  <c r="CF16" i="33"/>
  <c r="CN21" i="33" l="1"/>
  <c r="CM22" i="33"/>
  <c r="CL9" i="33"/>
  <c r="CM2" i="33"/>
  <c r="CG16" i="33"/>
  <c r="CF17" i="33"/>
  <c r="CN2" i="33" l="1"/>
  <c r="CM9" i="33"/>
  <c r="CN22" i="33"/>
  <c r="CO21" i="33"/>
  <c r="CH16" i="33"/>
  <c r="CG17" i="33"/>
  <c r="CO22" i="33" l="1"/>
  <c r="CP21" i="33"/>
  <c r="CO2" i="33"/>
  <c r="CN9" i="33"/>
  <c r="CI16" i="33"/>
  <c r="CH17" i="33"/>
  <c r="CP2" i="33" l="1"/>
  <c r="CO9" i="33"/>
  <c r="CP22" i="33"/>
  <c r="CQ21" i="33"/>
  <c r="CJ16" i="33"/>
  <c r="CI17" i="33"/>
  <c r="CQ22" i="33" l="1"/>
  <c r="CR21" i="33"/>
  <c r="CP9" i="33"/>
  <c r="CQ2" i="33"/>
  <c r="CK16" i="33"/>
  <c r="CJ17" i="33"/>
  <c r="CR2" i="33" l="1"/>
  <c r="CQ9" i="33"/>
  <c r="CR22" i="33"/>
  <c r="CS21" i="33"/>
  <c r="CL16" i="33"/>
  <c r="CK17" i="33"/>
  <c r="CS22" i="33" l="1"/>
  <c r="CT21" i="33"/>
  <c r="CR9" i="33"/>
  <c r="CS2" i="33"/>
  <c r="CM16" i="33"/>
  <c r="CL17" i="33"/>
  <c r="CT22" i="33" l="1"/>
  <c r="CU21" i="33"/>
  <c r="CT2" i="33"/>
  <c r="CS9" i="33"/>
  <c r="CM17" i="33"/>
  <c r="CN16" i="33"/>
  <c r="CU2" i="33" l="1"/>
  <c r="CT9" i="33"/>
  <c r="CV21" i="33"/>
  <c r="CU22" i="33"/>
  <c r="CN17" i="33"/>
  <c r="CO16" i="33"/>
  <c r="CW21" i="33" l="1"/>
  <c r="CW22" i="33" s="1"/>
  <c r="CV22" i="33"/>
  <c r="CU9" i="33"/>
  <c r="CV2" i="33"/>
  <c r="CO17" i="33"/>
  <c r="CP16" i="33"/>
  <c r="CV9" i="33" l="1"/>
  <c r="CW2" i="33"/>
  <c r="CQ16" i="33"/>
  <c r="CP17" i="33"/>
  <c r="CQ17" i="33" l="1"/>
  <c r="CR16" i="33"/>
  <c r="CS16" i="33" l="1"/>
  <c r="CR17" i="33"/>
  <c r="CS17" i="33" l="1"/>
  <c r="CT16" i="33"/>
  <c r="CU16" i="33" l="1"/>
  <c r="CT17" i="33"/>
  <c r="CU17" i="33" l="1"/>
  <c r="CV16" i="33"/>
  <c r="CV17" i="33" s="1"/>
</calcChain>
</file>

<file path=xl/sharedStrings.xml><?xml version="1.0" encoding="utf-8"?>
<sst xmlns="http://schemas.openxmlformats.org/spreadsheetml/2006/main" count="3558" uniqueCount="1515">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</sst>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4" headerRowBorderDxfId="433" tableBorderDxfId="432" totalsRowBorderDxfId="431">
  <autoFilter ref="B4:N5"/>
  <tableColumns count="13">
    <tableColumn id="1" name="{gameSettings}" dataDxfId="430"/>
    <tableColumn id="2" name="[sku]" dataDxfId="429"/>
    <tableColumn id="3" name="[timeToPCCoefA]" dataDxfId="428"/>
    <tableColumn id="4" name="[timeToPCCoefB]" dataDxfId="427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6" headerRowBorderDxfId="425" tableBorderDxfId="424" totalsRowBorderDxfId="423">
  <autoFilter ref="B10:F11"/>
  <tableColumns count="5">
    <tableColumn id="1" name="{initialSettings}" dataDxfId="422"/>
    <tableColumn id="2" name="[sku]" dataDxfId="421"/>
    <tableColumn id="3" name="[softCurrency]" dataDxfId="420"/>
    <tableColumn id="4" name="[hardCurrency]" dataDxfId="419"/>
    <tableColumn id="6" name="[initialDragonSKU]" dataDxfId="4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7" headerRowBorderDxfId="416" tableBorderDxfId="415" totalsRowBorderDxfId="414">
  <autoFilter ref="B4:J14"/>
  <tableColumns count="9">
    <tableColumn id="1" name="{localizationDefinitions}" dataDxfId="413"/>
    <tableColumn id="8" name="[sku]" dataDxfId="412"/>
    <tableColumn id="3" name="[order]" dataDxfId="411"/>
    <tableColumn id="4" name="[isoCode]" dataDxfId="410"/>
    <tableColumn id="11" name="[android]" dataDxfId="409"/>
    <tableColumn id="12" name="[iOS]" dataDxfId="408"/>
    <tableColumn id="5" name="[txtFilename]" dataDxfId="407"/>
    <tableColumn id="2" name="[icon]" dataDxfId="406"/>
    <tableColumn id="9" name="[tidName]" dataDxfId="40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4" dataDxfId="402" headerRowBorderDxfId="403" tableBorderDxfId="401" totalsRowBorderDxfId="400">
  <autoFilter ref="B15:BD25"/>
  <tableColumns count="55">
    <tableColumn id="1" name="{dragonDefinitions}" dataDxfId="399"/>
    <tableColumn id="2" name="[sku]" dataDxfId="398"/>
    <tableColumn id="9" name="[tier]" dataDxfId="397"/>
    <tableColumn id="3" name="[order]" dataDxfId="396"/>
    <tableColumn id="40" name="[previousDragonSku]" dataDxfId="395"/>
    <tableColumn id="4" name="[unlockPriceCoins]" dataDxfId="394"/>
    <tableColumn id="5" name="[unlockPricePC]" dataDxfId="393"/>
    <tableColumn id="11" name="[cameraDefaultZoom]" dataDxfId="392"/>
    <tableColumn id="16" name="[cameraFarZoom]" dataDxfId="391"/>
    <tableColumn id="39" name="[defaultSize]" dataDxfId="390"/>
    <tableColumn id="38" name="[cameraFrameWidthModifier]" dataDxfId="389"/>
    <tableColumn id="17" name="[healthMin]" dataDxfId="388"/>
    <tableColumn id="18" name="[healthMax]" dataDxfId="387"/>
    <tableColumn id="21" name="[healthDrain]" dataDxfId="386"/>
    <tableColumn id="52" name="[healthDrainSpacePlus]" dataDxfId="385"/>
    <tableColumn id="32" name="[healthDrainAmpPerSecond]" dataDxfId="384"/>
    <tableColumn id="31" name="[sessionStartHealthDrainTime]" dataDxfId="383"/>
    <tableColumn id="30" name="[sessionStartHealthDrainModifier]" dataDxfId="382"/>
    <tableColumn id="19" name="[scaleMin]" dataDxfId="381"/>
    <tableColumn id="20" name="[scaleMax]" dataDxfId="380"/>
    <tableColumn id="42" name="[speedBase]" dataDxfId="379"/>
    <tableColumn id="22" name="[boostMultiplier]" dataDxfId="378"/>
    <tableColumn id="41" name="[energyBase]" dataDxfId="377"/>
    <tableColumn id="23" name="[energyDrain]" dataDxfId="376"/>
    <tableColumn id="24" name="[energyRefillRate]" dataDxfId="375"/>
    <tableColumn id="29" name="[furyBaseDamage]" dataDxfId="374"/>
    <tableColumn id="33" name="[furyBaseLength]" dataDxfId="373"/>
    <tableColumn id="12" name="[furyScoreMultiplier]" dataDxfId="372"/>
    <tableColumn id="26" name="[furyBaseDuration]" dataDxfId="371"/>
    <tableColumn id="25" name="[furyMax]" dataDxfId="370"/>
    <tableColumn id="54" name="[scoreTextThresholdMultiplier]" dataDxfId="369"/>
    <tableColumn id="14" name="[eatSpeedFactor]" dataDxfId="368"/>
    <tableColumn id="15" name="[maxAlcohol]" dataDxfId="367"/>
    <tableColumn id="13" name="[alcoholDrain]" dataDxfId="366"/>
    <tableColumn id="6" name="[gamePrefab]" dataDxfId="365"/>
    <tableColumn id="10" name="[menuPrefab]" dataDxfId="364"/>
    <tableColumn id="49" name="[sizeUpMultiplier]" dataDxfId="363"/>
    <tableColumn id="50" name="[speedUpMultiplier]" dataDxfId="362"/>
    <tableColumn id="51" name="[biteUpMultiplier]" dataDxfId="361"/>
    <tableColumn id="47" name="[invincible]" dataDxfId="360"/>
    <tableColumn id="48" name="[infiniteBoost]" dataDxfId="359"/>
    <tableColumn id="45" name="[eatEverything]" dataDxfId="358"/>
    <tableColumn id="46" name="[modeDuration]" dataDxfId="357"/>
    <tableColumn id="53" name="[petScale]" dataDxfId="356"/>
    <tableColumn id="7" name="[tidName]" dataDxfId="355">
      <calculatedColumnFormula>CONCATENATE("TID_",UPPER(dragonDefinitions[[#This Row],['[sku']]]),"_NAME")</calculatedColumnFormula>
    </tableColumn>
    <tableColumn id="8" name="[tidDesc]" dataDxfId="354">
      <calculatedColumnFormula>CONCATENATE("TID_",UPPER(dragonDefinitions[[#This Row],['[sku']]]),"_DESC")</calculatedColumnFormula>
    </tableColumn>
    <tableColumn id="27" name="[statsBarRatio]" dataDxfId="353"/>
    <tableColumn id="28" name="[furyBarRatio]" dataDxfId="352"/>
    <tableColumn id="34" name="[force]" dataDxfId="351"/>
    <tableColumn id="35" name="[mass]" dataDxfId="350"/>
    <tableColumn id="36" name="[friction]" dataDxfId="349"/>
    <tableColumn id="37" name="[gravityModifier]" dataDxfId="348"/>
    <tableColumn id="43" name="[airGravityModifier]" dataDxfId="347"/>
    <tableColumn id="44" name="[waterGravityModifier]" dataDxfId="346"/>
    <tableColumn id="55" name="[trackingSku]" dataDxfId="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5" headerRowBorderDxfId="344" tableBorderDxfId="343" totalsRowBorderDxfId="342">
  <autoFilter ref="B4:G9"/>
  <tableColumns count="6">
    <tableColumn id="1" name="{dragonTierDefinitions}" dataDxfId="341"/>
    <tableColumn id="2" name="[sku]"/>
    <tableColumn id="9" name="[order]"/>
    <tableColumn id="10" name="[icon]" dataDxfId="340"/>
    <tableColumn id="3" name="[maxPetEquipped]" dataDxfId="339"/>
    <tableColumn id="7" name="[tidName]" dataDxfId="33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7" headerRowBorderDxfId="336" tableBorderDxfId="335" totalsRowBorderDxfId="334">
  <autoFilter ref="B31:I32"/>
  <tableColumns count="8">
    <tableColumn id="1" name="{dragonSettings}" dataDxfId="333"/>
    <tableColumn id="2" name="[sku]" dataDxfId="33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1" headerRowBorderDxfId="330" tableBorderDxfId="329" totalsRowBorderDxfId="32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7" headerRowBorderDxfId="326" tableBorderDxfId="325" totalsRowBorderDxfId="324">
  <autoFilter ref="B36:F39"/>
  <tableColumns count="5">
    <tableColumn id="1" name="{dragonHealthModifiersDefinitions}" dataDxfId="323"/>
    <tableColumn id="2" name="[sku]" dataDxfId="322"/>
    <tableColumn id="7" name="[threshold]"/>
    <tableColumn id="8" name="[modifier]" dataDxfId="321"/>
    <tableColumn id="9" name="[tid]" dataDxfId="3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9" dataDxfId="317" headerRowBorderDxfId="318" tableBorderDxfId="316" totalsRowBorderDxfId="315">
  <autoFilter ref="B4:O64"/>
  <sortState ref="B5:O64">
    <sortCondition ref="O4:O64"/>
  </sortState>
  <tableColumns count="14">
    <tableColumn id="1" name="{petDefinitions}" dataDxfId="314"/>
    <tableColumn id="2" name="[sku]" dataDxfId="313"/>
    <tableColumn id="3" name="[rarity]" dataDxfId="312"/>
    <tableColumn id="6" name="[category]" dataDxfId="311"/>
    <tableColumn id="7" name="[order]" dataDxfId="310"/>
    <tableColumn id="13" name="[startingPool]" dataDxfId="309"/>
    <tableColumn id="14" name="[loadingTeasing]" dataDxfId="308"/>
    <tableColumn id="8" name="[gamePrefab]" dataDxfId="307"/>
    <tableColumn id="9" name="[menuPrefab]" dataDxfId="306"/>
    <tableColumn id="11" name="[icon]" dataDxfId="305"/>
    <tableColumn id="4" name="[powerup]" dataDxfId="304"/>
    <tableColumn id="5" name="[tidName]" dataDxfId="303"/>
    <tableColumn id="10" name="[tidDesc]" dataDxfId="302">
      <calculatedColumnFormula>CONCATENATE(LEFT(petDefinitions[[#This Row],['[tidName']]],10),"_DESC")</calculatedColumnFormula>
    </tableColumn>
    <tableColumn id="12" name="id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300" dataDxfId="298" headerRowBorderDxfId="299" tableBorderDxfId="297" totalsRowBorderDxfId="296">
  <autoFilter ref="A22:AE92"/>
  <sortState ref="A23:AE88">
    <sortCondition ref="B22:B88"/>
  </sortState>
  <tableColumns count="31">
    <tableColumn id="1" name="{entityDefinitions}" dataDxfId="295"/>
    <tableColumn id="2" name="[sku]" dataDxfId="294"/>
    <tableColumn id="6" name="[category]" dataDxfId="293"/>
    <tableColumn id="10" name="[rewardScore]" dataDxfId="292"/>
    <tableColumn id="11" name="[rewardCoins]" dataDxfId="291"/>
    <tableColumn id="12" name="[rewardPC]" dataDxfId="290"/>
    <tableColumn id="13" name="[rewardHealth]" dataDxfId="289"/>
    <tableColumn id="14" name="[rewardEnergy]" dataDxfId="288"/>
    <tableColumn id="16" name="[rewardXp]" dataDxfId="287"/>
    <tableColumn id="17" name="[goldenChance]" dataDxfId="286"/>
    <tableColumn id="18" name="[pcChance]" dataDxfId="285"/>
    <tableColumn id="3" name="[isEdible]" dataDxfId="284"/>
    <tableColumn id="15" name="[latchOnFromTier]" dataDxfId="283"/>
    <tableColumn id="31" name="[grabFromTier]" dataDxfId="282"/>
    <tableColumn id="4" name="[edibleFromTier]" dataDxfId="281"/>
    <tableColumn id="34" name="[burnableFromTier]" dataDxfId="280"/>
    <tableColumn id="35" name="[isBurnable]" dataDxfId="279"/>
    <tableColumn id="30" name="[canBeGrabed]" dataDxfId="278"/>
    <tableColumn id="29" name="[canBeLatchedOn]" dataDxfId="277"/>
    <tableColumn id="28" name="[maxHealth]" dataDxfId="276"/>
    <tableColumn id="5" name="[biteResistance]" dataDxfId="275"/>
    <tableColumn id="8" name="[alcohol]" dataDxfId="274"/>
    <tableColumn id="19" name="[eatFeedbackChance]" dataDxfId="273"/>
    <tableColumn id="20" name="[burnFeedbackChance]" dataDxfId="272"/>
    <tableColumn id="21" name="[damageFeedbackChance]" dataDxfId="271"/>
    <tableColumn id="22" name="[deathFeedbackChance]" dataDxfId="270"/>
    <tableColumn id="7" name="[tidName]" dataDxfId="269"/>
    <tableColumn id="9" name="[tidEatFeedback]" dataDxfId="268"/>
    <tableColumn id="23" name="[tidBurnFeedback]" dataDxfId="267"/>
    <tableColumn id="24" name="[tidDamageFeedback]" dataDxfId="266"/>
    <tableColumn id="25" name="[tidDeathFeedback]" dataDxfId="26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64" headerRowBorderDxfId="263" tableBorderDxfId="262" totalsRowBorderDxfId="261">
  <autoFilter ref="A4:B17"/>
  <sortState ref="A5:B14">
    <sortCondition ref="B4:B14"/>
  </sortState>
  <tableColumns count="2">
    <tableColumn id="1" name="{entityCategoryDefinitions}" dataDxfId="260"/>
    <tableColumn id="2" name="[sku]" dataDxfId="2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8" totalsRowDxfId="257"/>
    <tableColumn id="2" name="[sku]" dataDxfId="256" totalsRowDxfId="255"/>
    <tableColumn id="4" name="[category]" dataDxfId="254" totalsRowDxfId="253"/>
    <tableColumn id="16" name="[size]" dataDxfId="252" totalsRowDxfId="251"/>
    <tableColumn id="5" name="[minTierDisintegrate]" dataDxfId="250" totalsRowDxfId="249"/>
    <tableColumn id="17" name="[minTierBurnFeedback]" dataDxfId="248" totalsRowDxfId="247"/>
    <tableColumn id="18" name="[minTierBurn]" dataDxfId="246" totalsRowDxfId="245"/>
    <tableColumn id="28" name="[burnFeedbackChance]" dataDxfId="244" totalsRowDxfId="243"/>
    <tableColumn id="30" name="[destroyFeedbackChance]" dataDxfId="242" totalsRowDxfId="241"/>
    <tableColumn id="11" name="[minTierDestruction]" dataDxfId="240" totalsRowDxfId="239"/>
    <tableColumn id="10" name="[minTierDestructionFeedback]" dataDxfId="238" totalsRowDxfId="237"/>
    <tableColumn id="6" name="[rewardScore]" dataDxfId="236" totalsRowDxfId="235"/>
    <tableColumn id="31" name="[tidName]" dataDxfId="234" totalsRowDxfId="233"/>
    <tableColumn id="33" name="[tidBurnFeedback]" dataDxfId="232" totalsRowDxfId="231"/>
    <tableColumn id="34" name="[tidDestroyFeedback]" dataDxfId="230" totalsRowDxfId="22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8" headerRowBorderDxfId="227" tableBorderDxfId="226" totalsRowBorderDxfId="225">
  <autoFilter ref="A4:Y7"/>
  <tableColumns count="25">
    <tableColumn id="1" name="{levelDefinitions}" dataDxfId="224"/>
    <tableColumn id="9" name="[sku]" dataDxfId="223"/>
    <tableColumn id="3" name="order" dataDxfId="222"/>
    <tableColumn id="4" name="dragonsToUnlock" dataDxfId="221"/>
    <tableColumn id="14" name="[dataFile]" dataDxfId="220"/>
    <tableColumn id="5" name="[common]" dataDxfId="219"/>
    <tableColumn id="2" name="[area1]" dataDxfId="218"/>
    <tableColumn id="10" name="[area1Active]" dataDxfId="217"/>
    <tableColumn id="22" name="[area2]" dataDxfId="216"/>
    <tableColumn id="23" name="[area3]" dataDxfId="215"/>
    <tableColumn id="7" name="[dragon_baby]" dataDxfId="214"/>
    <tableColumn id="8" name="[dragon_crocodile]" dataDxfId="213"/>
    <tableColumn id="13" name="[dragon_fat]" dataDxfId="212"/>
    <tableColumn id="15" name="[dragon_reptile]" dataDxfId="211"/>
    <tableColumn id="16" name="[dragon_chinese]" dataDxfId="210"/>
    <tableColumn id="17" name="[dragon_bug]" dataDxfId="209"/>
    <tableColumn id="18" name="[dragon_classic]" dataDxfId="208"/>
    <tableColumn id="19" name="[dragon_balrog]" dataDxfId="207"/>
    <tableColumn id="20" name="[dragon_devil]" dataDxfId="206"/>
    <tableColumn id="21" name="[dragon_titan]" dataDxfId="205"/>
    <tableColumn id="25" name="[levelEditor]"/>
    <tableColumn id="24" name="[gameplayWip]"/>
    <tableColumn id="6" name="comingSoon" dataDxfId="204"/>
    <tableColumn id="11" name="tidName" dataDxfId="203"/>
    <tableColumn id="12" name="tidDesc" dataDxfId="202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201" tableBorderDxfId="200">
  <autoFilter ref="B35:K38"/>
  <tableColumns count="10">
    <tableColumn id="1" name="{missionDifficultyDefinitions}"/>
    <tableColumn id="2" name="[sku]" dataDxfId="199"/>
    <tableColumn id="7" name="[index]" dataDxfId="198"/>
    <tableColumn id="3" name="[dragonsToUnlock]" dataDxfId="197"/>
    <tableColumn id="4" name="[cooldownMinutes]" dataDxfId="196"/>
    <tableColumn id="9" name="[maxRewardCoins]" dataDxfId="195"/>
    <tableColumn id="5" name="[removeMissionPCCoefA]" dataDxfId="194"/>
    <tableColumn id="6" name="[removeMissionPCCoefB]" dataDxfId="193"/>
    <tableColumn id="8" name="[tidName]" dataDxfId="192"/>
    <tableColumn id="10" name="[color]" dataDxfId="19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90" dataDxfId="188" headerRowBorderDxfId="189" tableBorderDxfId="187" totalsRowBorderDxfId="186">
  <autoFilter ref="B43:E53"/>
  <tableColumns count="4">
    <tableColumn id="1" name="{missionDragonModifiersDefinitions}" dataDxfId="185"/>
    <tableColumn id="2" name="[sku]" dataDxfId="184"/>
    <tableColumn id="7" name="[quantityModifier]" dataDxfId="183"/>
    <tableColumn id="3" name="[missionSCRewardMultiplier]" dataDxfId="182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81" dataDxfId="179" headerRowBorderDxfId="180" tableBorderDxfId="178" totalsRowBorderDxfId="177">
  <autoFilter ref="B57:D60"/>
  <tableColumns count="3">
    <tableColumn id="1" name="{missionDifficultyModifiersDefinitions}" dataDxfId="176"/>
    <tableColumn id="2" name="[sku]" dataDxfId="175"/>
    <tableColumn id="7" name="[quantityModifier]" dataDxfId="174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73" dataDxfId="171" headerRowBorderDxfId="172" tableBorderDxfId="170" totalsRowBorderDxfId="169">
  <autoFilter ref="B64:D65"/>
  <tableColumns count="3">
    <tableColumn id="1" name="{missionOther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65" dataDxfId="163" headerRowBorderDxfId="164" tableBorderDxfId="162" totalsRowBorderDxfId="161">
  <autoFilter ref="B23:H31"/>
  <tableColumns count="7">
    <tableColumn id="1" name="{missionTypeDefinitions}" dataDxfId="160"/>
    <tableColumn id="2" name="[sku]" dataDxfId="159"/>
    <tableColumn id="3" name="[minTierToUnlock]" dataDxfId="158"/>
    <tableColumn id="4" name="[weight]" dataDxfId="157"/>
    <tableColumn id="5" name="[canBeDuringOneRun]" dataDxfId="156"/>
    <tableColumn id="9" name="[tidDescSingleRun]" dataDxfId="155"/>
    <tableColumn id="10" name="[tidDescMultiRun]" dataDxfId="154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53" dataDxfId="151" headerRowBorderDxfId="152" tableBorderDxfId="150" totalsRowBorderDxfId="149">
  <autoFilter ref="B4:K19"/>
  <tableColumns count="10">
    <tableColumn id="1" name="{missionsDefinitions}" dataDxfId="148"/>
    <tableColumn id="2" name="[sku]" dataDxfId="147"/>
    <tableColumn id="7" name="[type]" dataDxfId="146"/>
    <tableColumn id="8" name="[weight]" dataDxfId="145"/>
    <tableColumn id="6" name="[params]" dataDxfId="144"/>
    <tableColumn id="3" name="[objectiveBaseQuantityMin]" dataDxfId="143"/>
    <tableColumn id="9" name="[objectiveBaseQuantityMax]" dataDxfId="142"/>
    <tableColumn id="4" name="[icon]" dataDxfId="141"/>
    <tableColumn id="5" name="[tidObjective]" dataDxfId="140"/>
    <tableColumn id="10" name="[trackingSku]" dataDxfId="5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39" headerRowBorderDxfId="138" tableBorderDxfId="137" totalsRowBorderDxfId="136">
  <autoFilter ref="B4:I7"/>
  <tableColumns count="8">
    <tableColumn id="1" name="{eggDefinitions}" dataDxfId="135"/>
    <tableColumn id="6" name="[sku]" dataDxfId="134"/>
    <tableColumn id="4" name="[pricePC]" dataDxfId="133"/>
    <tableColumn id="5" name="[incubationMinutes]" dataDxfId="132"/>
    <tableColumn id="10" name="[prefabPath]" dataDxfId="131"/>
    <tableColumn id="7" name="[tidName]" dataDxfId="130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9" headerRowBorderDxfId="128" tableBorderDxfId="127" totalsRowBorderDxfId="126">
  <autoFilter ref="B18:I22"/>
  <tableColumns count="8">
    <tableColumn id="1" name="{eggRewardDefinitions}" dataDxfId="125"/>
    <tableColumn id="2" name="[sku]"/>
    <tableColumn id="3" name="[type]" dataDxfId="124"/>
    <tableColumn id="6" name="[rarity]" dataDxfId="123"/>
    <tableColumn id="4" name="[droprate]" dataDxfId="122"/>
    <tableColumn id="7" name="[duplicateFragmentsGiven]" dataDxfId="121"/>
    <tableColumn id="8" name="[duplicateCoinsGiven]" dataDxfId="120"/>
    <tableColumn id="5" name="[tidName]" dataDxfId="119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8" headerRowBorderDxfId="117" tableBorderDxfId="116" totalsRowBorderDxfId="115">
  <autoFilter ref="B26:E30"/>
  <tableColumns count="4">
    <tableColumn id="1" name="{rarityDefinitions}" dataDxfId="114"/>
    <tableColumn id="2" name="[sku]"/>
    <tableColumn id="3" name="[order]" dataDxfId="113"/>
    <tableColumn id="5" name="[tidName]" dataDxfId="112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11" headerRowBorderDxfId="110" tableBorderDxfId="109" totalsRowBorderDxfId="108">
  <autoFilter ref="B11:E14"/>
  <tableColumns count="4">
    <tableColumn id="1" name="{goldenEggDefinitions}" dataDxfId="107"/>
    <tableColumn id="6" name="[sku]" dataDxfId="106"/>
    <tableColumn id="4" name="[order]" dataDxfId="105"/>
    <tableColumn id="5" name="[fragmentsRequired]" dataDxfId="104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3" headerRowBorderDxfId="102" tableBorderDxfId="101" totalsRowBorderDxfId="100">
  <autoFilter ref="B4:F9"/>
  <tableColumns count="5">
    <tableColumn id="1" name="{chestRewardDefinitions}" dataDxfId="99"/>
    <tableColumn id="2" name="[sku]" dataDxfId="98"/>
    <tableColumn id="6" name="[collectedChests]" dataDxfId="97"/>
    <tableColumn id="3" name="[type]" dataDxfId="96"/>
    <tableColumn id="4" name="[amount]" dataDxfId="9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94" dataDxfId="18" headerRowBorderDxfId="93" tableBorderDxfId="92">
  <autoFilter ref="B4:R44"/>
  <sortState ref="B5:R44">
    <sortCondition ref="R4:R44"/>
  </sortState>
  <tableColumns count="17">
    <tableColumn id="1" name="{disguisesDefinitions}" dataDxfId="35"/>
    <tableColumn id="2" name="[sku]" dataDxfId="34"/>
    <tableColumn id="3" name="[dragonSku]" dataDxfId="33"/>
    <tableColumn id="5" name="[powerup]" dataDxfId="32"/>
    <tableColumn id="6" name="[shopOrder]" dataDxfId="31"/>
    <tableColumn id="8" name="[priceSC]" dataDxfId="30"/>
    <tableColumn id="17" name="[priceHC]" dataDxfId="29"/>
    <tableColumn id="18" name="[unlockLevel]" dataDxfId="28"/>
    <tableColumn id="10" name="[icon]" dataDxfId="27"/>
    <tableColumn id="9" name="[skin]" dataDxfId="26"/>
    <tableColumn id="13" name="[item1]" dataDxfId="25"/>
    <tableColumn id="4" name="[item2]" dataDxfId="24"/>
    <tableColumn id="7" name="[body_parts]" dataDxfId="23"/>
    <tableColumn id="11" name="[tidName]" dataDxfId="22">
      <calculatedColumnFormula>UPPER(CONCATENATE("TID_","SKIN",SUBSTITUTE(C5,"dragon",""),"_NAME"))</calculatedColumnFormula>
    </tableColumn>
    <tableColumn id="12" name="[tidDesc]" dataDxfId="21">
      <calculatedColumnFormula>UPPER(CONCATENATE("TID_",C5,"_DESC"))</calculatedColumnFormula>
    </tableColumn>
    <tableColumn id="15" name="[trackingSku]" dataDxfId="20"/>
    <tableColumn id="14" name="order" dataDxfId="1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91" dataDxfId="89" headerRowBorderDxfId="90" tableBorderDxfId="88" totalsRowBorderDxfId="87">
  <autoFilter ref="D3:M45"/>
  <sortState ref="D4:M30">
    <sortCondition ref="E3:E30"/>
  </sortState>
  <tableColumns count="10">
    <tableColumn id="1" name="{powerUpsDefinitions}" dataDxfId="86"/>
    <tableColumn id="2" name="[sku]" dataDxfId="85"/>
    <tableColumn id="3" name="[type]" dataDxfId="84"/>
    <tableColumn id="4" name="[param1]" dataDxfId="83"/>
    <tableColumn id="5" name="[param2]" dataDxfId="82"/>
    <tableColumn id="6" name="[icon]" dataDxfId="81">
      <calculatedColumnFormula>CONCATENATE("icon_",powerUpsDefinitions[[#This Row],['[sku']]])</calculatedColumnFormula>
    </tableColumn>
    <tableColumn id="10" name="[miniIcon]" dataDxfId="80"/>
    <tableColumn id="7" name="[tidName]" dataDxfId="79">
      <calculatedColumnFormula>CONCATENATE("TID_POWERUP_",UPPER(powerUpsDefinitions[[#This Row],['[sku']]]),"_NAME")</calculatedColumnFormula>
    </tableColumn>
    <tableColumn id="8" name="[tidDesc]" dataDxfId="78">
      <calculatedColumnFormula>CONCATENATE("TID_POWERUP_",UPPER(powerUpsDefinitions[[#This Row],['[sku']]]),"_DESC")</calculatedColumnFormula>
    </tableColumn>
    <tableColumn id="9" name="[tidDescShort]" dataDxfId="7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76" dataDxfId="0" headerRowBorderDxfId="75" tableBorderDxfId="74" totalsRowBorderDxfId="73">
  <autoFilter ref="B5:R17"/>
  <tableColumns count="17">
    <tableColumn id="1" name="{shopPacksDefinitions}" dataDxfId="17"/>
    <tableColumn id="6" name="[sku]" dataDxfId="16"/>
    <tableColumn id="3" name="[type]" dataDxfId="15"/>
    <tableColumn id="11" name="[order]" dataDxfId="14"/>
    <tableColumn id="4" name="[priceDollars]" dataDxfId="13"/>
    <tableColumn id="5" name="[priceHC]" dataDxfId="12"/>
    <tableColumn id="12" name="Base Amount_x000a_(only for the maths)" dataDxfId="1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10"/>
    <tableColumn id="8" name="[amount]" dataDxfId="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8">
      <calculatedColumnFormula>shopPacksDefinitions[[#This Row],['[amount']]]/shopPacksDefinitions[[#This Row],['[priceHC']]]</calculatedColumnFormula>
    </tableColumn>
    <tableColumn id="2" name="[bestValue]" dataDxfId="7"/>
    <tableColumn id="10" name="[icon]" dataDxfId="6"/>
    <tableColumn id="7" name="tidName" dataDxfId="5"/>
    <tableColumn id="14" name="[apple]" dataDxfId="4"/>
    <tableColumn id="15" name="[amazon]" dataDxfId="3"/>
    <tableColumn id="16" name="[google]" dataDxfId="2"/>
    <tableColumn id="17" name="[trackingSku]" dataDxfId="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72" headerRowBorderDxfId="71" tableBorderDxfId="70" totalsRowBorderDxfId="69">
  <autoFilter ref="B4:H29"/>
  <tableColumns count="7">
    <tableColumn id="1" name="{scoreMultiplierDefinitions}" dataDxfId="68"/>
    <tableColumn id="2" name="[sku]" dataDxfId="67"/>
    <tableColumn id="6" name="[order]" dataDxfId="66"/>
    <tableColumn id="3" name="[multiplier]" dataDxfId="65"/>
    <tableColumn id="4" name="[requiredKillStreak]" dataDxfId="64"/>
    <tableColumn id="5" name="[duration]" dataDxfId="63"/>
    <tableColumn id="7" name="[tidMessage]" dataDxfId="6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61" dataDxfId="59" headerRowBorderDxfId="60" tableBorderDxfId="58" totalsRowBorderDxfId="57">
  <autoFilter ref="B35:E45"/>
  <tableColumns count="4">
    <tableColumn id="1" name="{survivalBonusDefinitions}" dataDxfId="56"/>
    <tableColumn id="2" name="[sku]" dataDxfId="55"/>
    <tableColumn id="5" name="[survivedMinutes]" dataDxfId="54"/>
    <tableColumn id="6" name="[bonusPerMinute]" dataDxfId="53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1075</v>
      </c>
      <c r="I4" s="142" t="s">
        <v>1076</v>
      </c>
      <c r="J4" s="274" t="s">
        <v>1079</v>
      </c>
      <c r="K4" s="294" t="s">
        <v>1124</v>
      </c>
      <c r="L4" s="142" t="s">
        <v>1123</v>
      </c>
      <c r="M4" s="142" t="s">
        <v>1294</v>
      </c>
      <c r="N4" s="142" t="s">
        <v>1293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5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1097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0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1102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U13" workbookViewId="0">
      <selection activeCell="BH16" sqref="BH1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23"/>
      <c r="AO14" s="523"/>
      <c r="AP14" s="523"/>
      <c r="AQ14" s="523"/>
    </row>
    <row r="15" spans="2:60" ht="163.5">
      <c r="B15" s="266" t="s">
        <v>229</v>
      </c>
      <c r="C15" s="267" t="s">
        <v>5</v>
      </c>
      <c r="D15" s="267" t="s">
        <v>190</v>
      </c>
      <c r="E15" s="417" t="s">
        <v>186</v>
      </c>
      <c r="F15" s="417" t="s">
        <v>494</v>
      </c>
      <c r="G15" s="418" t="s">
        <v>194</v>
      </c>
      <c r="H15" s="419" t="s">
        <v>195</v>
      </c>
      <c r="I15" s="420" t="s">
        <v>212</v>
      </c>
      <c r="J15" s="421" t="s">
        <v>213</v>
      </c>
      <c r="K15" s="422" t="s">
        <v>473</v>
      </c>
      <c r="L15" s="423" t="s">
        <v>474</v>
      </c>
      <c r="M15" s="424" t="s">
        <v>214</v>
      </c>
      <c r="N15" s="422" t="s">
        <v>215</v>
      </c>
      <c r="O15" s="423" t="s">
        <v>220</v>
      </c>
      <c r="P15" s="423" t="s">
        <v>1056</v>
      </c>
      <c r="Q15" s="425" t="s">
        <v>408</v>
      </c>
      <c r="R15" s="425" t="s">
        <v>409</v>
      </c>
      <c r="S15" s="425" t="s">
        <v>410</v>
      </c>
      <c r="T15" s="424" t="s">
        <v>216</v>
      </c>
      <c r="U15" s="423" t="s">
        <v>217</v>
      </c>
      <c r="V15" s="426" t="s">
        <v>528</v>
      </c>
      <c r="W15" s="424" t="s">
        <v>400</v>
      </c>
      <c r="X15" s="422" t="s">
        <v>522</v>
      </c>
      <c r="Y15" s="422" t="s">
        <v>219</v>
      </c>
      <c r="Z15" s="423" t="s">
        <v>218</v>
      </c>
      <c r="AA15" s="426" t="s">
        <v>451</v>
      </c>
      <c r="AB15" s="423" t="s">
        <v>521</v>
      </c>
      <c r="AC15" s="423" t="s">
        <v>626</v>
      </c>
      <c r="AD15" s="423" t="s">
        <v>452</v>
      </c>
      <c r="AE15" s="423" t="s">
        <v>223</v>
      </c>
      <c r="AF15" s="425" t="s">
        <v>1433</v>
      </c>
      <c r="AG15" s="424" t="s">
        <v>320</v>
      </c>
      <c r="AH15" s="424" t="s">
        <v>899</v>
      </c>
      <c r="AI15" s="424" t="s">
        <v>900</v>
      </c>
      <c r="AJ15" s="427" t="s">
        <v>191</v>
      </c>
      <c r="AK15" s="428" t="s">
        <v>192</v>
      </c>
      <c r="AL15" s="428" t="s">
        <v>930</v>
      </c>
      <c r="AM15" s="429" t="s">
        <v>931</v>
      </c>
      <c r="AN15" s="428" t="s">
        <v>932</v>
      </c>
      <c r="AO15" s="428" t="s">
        <v>933</v>
      </c>
      <c r="AP15" s="428" t="s">
        <v>934</v>
      </c>
      <c r="AQ15" s="428" t="s">
        <v>935</v>
      </c>
      <c r="AR15" s="428" t="s">
        <v>936</v>
      </c>
      <c r="AS15" s="428" t="s">
        <v>1255</v>
      </c>
      <c r="AT15" s="305" t="s">
        <v>38</v>
      </c>
      <c r="AU15" s="430" t="s">
        <v>177</v>
      </c>
      <c r="AV15" s="431" t="s">
        <v>401</v>
      </c>
      <c r="AW15" s="417" t="s">
        <v>402</v>
      </c>
      <c r="AX15" s="432" t="s">
        <v>601</v>
      </c>
      <c r="AY15" s="267" t="s">
        <v>475</v>
      </c>
      <c r="AZ15" s="267" t="s">
        <v>476</v>
      </c>
      <c r="BA15" s="267" t="s">
        <v>477</v>
      </c>
      <c r="BB15" s="266" t="s">
        <v>912</v>
      </c>
      <c r="BC15" s="266" t="s">
        <v>913</v>
      </c>
      <c r="BD15" s="266" t="s">
        <v>1514</v>
      </c>
      <c r="BH15"/>
    </row>
    <row r="16" spans="2:60">
      <c r="B16" s="433" t="s">
        <v>4</v>
      </c>
      <c r="C16" s="434" t="s">
        <v>423</v>
      </c>
      <c r="D16" s="434" t="s">
        <v>187</v>
      </c>
      <c r="E16" s="435">
        <v>0</v>
      </c>
      <c r="F16" s="435"/>
      <c r="G16" s="436">
        <v>0</v>
      </c>
      <c r="H16" s="357">
        <v>0</v>
      </c>
      <c r="I16" s="437">
        <v>35</v>
      </c>
      <c r="J16" s="438">
        <v>45</v>
      </c>
      <c r="K16" s="359">
        <v>1</v>
      </c>
      <c r="L16" s="439">
        <v>-5</v>
      </c>
      <c r="M16" s="440">
        <v>65</v>
      </c>
      <c r="N16" s="441">
        <v>105</v>
      </c>
      <c r="O16" s="441">
        <v>1.1000000000000001</v>
      </c>
      <c r="P16" s="441">
        <v>1</v>
      </c>
      <c r="Q16" s="441">
        <v>8.0000000000000002E-3</v>
      </c>
      <c r="R16" s="442">
        <v>30</v>
      </c>
      <c r="S16" s="442">
        <v>0.5</v>
      </c>
      <c r="T16" s="440">
        <v>0.46</v>
      </c>
      <c r="U16" s="441">
        <v>0.56000000000000005</v>
      </c>
      <c r="V16" s="443">
        <v>14</v>
      </c>
      <c r="W16" s="440">
        <v>2</v>
      </c>
      <c r="X16" s="441">
        <v>40</v>
      </c>
      <c r="Y16" s="441">
        <v>20</v>
      </c>
      <c r="Z16" s="441">
        <v>11</v>
      </c>
      <c r="AA16" s="443">
        <v>250</v>
      </c>
      <c r="AB16" s="442">
        <v>7.5</v>
      </c>
      <c r="AC16" s="441">
        <v>2</v>
      </c>
      <c r="AD16" s="442">
        <v>8</v>
      </c>
      <c r="AE16" s="441">
        <v>3000</v>
      </c>
      <c r="AF16" s="444">
        <v>1</v>
      </c>
      <c r="AG16" s="440">
        <v>0.23</v>
      </c>
      <c r="AH16" s="445">
        <v>0</v>
      </c>
      <c r="AI16" s="445">
        <v>6</v>
      </c>
      <c r="AJ16" s="446" t="s">
        <v>655</v>
      </c>
      <c r="AK16" s="446" t="s">
        <v>665</v>
      </c>
      <c r="AL16" s="446">
        <v>2</v>
      </c>
      <c r="AM16" s="446">
        <v>2</v>
      </c>
      <c r="AN16" s="446">
        <v>2</v>
      </c>
      <c r="AO16" s="446" t="b">
        <v>1</v>
      </c>
      <c r="AP16" s="446" t="b">
        <v>1</v>
      </c>
      <c r="AQ16" s="446" t="b">
        <v>1</v>
      </c>
      <c r="AR16" s="446">
        <v>10</v>
      </c>
      <c r="AS16" s="446">
        <v>0.4</v>
      </c>
      <c r="AT16" s="447" t="s">
        <v>1173</v>
      </c>
      <c r="AU16" s="448" t="s">
        <v>1183</v>
      </c>
      <c r="AV16" s="449">
        <v>3.0000000000000001E-3</v>
      </c>
      <c r="AW16" s="450">
        <v>5.0000000000000001E-3</v>
      </c>
      <c r="AX16" s="354">
        <v>175</v>
      </c>
      <c r="AY16" s="434">
        <v>2</v>
      </c>
      <c r="AZ16" s="434">
        <v>9.5</v>
      </c>
      <c r="BA16" s="434">
        <v>1</v>
      </c>
      <c r="BB16" s="451">
        <v>0.9</v>
      </c>
      <c r="BC16" s="451">
        <v>1.4</v>
      </c>
      <c r="BD16" s="451"/>
      <c r="BH16"/>
    </row>
    <row r="17" spans="2:60">
      <c r="B17" s="433" t="s">
        <v>4</v>
      </c>
      <c r="C17" s="434" t="s">
        <v>415</v>
      </c>
      <c r="D17" s="434" t="s">
        <v>188</v>
      </c>
      <c r="E17" s="435">
        <v>1</v>
      </c>
      <c r="F17" s="452" t="s">
        <v>423</v>
      </c>
      <c r="G17" s="436">
        <v>2000</v>
      </c>
      <c r="H17" s="357">
        <v>60</v>
      </c>
      <c r="I17" s="437">
        <v>35</v>
      </c>
      <c r="J17" s="438">
        <v>45</v>
      </c>
      <c r="K17" s="359">
        <v>3</v>
      </c>
      <c r="L17" s="439">
        <v>0</v>
      </c>
      <c r="M17" s="440">
        <v>95</v>
      </c>
      <c r="N17" s="441">
        <v>145</v>
      </c>
      <c r="O17" s="441">
        <v>1.1499999999999999</v>
      </c>
      <c r="P17" s="441">
        <v>1</v>
      </c>
      <c r="Q17" s="441">
        <v>8.5000000000000006E-3</v>
      </c>
      <c r="R17" s="442">
        <v>30</v>
      </c>
      <c r="S17" s="442">
        <v>0.5</v>
      </c>
      <c r="T17" s="453">
        <v>0.8</v>
      </c>
      <c r="U17" s="454">
        <v>1</v>
      </c>
      <c r="V17" s="443">
        <v>16</v>
      </c>
      <c r="W17" s="440">
        <v>2</v>
      </c>
      <c r="X17" s="441">
        <v>45</v>
      </c>
      <c r="Y17" s="441">
        <v>20</v>
      </c>
      <c r="Z17" s="441">
        <v>12</v>
      </c>
      <c r="AA17" s="443">
        <v>275</v>
      </c>
      <c r="AB17" s="442">
        <v>8</v>
      </c>
      <c r="AC17" s="441">
        <v>3</v>
      </c>
      <c r="AD17" s="442">
        <v>9</v>
      </c>
      <c r="AE17" s="441">
        <v>7000</v>
      </c>
      <c r="AF17" s="444">
        <v>2</v>
      </c>
      <c r="AG17" s="440">
        <v>0.19</v>
      </c>
      <c r="AH17" s="455">
        <v>0</v>
      </c>
      <c r="AI17" s="455">
        <v>6</v>
      </c>
      <c r="AJ17" s="456" t="s">
        <v>657</v>
      </c>
      <c r="AK17" s="446" t="s">
        <v>667</v>
      </c>
      <c r="AL17" s="446">
        <v>2</v>
      </c>
      <c r="AM17" s="446">
        <v>2</v>
      </c>
      <c r="AN17" s="446">
        <v>2</v>
      </c>
      <c r="AO17" s="446" t="b">
        <v>1</v>
      </c>
      <c r="AP17" s="446" t="b">
        <v>1</v>
      </c>
      <c r="AQ17" s="446" t="b">
        <v>1</v>
      </c>
      <c r="AR17" s="446">
        <v>10</v>
      </c>
      <c r="AS17" s="446">
        <v>0.5</v>
      </c>
      <c r="AT17" s="447" t="s">
        <v>1174</v>
      </c>
      <c r="AU17" s="448" t="s">
        <v>1184</v>
      </c>
      <c r="AV17" s="449">
        <v>2.3E-3</v>
      </c>
      <c r="AW17" s="450">
        <v>5.0000000000000001E-3</v>
      </c>
      <c r="AX17" s="354">
        <v>210</v>
      </c>
      <c r="AY17" s="434">
        <v>2.1</v>
      </c>
      <c r="AZ17" s="434">
        <v>9.5</v>
      </c>
      <c r="BA17" s="434">
        <v>1.7</v>
      </c>
      <c r="BB17" s="434">
        <v>0.9</v>
      </c>
      <c r="BC17" s="434">
        <v>1.5</v>
      </c>
      <c r="BD17" s="434"/>
      <c r="BH17"/>
    </row>
    <row r="18" spans="2:60">
      <c r="B18" s="457" t="s">
        <v>4</v>
      </c>
      <c r="C18" s="458" t="s">
        <v>418</v>
      </c>
      <c r="D18" s="458" t="s">
        <v>188</v>
      </c>
      <c r="E18" s="435">
        <v>2</v>
      </c>
      <c r="F18" s="435" t="s">
        <v>415</v>
      </c>
      <c r="G18" s="459">
        <v>11000</v>
      </c>
      <c r="H18" s="460">
        <v>100</v>
      </c>
      <c r="I18" s="461">
        <v>35</v>
      </c>
      <c r="J18" s="462">
        <v>45</v>
      </c>
      <c r="K18" s="359">
        <v>5</v>
      </c>
      <c r="L18" s="439">
        <v>0</v>
      </c>
      <c r="M18" s="440">
        <v>140</v>
      </c>
      <c r="N18" s="454">
        <v>200</v>
      </c>
      <c r="O18" s="454">
        <v>1.5</v>
      </c>
      <c r="P18" s="454">
        <v>1</v>
      </c>
      <c r="Q18" s="441">
        <v>8.9999999999999993E-3</v>
      </c>
      <c r="R18" s="442">
        <v>30</v>
      </c>
      <c r="S18" s="442">
        <v>0.5</v>
      </c>
      <c r="T18" s="440">
        <v>0.85</v>
      </c>
      <c r="U18" s="441">
        <v>1.1000000000000001</v>
      </c>
      <c r="V18" s="463">
        <v>23.5</v>
      </c>
      <c r="W18" s="453">
        <v>1.9</v>
      </c>
      <c r="X18" s="441">
        <v>60</v>
      </c>
      <c r="Y18" s="441">
        <v>25</v>
      </c>
      <c r="Z18" s="441">
        <v>17</v>
      </c>
      <c r="AA18" s="463">
        <v>300</v>
      </c>
      <c r="AB18" s="442">
        <v>9</v>
      </c>
      <c r="AC18" s="454">
        <v>3</v>
      </c>
      <c r="AD18" s="464">
        <v>9</v>
      </c>
      <c r="AE18" s="441">
        <v>8000</v>
      </c>
      <c r="AF18" s="465">
        <v>2</v>
      </c>
      <c r="AG18" s="453">
        <v>0.15</v>
      </c>
      <c r="AH18" s="466">
        <v>0</v>
      </c>
      <c r="AI18" s="466">
        <v>6</v>
      </c>
      <c r="AJ18" s="456" t="s">
        <v>660</v>
      </c>
      <c r="AK18" s="446" t="s">
        <v>670</v>
      </c>
      <c r="AL18" s="446">
        <v>2</v>
      </c>
      <c r="AM18" s="446">
        <v>2</v>
      </c>
      <c r="AN18" s="446">
        <v>2</v>
      </c>
      <c r="AO18" s="446" t="b">
        <v>1</v>
      </c>
      <c r="AP18" s="446" t="b">
        <v>1</v>
      </c>
      <c r="AQ18" s="446" t="b">
        <v>1</v>
      </c>
      <c r="AR18" s="446">
        <v>10</v>
      </c>
      <c r="AS18" s="446">
        <v>0.5</v>
      </c>
      <c r="AT18" s="467" t="s">
        <v>1175</v>
      </c>
      <c r="AU18" s="468" t="s">
        <v>1185</v>
      </c>
      <c r="AV18" s="449">
        <v>2E-3</v>
      </c>
      <c r="AW18" s="450">
        <v>5.0000000000000001E-3</v>
      </c>
      <c r="AX18" s="354">
        <v>240</v>
      </c>
      <c r="AY18" s="434">
        <v>2.2000000000000002</v>
      </c>
      <c r="AZ18" s="434">
        <v>9.5</v>
      </c>
      <c r="BA18" s="434">
        <v>1.7</v>
      </c>
      <c r="BB18" s="434">
        <v>0.9</v>
      </c>
      <c r="BC18" s="434">
        <v>1.7</v>
      </c>
      <c r="BD18" s="434"/>
      <c r="BH18"/>
    </row>
    <row r="19" spans="2:60">
      <c r="B19" s="457" t="s">
        <v>4</v>
      </c>
      <c r="C19" s="458" t="s">
        <v>414</v>
      </c>
      <c r="D19" s="434" t="s">
        <v>188</v>
      </c>
      <c r="E19" s="435">
        <v>3</v>
      </c>
      <c r="F19" s="435" t="s">
        <v>418</v>
      </c>
      <c r="G19" s="436">
        <v>47000</v>
      </c>
      <c r="H19" s="357">
        <v>150</v>
      </c>
      <c r="I19" s="437">
        <v>35</v>
      </c>
      <c r="J19" s="438">
        <v>45</v>
      </c>
      <c r="K19" s="359">
        <v>6</v>
      </c>
      <c r="L19" s="439">
        <v>0</v>
      </c>
      <c r="M19" s="440">
        <v>190</v>
      </c>
      <c r="N19" s="441">
        <v>240</v>
      </c>
      <c r="O19" s="441">
        <v>1.44</v>
      </c>
      <c r="P19" s="441">
        <v>1</v>
      </c>
      <c r="Q19" s="441">
        <v>0.01</v>
      </c>
      <c r="R19" s="442">
        <v>30</v>
      </c>
      <c r="S19" s="442">
        <v>0.6</v>
      </c>
      <c r="T19" s="453">
        <v>0.9</v>
      </c>
      <c r="U19" s="454">
        <v>1.1000000000000001</v>
      </c>
      <c r="V19" s="443">
        <v>19</v>
      </c>
      <c r="W19" s="440">
        <v>1.9</v>
      </c>
      <c r="X19" s="441">
        <v>75</v>
      </c>
      <c r="Y19" s="441">
        <v>30</v>
      </c>
      <c r="Z19" s="454">
        <v>15</v>
      </c>
      <c r="AA19" s="443">
        <v>325</v>
      </c>
      <c r="AB19" s="442">
        <v>10</v>
      </c>
      <c r="AC19" s="441">
        <v>3</v>
      </c>
      <c r="AD19" s="442">
        <v>9</v>
      </c>
      <c r="AE19" s="441">
        <v>9000</v>
      </c>
      <c r="AF19" s="444">
        <v>2</v>
      </c>
      <c r="AG19" s="440">
        <v>0.13</v>
      </c>
      <c r="AH19" s="455">
        <v>0</v>
      </c>
      <c r="AI19" s="455">
        <v>6</v>
      </c>
      <c r="AJ19" s="456" t="s">
        <v>656</v>
      </c>
      <c r="AK19" s="446" t="s">
        <v>666</v>
      </c>
      <c r="AL19" s="446">
        <v>2</v>
      </c>
      <c r="AM19" s="446">
        <v>2</v>
      </c>
      <c r="AN19" s="446">
        <v>2</v>
      </c>
      <c r="AO19" s="446" t="b">
        <v>1</v>
      </c>
      <c r="AP19" s="446" t="b">
        <v>1</v>
      </c>
      <c r="AQ19" s="446" t="b">
        <v>1</v>
      </c>
      <c r="AR19" s="446">
        <v>10</v>
      </c>
      <c r="AS19" s="446">
        <v>0.5</v>
      </c>
      <c r="AT19" s="467" t="s">
        <v>1176</v>
      </c>
      <c r="AU19" s="468" t="s">
        <v>1186</v>
      </c>
      <c r="AV19" s="449">
        <v>2E-3</v>
      </c>
      <c r="AW19" s="450">
        <v>5.0000000000000001E-3</v>
      </c>
      <c r="AX19" s="354">
        <v>170</v>
      </c>
      <c r="AY19" s="434">
        <v>4.5</v>
      </c>
      <c r="AZ19" s="434">
        <v>3</v>
      </c>
      <c r="BA19" s="434">
        <v>0.5</v>
      </c>
      <c r="BB19" s="434">
        <v>0.9</v>
      </c>
      <c r="BC19" s="434">
        <v>0.8</v>
      </c>
      <c r="BD19" s="434"/>
      <c r="BH19"/>
    </row>
    <row r="20" spans="2:60">
      <c r="B20" s="457" t="s">
        <v>4</v>
      </c>
      <c r="C20" s="458" t="s">
        <v>416</v>
      </c>
      <c r="D20" s="434" t="s">
        <v>189</v>
      </c>
      <c r="E20" s="435">
        <v>4</v>
      </c>
      <c r="F20" s="435" t="s">
        <v>414</v>
      </c>
      <c r="G20" s="436">
        <v>120000</v>
      </c>
      <c r="H20" s="357">
        <v>200</v>
      </c>
      <c r="I20" s="437">
        <v>35</v>
      </c>
      <c r="J20" s="438">
        <v>45</v>
      </c>
      <c r="K20" s="359">
        <v>8</v>
      </c>
      <c r="L20" s="439">
        <v>0</v>
      </c>
      <c r="M20" s="440">
        <v>210</v>
      </c>
      <c r="N20" s="441">
        <v>270</v>
      </c>
      <c r="O20" s="441">
        <v>1.7</v>
      </c>
      <c r="P20" s="441">
        <v>1</v>
      </c>
      <c r="Q20" s="441">
        <v>1.2E-2</v>
      </c>
      <c r="R20" s="442">
        <v>30</v>
      </c>
      <c r="S20" s="442">
        <v>0.6</v>
      </c>
      <c r="T20" s="440">
        <v>1</v>
      </c>
      <c r="U20" s="441">
        <v>1.1000000000000001</v>
      </c>
      <c r="V20" s="443">
        <v>20</v>
      </c>
      <c r="W20" s="440">
        <v>1.8</v>
      </c>
      <c r="X20" s="441">
        <v>90</v>
      </c>
      <c r="Y20" s="441">
        <v>32</v>
      </c>
      <c r="Z20" s="441">
        <v>21</v>
      </c>
      <c r="AA20" s="443">
        <v>350</v>
      </c>
      <c r="AB20" s="442">
        <v>11</v>
      </c>
      <c r="AC20" s="441">
        <v>4</v>
      </c>
      <c r="AD20" s="442">
        <v>10</v>
      </c>
      <c r="AE20" s="441">
        <v>10000</v>
      </c>
      <c r="AF20" s="444">
        <v>3</v>
      </c>
      <c r="AG20" s="440">
        <v>0.11</v>
      </c>
      <c r="AH20" s="455">
        <v>0</v>
      </c>
      <c r="AI20" s="455">
        <v>12</v>
      </c>
      <c r="AJ20" s="456" t="s">
        <v>658</v>
      </c>
      <c r="AK20" s="446" t="s">
        <v>668</v>
      </c>
      <c r="AL20" s="446">
        <v>2</v>
      </c>
      <c r="AM20" s="446">
        <v>2</v>
      </c>
      <c r="AN20" s="446">
        <v>2</v>
      </c>
      <c r="AO20" s="446" t="b">
        <v>1</v>
      </c>
      <c r="AP20" s="446" t="b">
        <v>1</v>
      </c>
      <c r="AQ20" s="446" t="b">
        <v>1</v>
      </c>
      <c r="AR20" s="446">
        <v>10</v>
      </c>
      <c r="AS20" s="446">
        <v>0.6</v>
      </c>
      <c r="AT20" s="467" t="s">
        <v>1177</v>
      </c>
      <c r="AU20" s="468" t="s">
        <v>1187</v>
      </c>
      <c r="AV20" s="449">
        <v>1.9E-3</v>
      </c>
      <c r="AW20" s="450">
        <v>5.0000000000000001E-3</v>
      </c>
      <c r="AX20" s="354">
        <v>300</v>
      </c>
      <c r="AY20" s="434">
        <v>2.4</v>
      </c>
      <c r="AZ20" s="434">
        <v>9.5</v>
      </c>
      <c r="BA20" s="434">
        <v>1.7</v>
      </c>
      <c r="BB20" s="434">
        <v>0.3</v>
      </c>
      <c r="BC20" s="434">
        <v>1.6</v>
      </c>
      <c r="BD20" s="434"/>
      <c r="BH20"/>
    </row>
    <row r="21" spans="2:60">
      <c r="B21" s="457" t="s">
        <v>4</v>
      </c>
      <c r="C21" s="458" t="s">
        <v>417</v>
      </c>
      <c r="D21" s="434" t="s">
        <v>189</v>
      </c>
      <c r="E21" s="435">
        <v>5</v>
      </c>
      <c r="F21" s="435" t="s">
        <v>416</v>
      </c>
      <c r="G21" s="436">
        <v>260000</v>
      </c>
      <c r="H21" s="357">
        <v>400</v>
      </c>
      <c r="I21" s="437">
        <v>35</v>
      </c>
      <c r="J21" s="438">
        <v>45</v>
      </c>
      <c r="K21" s="359">
        <v>10</v>
      </c>
      <c r="L21" s="439">
        <v>0</v>
      </c>
      <c r="M21" s="440">
        <v>250</v>
      </c>
      <c r="N21" s="454">
        <v>310</v>
      </c>
      <c r="O21" s="454">
        <v>1.9</v>
      </c>
      <c r="P21" s="454">
        <v>1</v>
      </c>
      <c r="Q21" s="441">
        <v>1.2E-2</v>
      </c>
      <c r="R21" s="442">
        <v>30</v>
      </c>
      <c r="S21" s="442">
        <v>0.6</v>
      </c>
      <c r="T21" s="440">
        <v>1.05</v>
      </c>
      <c r="U21" s="441">
        <v>1.1499999999999999</v>
      </c>
      <c r="V21" s="443">
        <v>21</v>
      </c>
      <c r="W21" s="440">
        <v>1.8</v>
      </c>
      <c r="X21" s="441">
        <v>105</v>
      </c>
      <c r="Y21" s="441">
        <v>32</v>
      </c>
      <c r="Z21" s="441">
        <v>18</v>
      </c>
      <c r="AA21" s="443">
        <v>375</v>
      </c>
      <c r="AB21" s="442">
        <v>12</v>
      </c>
      <c r="AC21" s="441">
        <v>4</v>
      </c>
      <c r="AD21" s="442">
        <v>10</v>
      </c>
      <c r="AE21" s="441">
        <v>10000</v>
      </c>
      <c r="AF21" s="444">
        <v>3</v>
      </c>
      <c r="AG21" s="440">
        <v>0.09</v>
      </c>
      <c r="AH21" s="455">
        <v>0</v>
      </c>
      <c r="AI21" s="455">
        <v>12</v>
      </c>
      <c r="AJ21" s="456" t="s">
        <v>659</v>
      </c>
      <c r="AK21" s="446" t="s">
        <v>669</v>
      </c>
      <c r="AL21" s="446">
        <v>2</v>
      </c>
      <c r="AM21" s="446">
        <v>2</v>
      </c>
      <c r="AN21" s="446">
        <v>2</v>
      </c>
      <c r="AO21" s="446" t="b">
        <v>1</v>
      </c>
      <c r="AP21" s="446" t="b">
        <v>1</v>
      </c>
      <c r="AQ21" s="446" t="b">
        <v>1</v>
      </c>
      <c r="AR21" s="446">
        <v>10</v>
      </c>
      <c r="AS21" s="446">
        <v>0.6</v>
      </c>
      <c r="AT21" s="467" t="s">
        <v>1178</v>
      </c>
      <c r="AU21" s="468" t="s">
        <v>1192</v>
      </c>
      <c r="AV21" s="449">
        <v>1.8E-3</v>
      </c>
      <c r="AW21" s="450">
        <v>5.0000000000000001E-3</v>
      </c>
      <c r="AX21" s="354">
        <v>340</v>
      </c>
      <c r="AY21" s="434">
        <v>2.5</v>
      </c>
      <c r="AZ21" s="434">
        <v>9.5</v>
      </c>
      <c r="BA21" s="434">
        <v>1.7</v>
      </c>
      <c r="BB21" s="434">
        <v>0.3</v>
      </c>
      <c r="BC21" s="434">
        <v>1.9</v>
      </c>
      <c r="BD21" s="434"/>
      <c r="BH21"/>
    </row>
    <row r="22" spans="2:60">
      <c r="B22" s="457" t="s">
        <v>4</v>
      </c>
      <c r="C22" s="458" t="s">
        <v>419</v>
      </c>
      <c r="D22" s="434" t="s">
        <v>189</v>
      </c>
      <c r="E22" s="435">
        <v>6</v>
      </c>
      <c r="F22" s="452" t="s">
        <v>417</v>
      </c>
      <c r="G22" s="436">
        <v>500000</v>
      </c>
      <c r="H22" s="357">
        <v>550</v>
      </c>
      <c r="I22" s="437">
        <v>35</v>
      </c>
      <c r="J22" s="438">
        <v>45</v>
      </c>
      <c r="K22" s="359">
        <v>12.5</v>
      </c>
      <c r="L22" s="439">
        <v>0</v>
      </c>
      <c r="M22" s="440">
        <v>290</v>
      </c>
      <c r="N22" s="441">
        <v>350</v>
      </c>
      <c r="O22" s="441">
        <v>2.1</v>
      </c>
      <c r="P22" s="441">
        <v>1</v>
      </c>
      <c r="Q22" s="441">
        <v>1.2999999999999999E-2</v>
      </c>
      <c r="R22" s="442">
        <v>25</v>
      </c>
      <c r="S22" s="442">
        <v>0.6</v>
      </c>
      <c r="T22" s="440">
        <v>1.35</v>
      </c>
      <c r="U22" s="441">
        <v>1.45</v>
      </c>
      <c r="V22" s="443">
        <v>23.5</v>
      </c>
      <c r="W22" s="440">
        <v>1.7</v>
      </c>
      <c r="X22" s="441">
        <v>120</v>
      </c>
      <c r="Y22" s="441">
        <v>36</v>
      </c>
      <c r="Z22" s="441">
        <v>20</v>
      </c>
      <c r="AA22" s="443">
        <v>400</v>
      </c>
      <c r="AB22" s="442">
        <v>14</v>
      </c>
      <c r="AC22" s="441">
        <v>4</v>
      </c>
      <c r="AD22" s="442">
        <v>10</v>
      </c>
      <c r="AE22" s="441">
        <v>10000</v>
      </c>
      <c r="AF22" s="444">
        <v>3</v>
      </c>
      <c r="AG22" s="440">
        <v>0.08</v>
      </c>
      <c r="AH22" s="455">
        <v>0</v>
      </c>
      <c r="AI22" s="455">
        <v>12</v>
      </c>
      <c r="AJ22" s="456" t="s">
        <v>661</v>
      </c>
      <c r="AK22" s="446" t="s">
        <v>671</v>
      </c>
      <c r="AL22" s="446">
        <v>2</v>
      </c>
      <c r="AM22" s="446">
        <v>2</v>
      </c>
      <c r="AN22" s="446">
        <v>2</v>
      </c>
      <c r="AO22" s="446" t="b">
        <v>1</v>
      </c>
      <c r="AP22" s="446" t="b">
        <v>1</v>
      </c>
      <c r="AQ22" s="446" t="b">
        <v>1</v>
      </c>
      <c r="AR22" s="446">
        <v>10</v>
      </c>
      <c r="AS22" s="446">
        <v>0.6</v>
      </c>
      <c r="AT22" s="467" t="s">
        <v>1179</v>
      </c>
      <c r="AU22" s="468" t="s">
        <v>1188</v>
      </c>
      <c r="AV22" s="449">
        <v>1.6999999999999999E-3</v>
      </c>
      <c r="AW22" s="450">
        <v>5.0000000000000001E-3</v>
      </c>
      <c r="AX22" s="354">
        <v>380</v>
      </c>
      <c r="AY22" s="434">
        <v>2.6</v>
      </c>
      <c r="AZ22" s="434">
        <v>9.5</v>
      </c>
      <c r="BA22" s="434">
        <v>1.7</v>
      </c>
      <c r="BB22" s="434">
        <v>0.3</v>
      </c>
      <c r="BC22" s="434">
        <v>2</v>
      </c>
      <c r="BD22" s="434"/>
      <c r="BH22"/>
    </row>
    <row r="23" spans="2:60">
      <c r="B23" s="457" t="s">
        <v>4</v>
      </c>
      <c r="C23" s="458" t="s">
        <v>420</v>
      </c>
      <c r="D23" s="458" t="s">
        <v>210</v>
      </c>
      <c r="E23" s="435">
        <v>7</v>
      </c>
      <c r="F23" s="452" t="s">
        <v>419</v>
      </c>
      <c r="G23" s="459">
        <v>1400000</v>
      </c>
      <c r="H23" s="460">
        <v>800</v>
      </c>
      <c r="I23" s="461">
        <v>35</v>
      </c>
      <c r="J23" s="462">
        <v>45</v>
      </c>
      <c r="K23" s="359">
        <v>17</v>
      </c>
      <c r="L23" s="439">
        <v>0</v>
      </c>
      <c r="M23" s="440">
        <v>330</v>
      </c>
      <c r="N23" s="441">
        <v>400</v>
      </c>
      <c r="O23" s="441">
        <v>2.2999999999999998</v>
      </c>
      <c r="P23" s="441">
        <v>1</v>
      </c>
      <c r="Q23" s="441">
        <v>1.4E-2</v>
      </c>
      <c r="R23" s="442">
        <v>25</v>
      </c>
      <c r="S23" s="442">
        <v>0.7</v>
      </c>
      <c r="T23" s="440">
        <v>1.54</v>
      </c>
      <c r="U23" s="441">
        <v>1.7</v>
      </c>
      <c r="V23" s="463">
        <v>25</v>
      </c>
      <c r="W23" s="453">
        <v>1.6</v>
      </c>
      <c r="X23" s="441">
        <v>155</v>
      </c>
      <c r="Y23" s="441">
        <v>42</v>
      </c>
      <c r="Z23" s="441">
        <v>28</v>
      </c>
      <c r="AA23" s="463">
        <v>425</v>
      </c>
      <c r="AB23" s="442">
        <v>15</v>
      </c>
      <c r="AC23" s="454">
        <v>5</v>
      </c>
      <c r="AD23" s="464">
        <v>10</v>
      </c>
      <c r="AE23" s="441">
        <v>20000</v>
      </c>
      <c r="AF23" s="465">
        <v>4</v>
      </c>
      <c r="AG23" s="453">
        <v>7.0000000000000007E-2</v>
      </c>
      <c r="AH23" s="466">
        <v>0</v>
      </c>
      <c r="AI23" s="466">
        <v>12</v>
      </c>
      <c r="AJ23" s="456" t="s">
        <v>662</v>
      </c>
      <c r="AK23" s="446" t="s">
        <v>672</v>
      </c>
      <c r="AL23" s="446">
        <v>2</v>
      </c>
      <c r="AM23" s="446">
        <v>2</v>
      </c>
      <c r="AN23" s="446">
        <v>2</v>
      </c>
      <c r="AO23" s="446" t="b">
        <v>1</v>
      </c>
      <c r="AP23" s="446" t="b">
        <v>1</v>
      </c>
      <c r="AQ23" s="446" t="b">
        <v>1</v>
      </c>
      <c r="AR23" s="446">
        <v>10</v>
      </c>
      <c r="AS23" s="446">
        <v>0.65</v>
      </c>
      <c r="AT23" s="467" t="s">
        <v>1180</v>
      </c>
      <c r="AU23" s="468" t="s">
        <v>1189</v>
      </c>
      <c r="AV23" s="449">
        <v>1.6000000000000001E-3</v>
      </c>
      <c r="AW23" s="450">
        <v>5.0000000000000001E-3</v>
      </c>
      <c r="AX23" s="354">
        <v>500</v>
      </c>
      <c r="AY23" s="434">
        <v>3.2</v>
      </c>
      <c r="AZ23" s="434">
        <v>9.5</v>
      </c>
      <c r="BA23" s="434">
        <v>1.7</v>
      </c>
      <c r="BB23" s="434">
        <v>0.2</v>
      </c>
      <c r="BC23" s="434">
        <v>1.2</v>
      </c>
      <c r="BD23" s="434"/>
      <c r="BH23"/>
    </row>
    <row r="24" spans="2:60">
      <c r="B24" s="457" t="s">
        <v>4</v>
      </c>
      <c r="C24" s="458" t="s">
        <v>421</v>
      </c>
      <c r="D24" s="458" t="s">
        <v>210</v>
      </c>
      <c r="E24" s="435">
        <v>8</v>
      </c>
      <c r="F24" s="452" t="s">
        <v>420</v>
      </c>
      <c r="G24" s="459">
        <v>2200000</v>
      </c>
      <c r="H24" s="460">
        <v>800</v>
      </c>
      <c r="I24" s="461">
        <v>35</v>
      </c>
      <c r="J24" s="462">
        <v>45</v>
      </c>
      <c r="K24" s="359">
        <v>20</v>
      </c>
      <c r="L24" s="439">
        <v>0</v>
      </c>
      <c r="M24" s="440">
        <v>375</v>
      </c>
      <c r="N24" s="454">
        <v>445</v>
      </c>
      <c r="O24" s="454">
        <v>2.2999999999999998</v>
      </c>
      <c r="P24" s="454">
        <v>1</v>
      </c>
      <c r="Q24" s="441">
        <v>1.4999999999999999E-2</v>
      </c>
      <c r="R24" s="442">
        <v>25</v>
      </c>
      <c r="S24" s="442">
        <v>0.7</v>
      </c>
      <c r="T24" s="453">
        <v>1.8</v>
      </c>
      <c r="U24" s="454">
        <v>1.9</v>
      </c>
      <c r="V24" s="463">
        <v>28</v>
      </c>
      <c r="W24" s="453">
        <v>1.6</v>
      </c>
      <c r="X24" s="441">
        <v>160</v>
      </c>
      <c r="Y24" s="441">
        <v>43</v>
      </c>
      <c r="Z24" s="454">
        <v>25</v>
      </c>
      <c r="AA24" s="463">
        <v>450</v>
      </c>
      <c r="AB24" s="442">
        <v>15</v>
      </c>
      <c r="AC24" s="454">
        <v>5</v>
      </c>
      <c r="AD24" s="464">
        <v>10</v>
      </c>
      <c r="AE24" s="441">
        <v>20000</v>
      </c>
      <c r="AF24" s="465">
        <v>4</v>
      </c>
      <c r="AG24" s="453">
        <v>0.06</v>
      </c>
      <c r="AH24" s="466">
        <v>0</v>
      </c>
      <c r="AI24" s="466">
        <v>12</v>
      </c>
      <c r="AJ24" s="456" t="s">
        <v>663</v>
      </c>
      <c r="AK24" s="446" t="s">
        <v>673</v>
      </c>
      <c r="AL24" s="446">
        <v>2</v>
      </c>
      <c r="AM24" s="446">
        <v>2</v>
      </c>
      <c r="AN24" s="446">
        <v>2</v>
      </c>
      <c r="AO24" s="446" t="b">
        <v>1</v>
      </c>
      <c r="AP24" s="446" t="b">
        <v>1</v>
      </c>
      <c r="AQ24" s="446" t="b">
        <v>1</v>
      </c>
      <c r="AR24" s="446">
        <v>10</v>
      </c>
      <c r="AS24" s="446">
        <v>0.65</v>
      </c>
      <c r="AT24" s="467" t="s">
        <v>1181</v>
      </c>
      <c r="AU24" s="468" t="s">
        <v>1190</v>
      </c>
      <c r="AV24" s="449">
        <v>1.6000000000000001E-3</v>
      </c>
      <c r="AW24" s="450">
        <v>5.0000000000000001E-3</v>
      </c>
      <c r="AX24" s="354">
        <v>620</v>
      </c>
      <c r="AY24" s="434">
        <v>3.9</v>
      </c>
      <c r="AZ24" s="434">
        <v>9.5</v>
      </c>
      <c r="BA24" s="434">
        <v>1.7</v>
      </c>
      <c r="BB24" s="434">
        <v>0.2</v>
      </c>
      <c r="BC24" s="434">
        <v>1.1000000000000001</v>
      </c>
      <c r="BD24" s="434"/>
      <c r="BH24"/>
    </row>
    <row r="25" spans="2:60" ht="15.75" thickBot="1">
      <c r="B25" s="457" t="s">
        <v>4</v>
      </c>
      <c r="C25" s="458" t="s">
        <v>422</v>
      </c>
      <c r="D25" s="458" t="s">
        <v>211</v>
      </c>
      <c r="E25" s="435">
        <v>9</v>
      </c>
      <c r="F25" s="452" t="s">
        <v>421</v>
      </c>
      <c r="G25" s="459">
        <v>3500000</v>
      </c>
      <c r="H25" s="460">
        <v>1100</v>
      </c>
      <c r="I25" s="461">
        <v>35</v>
      </c>
      <c r="J25" s="469">
        <v>45</v>
      </c>
      <c r="K25" s="359">
        <v>25</v>
      </c>
      <c r="L25" s="470">
        <v>0</v>
      </c>
      <c r="M25" s="471">
        <v>425</v>
      </c>
      <c r="N25" s="454">
        <v>500</v>
      </c>
      <c r="O25" s="454">
        <v>2.4</v>
      </c>
      <c r="P25" s="454">
        <v>1</v>
      </c>
      <c r="Q25" s="441">
        <v>1.6E-2</v>
      </c>
      <c r="R25" s="442">
        <v>20</v>
      </c>
      <c r="S25" s="442">
        <v>0.8</v>
      </c>
      <c r="T25" s="453">
        <v>2</v>
      </c>
      <c r="U25" s="454">
        <v>2.1</v>
      </c>
      <c r="V25" s="463">
        <v>31</v>
      </c>
      <c r="W25" s="453">
        <v>1.6</v>
      </c>
      <c r="X25" s="454">
        <v>165</v>
      </c>
      <c r="Y25" s="454">
        <v>41</v>
      </c>
      <c r="Z25" s="454">
        <v>24</v>
      </c>
      <c r="AA25" s="463">
        <v>475</v>
      </c>
      <c r="AB25" s="472">
        <v>16</v>
      </c>
      <c r="AC25" s="454">
        <v>6</v>
      </c>
      <c r="AD25" s="472">
        <v>10</v>
      </c>
      <c r="AE25" s="454">
        <v>30000</v>
      </c>
      <c r="AF25" s="473">
        <v>5</v>
      </c>
      <c r="AG25" s="453">
        <v>0.05</v>
      </c>
      <c r="AH25" s="455">
        <v>0</v>
      </c>
      <c r="AI25" s="455">
        <v>12</v>
      </c>
      <c r="AJ25" s="456" t="s">
        <v>664</v>
      </c>
      <c r="AK25" s="446" t="s">
        <v>674</v>
      </c>
      <c r="AL25" s="446">
        <v>2</v>
      </c>
      <c r="AM25" s="446">
        <v>2</v>
      </c>
      <c r="AN25" s="446">
        <v>2</v>
      </c>
      <c r="AO25" s="446" t="b">
        <v>1</v>
      </c>
      <c r="AP25" s="446" t="b">
        <v>1</v>
      </c>
      <c r="AQ25" s="446" t="b">
        <v>1</v>
      </c>
      <c r="AR25" s="446">
        <v>10</v>
      </c>
      <c r="AS25" s="446">
        <v>0.75</v>
      </c>
      <c r="AT25" s="474" t="s">
        <v>1182</v>
      </c>
      <c r="AU25" s="475" t="s">
        <v>1191</v>
      </c>
      <c r="AV25" s="449">
        <v>1.5E-3</v>
      </c>
      <c r="AW25" s="450">
        <v>5.0000000000000001E-3</v>
      </c>
      <c r="AX25" s="354">
        <v>750</v>
      </c>
      <c r="AY25" s="476">
        <v>4.7</v>
      </c>
      <c r="AZ25" s="476">
        <v>9.5</v>
      </c>
      <c r="BA25" s="476">
        <v>1.7</v>
      </c>
      <c r="BB25" s="476">
        <v>0.2</v>
      </c>
      <c r="BC25" s="476">
        <v>0.8</v>
      </c>
      <c r="BD25" s="47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24" t="s">
        <v>523</v>
      </c>
      <c r="J26" s="525"/>
      <c r="K26" s="525"/>
      <c r="L26" s="526"/>
      <c r="M26" s="271"/>
      <c r="N26" s="530" t="s">
        <v>524</v>
      </c>
      <c r="O26" s="530"/>
      <c r="P26" s="530"/>
      <c r="Q26" s="530"/>
      <c r="R26" s="530"/>
      <c r="S26" s="531"/>
      <c r="T26" s="529" t="s">
        <v>525</v>
      </c>
      <c r="U26" s="529"/>
      <c r="V26" s="270" t="s">
        <v>530</v>
      </c>
      <c r="W26" s="527" t="s">
        <v>529</v>
      </c>
      <c r="X26" s="527"/>
      <c r="Y26" s="527"/>
      <c r="Z26" s="528"/>
      <c r="AA26" s="532" t="s">
        <v>526</v>
      </c>
      <c r="AB26" s="533"/>
      <c r="AC26" s="533"/>
      <c r="AD26" s="533"/>
      <c r="AE26" s="533"/>
      <c r="AF26" s="534"/>
      <c r="AG26" s="269" t="s">
        <v>527</v>
      </c>
      <c r="AH26" s="201"/>
      <c r="AI26" s="201"/>
      <c r="AX26" s="521" t="s">
        <v>531</v>
      </c>
      <c r="AY26" s="522"/>
      <c r="AZ26" s="522"/>
      <c r="BA26" s="522"/>
      <c r="BB26" s="522"/>
      <c r="BC26" s="522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8" priority="3"/>
  </conditionalFormatting>
  <conditionalFormatting sqref="C5:C9">
    <cfRule type="duplicateValues" dxfId="47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9" workbookViewId="0">
      <selection activeCell="K30" sqref="K30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1122</v>
      </c>
      <c r="H4" s="278" t="s">
        <v>1324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937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648</v>
      </c>
      <c r="J5" s="286" t="s">
        <v>649</v>
      </c>
      <c r="K5" s="286" t="s">
        <v>1246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648</v>
      </c>
      <c r="J6" s="286" t="s">
        <v>649</v>
      </c>
      <c r="K6" s="286" t="s">
        <v>1246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1308</v>
      </c>
      <c r="F7" s="285">
        <v>2</v>
      </c>
      <c r="G7" s="285" t="b">
        <v>1</v>
      </c>
      <c r="H7" s="285" t="b">
        <v>0</v>
      </c>
      <c r="I7" s="286" t="s">
        <v>1435</v>
      </c>
      <c r="J7" s="286" t="s">
        <v>1436</v>
      </c>
      <c r="K7" s="286" t="s">
        <v>1458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1251</v>
      </c>
      <c r="J8" s="286" t="s">
        <v>1231</v>
      </c>
      <c r="K8" s="286" t="s">
        <v>1232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1308</v>
      </c>
      <c r="F9" s="285">
        <v>3</v>
      </c>
      <c r="G9" s="285" t="b">
        <v>1</v>
      </c>
      <c r="H9" s="285" t="b">
        <v>0</v>
      </c>
      <c r="I9" s="286" t="s">
        <v>1107</v>
      </c>
      <c r="J9" s="286" t="s">
        <v>1115</v>
      </c>
      <c r="K9" s="292" t="s">
        <v>1246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1437</v>
      </c>
      <c r="J10" s="286" t="s">
        <v>1438</v>
      </c>
      <c r="K10" s="286" t="s">
        <v>1459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1308</v>
      </c>
      <c r="F11" s="285">
        <v>4</v>
      </c>
      <c r="G11" s="285" t="b">
        <v>1</v>
      </c>
      <c r="H11" s="285" t="b">
        <v>0</v>
      </c>
      <c r="I11" s="286" t="s">
        <v>648</v>
      </c>
      <c r="J11" s="286" t="s">
        <v>649</v>
      </c>
      <c r="K11" s="286" t="s">
        <v>1246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1308</v>
      </c>
      <c r="F12" s="285">
        <v>0</v>
      </c>
      <c r="G12" s="285" t="b">
        <v>1</v>
      </c>
      <c r="H12" s="285" t="b">
        <v>0</v>
      </c>
      <c r="I12" s="286" t="s">
        <v>1489</v>
      </c>
      <c r="J12" s="286" t="s">
        <v>1490</v>
      </c>
      <c r="K12" s="286" t="s">
        <v>1505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1304</v>
      </c>
      <c r="F13" s="285">
        <v>0</v>
      </c>
      <c r="G13" s="285" t="b">
        <v>1</v>
      </c>
      <c r="H13" s="285" t="b">
        <v>0</v>
      </c>
      <c r="I13" s="286" t="s">
        <v>1439</v>
      </c>
      <c r="J13" s="286" t="s">
        <v>1440</v>
      </c>
      <c r="K13" s="286" t="s">
        <v>1460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648</v>
      </c>
      <c r="J14" s="292" t="s">
        <v>651</v>
      </c>
      <c r="K14" s="286" t="s">
        <v>894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1252</v>
      </c>
      <c r="J15" s="286" t="s">
        <v>1234</v>
      </c>
      <c r="K15" s="286" t="s">
        <v>1242</v>
      </c>
      <c r="L15" s="287" t="s">
        <v>792</v>
      </c>
      <c r="M15" s="282" t="s">
        <v>1112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1303</v>
      </c>
      <c r="F16" s="285">
        <v>0</v>
      </c>
      <c r="G16" s="285" t="b">
        <v>1</v>
      </c>
      <c r="H16" s="285" t="b">
        <v>0</v>
      </c>
      <c r="I16" s="286" t="s">
        <v>1441</v>
      </c>
      <c r="J16" s="286" t="s">
        <v>1442</v>
      </c>
      <c r="K16" s="286" t="s">
        <v>1461</v>
      </c>
      <c r="L16" s="287" t="s">
        <v>829</v>
      </c>
      <c r="M16" s="282" t="s">
        <v>1113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1303</v>
      </c>
      <c r="F17" s="285">
        <v>1</v>
      </c>
      <c r="G17" s="285" t="b">
        <v>1</v>
      </c>
      <c r="H17" s="285" t="b">
        <v>0</v>
      </c>
      <c r="I17" s="286" t="s">
        <v>648</v>
      </c>
      <c r="J17" s="286" t="s">
        <v>649</v>
      </c>
      <c r="K17" s="286" t="s">
        <v>894</v>
      </c>
      <c r="L17" s="287" t="s">
        <v>790</v>
      </c>
      <c r="M17" s="282" t="s">
        <v>1114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1308</v>
      </c>
      <c r="F18" s="285">
        <v>1</v>
      </c>
      <c r="G18" s="285" t="b">
        <v>1</v>
      </c>
      <c r="H18" s="285" t="b">
        <v>0</v>
      </c>
      <c r="I18" s="286" t="s">
        <v>1111</v>
      </c>
      <c r="J18" s="286" t="s">
        <v>1116</v>
      </c>
      <c r="K18" s="292" t="s">
        <v>1247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1108</v>
      </c>
      <c r="J19" s="286" t="s">
        <v>1117</v>
      </c>
      <c r="K19" s="286" t="s">
        <v>1248</v>
      </c>
      <c r="L19" s="287" t="s">
        <v>911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1304</v>
      </c>
      <c r="F20" s="291">
        <v>1</v>
      </c>
      <c r="G20" s="285" t="b">
        <v>1</v>
      </c>
      <c r="H20" s="285" t="b">
        <v>0</v>
      </c>
      <c r="I20" s="286" t="s">
        <v>648</v>
      </c>
      <c r="J20" s="286" t="s">
        <v>649</v>
      </c>
      <c r="K20" s="286" t="s">
        <v>1246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1236</v>
      </c>
      <c r="J21" s="286" t="s">
        <v>1235</v>
      </c>
      <c r="K21" s="286" t="s">
        <v>1233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648</v>
      </c>
      <c r="J22" s="292" t="s">
        <v>651</v>
      </c>
      <c r="K22" s="292" t="s">
        <v>1246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1303</v>
      </c>
      <c r="F23" s="291">
        <v>2</v>
      </c>
      <c r="G23" s="285" t="b">
        <v>1</v>
      </c>
      <c r="H23" s="285" t="b">
        <v>0</v>
      </c>
      <c r="I23" s="286" t="s">
        <v>1488</v>
      </c>
      <c r="J23" s="286" t="s">
        <v>1495</v>
      </c>
      <c r="K23" s="286" t="s">
        <v>1502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1303</v>
      </c>
      <c r="F24" s="291">
        <v>3</v>
      </c>
      <c r="G24" s="285" t="b">
        <v>1</v>
      </c>
      <c r="H24" s="285" t="b">
        <v>0</v>
      </c>
      <c r="I24" s="286" t="s">
        <v>1109</v>
      </c>
      <c r="J24" s="286" t="s">
        <v>1118</v>
      </c>
      <c r="K24" s="286" t="s">
        <v>1249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1304</v>
      </c>
      <c r="F25" s="291">
        <v>2</v>
      </c>
      <c r="G25" s="285" t="b">
        <v>1</v>
      </c>
      <c r="H25" s="285" t="b">
        <v>0</v>
      </c>
      <c r="I25" s="286" t="s">
        <v>648</v>
      </c>
      <c r="J25" s="292" t="s">
        <v>651</v>
      </c>
      <c r="K25" s="292" t="s">
        <v>1246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1304</v>
      </c>
      <c r="F26" s="291">
        <v>3</v>
      </c>
      <c r="G26" s="285" t="b">
        <v>1</v>
      </c>
      <c r="H26" s="285" t="b">
        <v>0</v>
      </c>
      <c r="I26" s="286" t="s">
        <v>648</v>
      </c>
      <c r="J26" s="286" t="s">
        <v>649</v>
      </c>
      <c r="K26" s="286" t="s">
        <v>1246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1304</v>
      </c>
      <c r="F27" s="291">
        <v>4</v>
      </c>
      <c r="G27" s="285" t="b">
        <v>1</v>
      </c>
      <c r="H27" s="285" t="b">
        <v>0</v>
      </c>
      <c r="I27" s="286" t="s">
        <v>648</v>
      </c>
      <c r="J27" s="286" t="s">
        <v>649</v>
      </c>
      <c r="K27" s="286" t="s">
        <v>1246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1304</v>
      </c>
      <c r="F28" s="291">
        <v>5</v>
      </c>
      <c r="G28" s="285" t="b">
        <v>1</v>
      </c>
      <c r="H28" s="285" t="b">
        <v>0</v>
      </c>
      <c r="I28" s="286" t="s">
        <v>1110</v>
      </c>
      <c r="J28" s="286" t="s">
        <v>1119</v>
      </c>
      <c r="K28" s="286" t="s">
        <v>1250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1498</v>
      </c>
      <c r="J29" s="286" t="s">
        <v>1499</v>
      </c>
      <c r="K29" s="286" t="s">
        <v>1512</v>
      </c>
      <c r="L29" s="287" t="s">
        <v>911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1237</v>
      </c>
      <c r="J30" s="292" t="s">
        <v>1238</v>
      </c>
      <c r="K30" s="292" t="s">
        <v>1232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1308</v>
      </c>
      <c r="F31" s="291">
        <v>5</v>
      </c>
      <c r="G31" s="285" t="b">
        <v>1</v>
      </c>
      <c r="H31" s="285" t="b">
        <v>0</v>
      </c>
      <c r="I31" s="286" t="s">
        <v>1443</v>
      </c>
      <c r="J31" s="286" t="s">
        <v>1444</v>
      </c>
      <c r="K31" s="286" t="s">
        <v>1462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1304</v>
      </c>
      <c r="F32" s="291">
        <v>6</v>
      </c>
      <c r="G32" s="285" t="b">
        <v>1</v>
      </c>
      <c r="H32" s="285" t="b">
        <v>0</v>
      </c>
      <c r="I32" s="286" t="s">
        <v>1239</v>
      </c>
      <c r="J32" s="286" t="s">
        <v>1240</v>
      </c>
      <c r="K32" s="286" t="s">
        <v>1241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648</v>
      </c>
      <c r="J33" s="286" t="s">
        <v>649</v>
      </c>
      <c r="K33" s="286" t="s">
        <v>893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892</v>
      </c>
      <c r="J34" s="286" t="s">
        <v>650</v>
      </c>
      <c r="K34" s="286" t="s">
        <v>896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1304</v>
      </c>
      <c r="F35" s="291">
        <v>7</v>
      </c>
      <c r="G35" s="285" t="b">
        <v>1</v>
      </c>
      <c r="H35" s="285" t="b">
        <v>0</v>
      </c>
      <c r="I35" s="292" t="s">
        <v>1327</v>
      </c>
      <c r="J35" s="292" t="s">
        <v>1328</v>
      </c>
      <c r="K35" s="292" t="s">
        <v>1243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1321</v>
      </c>
      <c r="J36" s="286" t="s">
        <v>1322</v>
      </c>
      <c r="K36" s="286" t="s">
        <v>1346</v>
      </c>
      <c r="L36" s="287" t="s">
        <v>909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1500</v>
      </c>
      <c r="J37" s="286" t="s">
        <v>1501</v>
      </c>
      <c r="K37" s="286" t="s">
        <v>1511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1325</v>
      </c>
      <c r="J38" s="286" t="s">
        <v>1326</v>
      </c>
      <c r="K38" s="286" t="s">
        <v>1347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907</v>
      </c>
      <c r="J39" s="292" t="s">
        <v>651</v>
      </c>
      <c r="K39" s="292" t="s">
        <v>924</v>
      </c>
      <c r="L39" s="287" t="s">
        <v>906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1323</v>
      </c>
      <c r="J40" s="286" t="s">
        <v>1320</v>
      </c>
      <c r="K40" s="286" t="s">
        <v>1345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1303</v>
      </c>
      <c r="F41" s="291">
        <v>4</v>
      </c>
      <c r="G41" s="285" t="b">
        <v>0</v>
      </c>
      <c r="H41" s="285" t="b">
        <v>1</v>
      </c>
      <c r="I41" s="286" t="s">
        <v>897</v>
      </c>
      <c r="J41" s="286" t="s">
        <v>649</v>
      </c>
      <c r="K41" s="286" t="s">
        <v>895</v>
      </c>
      <c r="L41" s="287" t="s">
        <v>904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1253</v>
      </c>
      <c r="J42" s="286" t="s">
        <v>650</v>
      </c>
      <c r="K42" s="286" t="s">
        <v>954</v>
      </c>
      <c r="L42" s="287" t="s">
        <v>1254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1318</v>
      </c>
      <c r="J43" s="292" t="s">
        <v>1319</v>
      </c>
      <c r="K43" s="286" t="s">
        <v>1344</v>
      </c>
      <c r="L43" s="287" t="s">
        <v>910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985</v>
      </c>
      <c r="J44" s="286" t="s">
        <v>649</v>
      </c>
      <c r="K44" s="286" t="s">
        <v>953</v>
      </c>
      <c r="L44" s="287" t="s">
        <v>983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1363</v>
      </c>
      <c r="D45" s="291" t="s">
        <v>642</v>
      </c>
      <c r="E45" s="285" t="s">
        <v>1304</v>
      </c>
      <c r="F45" s="291">
        <v>8</v>
      </c>
      <c r="G45" s="285" t="b">
        <v>1</v>
      </c>
      <c r="H45" s="291" t="b">
        <v>0</v>
      </c>
      <c r="I45" s="286" t="s">
        <v>1497</v>
      </c>
      <c r="J45" s="286" t="s">
        <v>1496</v>
      </c>
      <c r="K45" s="286" t="s">
        <v>1504</v>
      </c>
      <c r="L45" s="287" t="s">
        <v>1354</v>
      </c>
      <c r="M45" s="282" t="s">
        <v>1383</v>
      </c>
      <c r="N45" s="328" t="s">
        <v>1384</v>
      </c>
      <c r="O45" s="282">
        <v>40</v>
      </c>
    </row>
    <row r="46" spans="1:18" s="67" customFormat="1">
      <c r="B46" s="289" t="s">
        <v>4</v>
      </c>
      <c r="C46" s="290" t="s">
        <v>1364</v>
      </c>
      <c r="D46" s="291" t="s">
        <v>642</v>
      </c>
      <c r="E46" s="285" t="s">
        <v>1304</v>
      </c>
      <c r="F46" s="291">
        <v>9</v>
      </c>
      <c r="G46" s="285" t="b">
        <v>1</v>
      </c>
      <c r="H46" s="291" t="b">
        <v>0</v>
      </c>
      <c r="I46" s="286" t="s">
        <v>1493</v>
      </c>
      <c r="J46" s="286" t="s">
        <v>1494</v>
      </c>
      <c r="K46" s="286" t="s">
        <v>1510</v>
      </c>
      <c r="L46" s="287" t="s">
        <v>1358</v>
      </c>
      <c r="M46" s="282" t="s">
        <v>1385</v>
      </c>
      <c r="N46" s="282" t="s">
        <v>1386</v>
      </c>
      <c r="O46" s="282">
        <v>41</v>
      </c>
    </row>
    <row r="47" spans="1:18" s="67" customFormat="1">
      <c r="B47" s="289" t="s">
        <v>4</v>
      </c>
      <c r="C47" s="290" t="s">
        <v>1365</v>
      </c>
      <c r="D47" s="291" t="s">
        <v>642</v>
      </c>
      <c r="E47" s="285" t="s">
        <v>1304</v>
      </c>
      <c r="F47" s="291">
        <v>10</v>
      </c>
      <c r="G47" s="285" t="b">
        <v>1</v>
      </c>
      <c r="H47" s="291" t="b">
        <v>0</v>
      </c>
      <c r="I47" s="286" t="s">
        <v>1491</v>
      </c>
      <c r="J47" s="286" t="s">
        <v>1492</v>
      </c>
      <c r="K47" s="286" t="s">
        <v>1503</v>
      </c>
      <c r="L47" s="287" t="s">
        <v>1485</v>
      </c>
      <c r="M47" s="282" t="s">
        <v>1387</v>
      </c>
      <c r="N47" s="282" t="s">
        <v>1388</v>
      </c>
      <c r="O47" s="282">
        <v>42</v>
      </c>
    </row>
    <row r="48" spans="1:18" s="67" customFormat="1">
      <c r="B48" s="289" t="s">
        <v>4</v>
      </c>
      <c r="C48" s="290" t="s">
        <v>1366</v>
      </c>
      <c r="D48" s="291" t="s">
        <v>642</v>
      </c>
      <c r="E48" s="285" t="s">
        <v>1304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953</v>
      </c>
      <c r="L48" s="287" t="s">
        <v>1485</v>
      </c>
      <c r="M48" s="282" t="s">
        <v>1389</v>
      </c>
      <c r="N48" s="282" t="s">
        <v>1390</v>
      </c>
      <c r="O48" s="282">
        <v>43</v>
      </c>
    </row>
    <row r="49" spans="2:15" s="67" customFormat="1">
      <c r="B49" s="289" t="s">
        <v>4</v>
      </c>
      <c r="C49" s="290" t="s">
        <v>1367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953</v>
      </c>
      <c r="L49" s="287" t="s">
        <v>791</v>
      </c>
      <c r="M49" s="282" t="s">
        <v>1391</v>
      </c>
      <c r="N49" s="282" t="s">
        <v>1392</v>
      </c>
      <c r="O49" s="282">
        <v>44</v>
      </c>
    </row>
    <row r="50" spans="2:15" s="67" customFormat="1">
      <c r="B50" s="289" t="s">
        <v>4</v>
      </c>
      <c r="C50" s="290" t="s">
        <v>1368</v>
      </c>
      <c r="D50" s="291" t="s">
        <v>642</v>
      </c>
      <c r="E50" s="285" t="s">
        <v>1304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953</v>
      </c>
      <c r="L50" s="287" t="s">
        <v>1353</v>
      </c>
      <c r="M50" s="282" t="s">
        <v>1393</v>
      </c>
      <c r="N50" s="282" t="s">
        <v>1394</v>
      </c>
      <c r="O50" s="282">
        <v>45</v>
      </c>
    </row>
    <row r="51" spans="2:15" s="67" customFormat="1">
      <c r="B51" s="289" t="s">
        <v>4</v>
      </c>
      <c r="C51" s="290" t="s">
        <v>1369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953</v>
      </c>
      <c r="L51" s="287" t="s">
        <v>791</v>
      </c>
      <c r="M51" s="282" t="s">
        <v>1395</v>
      </c>
      <c r="N51" s="282" t="s">
        <v>1396</v>
      </c>
      <c r="O51" s="282">
        <v>46</v>
      </c>
    </row>
    <row r="52" spans="2:15" s="67" customFormat="1">
      <c r="B52" s="289" t="s">
        <v>4</v>
      </c>
      <c r="C52" s="290" t="s">
        <v>1370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953</v>
      </c>
      <c r="L52" s="287" t="s">
        <v>1484</v>
      </c>
      <c r="M52" s="282" t="s">
        <v>1397</v>
      </c>
      <c r="N52" s="282" t="s">
        <v>1398</v>
      </c>
      <c r="O52" s="282">
        <v>47</v>
      </c>
    </row>
    <row r="53" spans="2:15" s="67" customFormat="1">
      <c r="B53" s="289" t="s">
        <v>4</v>
      </c>
      <c r="C53" s="290" t="s">
        <v>1371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953</v>
      </c>
      <c r="L53" s="287" t="s">
        <v>1355</v>
      </c>
      <c r="M53" s="282" t="s">
        <v>1399</v>
      </c>
      <c r="N53" s="282" t="s">
        <v>1400</v>
      </c>
      <c r="O53" s="282">
        <v>48</v>
      </c>
    </row>
    <row r="54" spans="2:15" s="67" customFormat="1">
      <c r="B54" s="289" t="s">
        <v>4</v>
      </c>
      <c r="C54" s="290" t="s">
        <v>1372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953</v>
      </c>
      <c r="L54" s="287" t="s">
        <v>1357</v>
      </c>
      <c r="M54" s="282" t="s">
        <v>1401</v>
      </c>
      <c r="N54" s="282" t="s">
        <v>1402</v>
      </c>
      <c r="O54" s="282">
        <v>49</v>
      </c>
    </row>
    <row r="55" spans="2:15" s="67" customFormat="1">
      <c r="B55" s="289" t="s">
        <v>4</v>
      </c>
      <c r="C55" s="290" t="s">
        <v>1373</v>
      </c>
      <c r="D55" s="291" t="s">
        <v>642</v>
      </c>
      <c r="E55" s="285" t="s">
        <v>1304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953</v>
      </c>
      <c r="L55" s="287" t="s">
        <v>791</v>
      </c>
      <c r="M55" s="282" t="s">
        <v>1403</v>
      </c>
      <c r="N55" s="282" t="s">
        <v>1404</v>
      </c>
      <c r="O55" s="282">
        <v>50</v>
      </c>
    </row>
    <row r="56" spans="2:15" s="67" customFormat="1">
      <c r="B56" s="289" t="s">
        <v>4</v>
      </c>
      <c r="C56" s="290" t="s">
        <v>1374</v>
      </c>
      <c r="D56" s="291" t="s">
        <v>642</v>
      </c>
      <c r="E56" s="285" t="s">
        <v>1304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953</v>
      </c>
      <c r="L56" s="287" t="s">
        <v>791</v>
      </c>
      <c r="M56" s="282" t="s">
        <v>1405</v>
      </c>
      <c r="N56" s="282" t="s">
        <v>1406</v>
      </c>
      <c r="O56" s="282">
        <v>51</v>
      </c>
    </row>
    <row r="57" spans="2:15" s="67" customFormat="1">
      <c r="B57" s="289" t="s">
        <v>4</v>
      </c>
      <c r="C57" s="290" t="s">
        <v>1375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953</v>
      </c>
      <c r="L57" s="287" t="s">
        <v>1356</v>
      </c>
      <c r="M57" s="282" t="s">
        <v>1407</v>
      </c>
      <c r="N57" s="282" t="s">
        <v>1408</v>
      </c>
      <c r="O57" s="282">
        <v>52</v>
      </c>
    </row>
    <row r="58" spans="2:15" s="67" customFormat="1">
      <c r="B58" s="289" t="s">
        <v>4</v>
      </c>
      <c r="C58" s="290" t="s">
        <v>1376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953</v>
      </c>
      <c r="L58" s="287" t="s">
        <v>1476</v>
      </c>
      <c r="M58" s="282" t="s">
        <v>1409</v>
      </c>
      <c r="N58" s="282" t="s">
        <v>1410</v>
      </c>
      <c r="O58" s="282">
        <v>53</v>
      </c>
    </row>
    <row r="59" spans="2:15" s="67" customFormat="1">
      <c r="B59" s="289" t="s">
        <v>4</v>
      </c>
      <c r="C59" s="290" t="s">
        <v>1377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953</v>
      </c>
      <c r="L59" s="287" t="s">
        <v>388</v>
      </c>
      <c r="M59" s="282" t="s">
        <v>1411</v>
      </c>
      <c r="N59" s="282" t="s">
        <v>1412</v>
      </c>
      <c r="O59" s="282">
        <v>54</v>
      </c>
    </row>
    <row r="60" spans="2:15" s="67" customFormat="1">
      <c r="B60" s="289" t="s">
        <v>4</v>
      </c>
      <c r="C60" s="290" t="s">
        <v>1378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1427</v>
      </c>
      <c r="J60" s="286" t="s">
        <v>649</v>
      </c>
      <c r="K60" s="286" t="s">
        <v>953</v>
      </c>
      <c r="L60" s="287" t="s">
        <v>1481</v>
      </c>
      <c r="M60" s="282" t="s">
        <v>1413</v>
      </c>
      <c r="N60" s="282" t="s">
        <v>1414</v>
      </c>
      <c r="O60" s="282">
        <v>55</v>
      </c>
    </row>
    <row r="61" spans="2:15" s="67" customFormat="1">
      <c r="B61" s="289" t="s">
        <v>4</v>
      </c>
      <c r="C61" s="290" t="s">
        <v>1379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1428</v>
      </c>
      <c r="J61" s="286" t="s">
        <v>649</v>
      </c>
      <c r="K61" s="286" t="s">
        <v>953</v>
      </c>
      <c r="L61" s="287" t="s">
        <v>1482</v>
      </c>
      <c r="M61" s="282" t="s">
        <v>1415</v>
      </c>
      <c r="N61" s="282" t="s">
        <v>1416</v>
      </c>
      <c r="O61" s="282">
        <v>56</v>
      </c>
    </row>
    <row r="62" spans="2:15" s="67" customFormat="1">
      <c r="B62" s="289" t="s">
        <v>4</v>
      </c>
      <c r="C62" s="290" t="s">
        <v>1380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1429</v>
      </c>
      <c r="J62" s="286" t="s">
        <v>649</v>
      </c>
      <c r="K62" s="286" t="s">
        <v>953</v>
      </c>
      <c r="L62" s="287" t="s">
        <v>1483</v>
      </c>
      <c r="M62" s="282" t="s">
        <v>1417</v>
      </c>
      <c r="N62" s="282" t="s">
        <v>1418</v>
      </c>
      <c r="O62" s="282">
        <v>57</v>
      </c>
    </row>
    <row r="63" spans="2:15" s="67" customFormat="1">
      <c r="B63" s="289" t="s">
        <v>4</v>
      </c>
      <c r="C63" s="290" t="s">
        <v>1381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1479</v>
      </c>
      <c r="J63" s="286" t="s">
        <v>649</v>
      </c>
      <c r="K63" s="286" t="s">
        <v>953</v>
      </c>
      <c r="L63" s="287" t="s">
        <v>1478</v>
      </c>
      <c r="M63" s="282" t="s">
        <v>1419</v>
      </c>
      <c r="N63" s="282" t="s">
        <v>1420</v>
      </c>
      <c r="O63" s="282">
        <v>58</v>
      </c>
    </row>
    <row r="64" spans="2:15" s="67" customFormat="1">
      <c r="B64" s="289" t="s">
        <v>4</v>
      </c>
      <c r="C64" s="290" t="s">
        <v>1382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1424</v>
      </c>
      <c r="J64" s="286" t="s">
        <v>649</v>
      </c>
      <c r="K64" s="286" t="s">
        <v>953</v>
      </c>
      <c r="L64" s="287" t="s">
        <v>1423</v>
      </c>
      <c r="M64" s="282" t="s">
        <v>1421</v>
      </c>
      <c r="N64" s="282" t="s">
        <v>1422</v>
      </c>
      <c r="O64" s="282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1330</v>
      </c>
      <c r="C68" s="321" t="s">
        <v>5</v>
      </c>
      <c r="D68" s="322" t="s">
        <v>1334</v>
      </c>
      <c r="E68" s="322" t="s">
        <v>1335</v>
      </c>
      <c r="F68" s="322" t="s">
        <v>1336</v>
      </c>
      <c r="G68" s="322" t="s">
        <v>1337</v>
      </c>
      <c r="H68" s="322" t="s">
        <v>1338</v>
      </c>
      <c r="I68" s="323" t="s">
        <v>1339</v>
      </c>
      <c r="J68" s="323" t="s">
        <v>1340</v>
      </c>
      <c r="K68" s="323" t="s">
        <v>1348</v>
      </c>
      <c r="L68" s="323" t="s">
        <v>1349</v>
      </c>
      <c r="M68" s="323" t="s">
        <v>1350</v>
      </c>
      <c r="N68" s="323" t="s">
        <v>1351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1331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1341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1332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1342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1333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1343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35"/>
      <c r="F3" s="535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35"/>
      <c r="F21" s="535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898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1027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1028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1457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1264</v>
      </c>
      <c r="AB25" s="364" t="s">
        <v>690</v>
      </c>
      <c r="AC25" s="364" t="s">
        <v>723</v>
      </c>
      <c r="AD25" s="364"/>
      <c r="AE25" s="365"/>
    </row>
    <row r="26" spans="1:31">
      <c r="A26" s="341" t="s">
        <v>4</v>
      </c>
      <c r="B26" s="342" t="s">
        <v>1029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1256</v>
      </c>
      <c r="AB26" s="352" t="s">
        <v>1273</v>
      </c>
      <c r="AC26" s="352" t="s">
        <v>1283</v>
      </c>
      <c r="AD26" s="352" t="s">
        <v>1291</v>
      </c>
      <c r="AE26" s="352" t="s">
        <v>1299</v>
      </c>
    </row>
    <row r="27" spans="1:31" s="27" customFormat="1">
      <c r="A27" s="341" t="s">
        <v>4</v>
      </c>
      <c r="B27" s="342" t="s">
        <v>1468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477" t="s">
        <v>1256</v>
      </c>
      <c r="AB27" s="370" t="s">
        <v>1273</v>
      </c>
      <c r="AC27" s="370" t="s">
        <v>1283</v>
      </c>
      <c r="AD27" s="370" t="s">
        <v>1291</v>
      </c>
      <c r="AE27" s="370" t="s">
        <v>1299</v>
      </c>
    </row>
    <row r="28" spans="1:31" s="27" customFormat="1">
      <c r="A28" s="341" t="s">
        <v>4</v>
      </c>
      <c r="B28" s="342" t="s">
        <v>1469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477" t="s">
        <v>1256</v>
      </c>
      <c r="AB28" s="370" t="s">
        <v>1273</v>
      </c>
      <c r="AC28" s="370" t="s">
        <v>1283</v>
      </c>
      <c r="AD28" s="370" t="s">
        <v>1291</v>
      </c>
      <c r="AE28" s="370" t="s">
        <v>1299</v>
      </c>
    </row>
    <row r="29" spans="1:31" s="27" customFormat="1">
      <c r="A29" s="353" t="s">
        <v>4</v>
      </c>
      <c r="B29" s="354" t="s">
        <v>995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996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1030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1022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1195</v>
      </c>
      <c r="AB32" s="352" t="s">
        <v>1270</v>
      </c>
      <c r="AC32" s="352" t="s">
        <v>1280</v>
      </c>
      <c r="AD32" s="352" t="s">
        <v>1289</v>
      </c>
      <c r="AE32" s="372" t="s">
        <v>1297</v>
      </c>
    </row>
    <row r="33" spans="1:31" s="27" customFormat="1">
      <c r="A33" s="353" t="s">
        <v>4</v>
      </c>
      <c r="B33" s="354" t="s">
        <v>997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998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999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1000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1031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1201</v>
      </c>
      <c r="AB37" s="370" t="s">
        <v>704</v>
      </c>
      <c r="AC37" s="370" t="s">
        <v>767</v>
      </c>
      <c r="AD37" s="370"/>
      <c r="AE37" s="373"/>
    </row>
    <row r="38" spans="1:31">
      <c r="A38" s="353" t="s">
        <v>4</v>
      </c>
      <c r="B38" s="354" t="s">
        <v>1032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1046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1202</v>
      </c>
      <c r="AB39" s="364" t="s">
        <v>697</v>
      </c>
      <c r="AC39" s="364" t="s">
        <v>721</v>
      </c>
      <c r="AD39" s="364" t="s">
        <v>744</v>
      </c>
      <c r="AE39" s="364" t="s">
        <v>743</v>
      </c>
    </row>
    <row r="40" spans="1:31" s="27" customFormat="1">
      <c r="A40" s="353" t="s">
        <v>4</v>
      </c>
      <c r="B40" s="374" t="s">
        <v>1001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1203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1033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1257</v>
      </c>
      <c r="AB41" s="352" t="s">
        <v>1278</v>
      </c>
      <c r="AC41" s="352" t="s">
        <v>755</v>
      </c>
      <c r="AD41" s="370"/>
      <c r="AE41" s="371"/>
    </row>
    <row r="42" spans="1:31">
      <c r="A42" s="341" t="s">
        <v>4</v>
      </c>
      <c r="B42" s="342" t="s">
        <v>1002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1258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1003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1259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1004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1260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1005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250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1261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1006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275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1262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1431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81" t="s">
        <v>565</v>
      </c>
      <c r="AB47" s="364" t="s">
        <v>696</v>
      </c>
      <c r="AC47" s="364" t="s">
        <v>716</v>
      </c>
      <c r="AD47" s="364"/>
      <c r="AE47" s="369"/>
    </row>
    <row r="48" spans="1:31" s="27" customFormat="1">
      <c r="A48" s="353" t="s">
        <v>4</v>
      </c>
      <c r="B48" s="354" t="s">
        <v>1432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81" t="s">
        <v>565</v>
      </c>
      <c r="AB48" s="364" t="s">
        <v>696</v>
      </c>
      <c r="AC48" s="364" t="s">
        <v>716</v>
      </c>
      <c r="AD48" s="364"/>
      <c r="AE48" s="369"/>
    </row>
    <row r="49" spans="1:31" s="27" customFormat="1">
      <c r="A49" s="353" t="s">
        <v>4</v>
      </c>
      <c r="B49" s="354" t="s">
        <v>1047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1048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1049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1426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81" t="s">
        <v>565</v>
      </c>
      <c r="AB52" s="364" t="s">
        <v>696</v>
      </c>
      <c r="AC52" s="364" t="s">
        <v>716</v>
      </c>
      <c r="AD52" s="364"/>
      <c r="AE52" s="369"/>
    </row>
    <row r="53" spans="1:31">
      <c r="A53" s="341" t="s">
        <v>4</v>
      </c>
      <c r="B53" s="342" t="s">
        <v>1007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1025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1200</v>
      </c>
      <c r="AB54" s="364" t="s">
        <v>680</v>
      </c>
      <c r="AC54" s="364" t="s">
        <v>707</v>
      </c>
      <c r="AD54" s="364" t="s">
        <v>725</v>
      </c>
      <c r="AE54" s="364" t="s">
        <v>735</v>
      </c>
    </row>
    <row r="55" spans="1:31" s="27" customFormat="1">
      <c r="A55" s="353" t="s">
        <v>4</v>
      </c>
      <c r="B55" s="354" t="s">
        <v>1008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597</v>
      </c>
      <c r="AB55" s="368" t="s">
        <v>687</v>
      </c>
      <c r="AC55" s="368" t="s">
        <v>714</v>
      </c>
      <c r="AD55" s="368" t="s">
        <v>726</v>
      </c>
      <c r="AE55" s="382" t="s">
        <v>737</v>
      </c>
    </row>
    <row r="56" spans="1:31" s="27" customFormat="1">
      <c r="A56" s="353" t="s">
        <v>4</v>
      </c>
      <c r="B56" s="354" t="s">
        <v>1009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1204</v>
      </c>
      <c r="AB56" s="368" t="s">
        <v>687</v>
      </c>
      <c r="AC56" s="368" t="s">
        <v>714</v>
      </c>
      <c r="AD56" s="368" t="s">
        <v>726</v>
      </c>
      <c r="AE56" s="382" t="s">
        <v>737</v>
      </c>
    </row>
    <row r="57" spans="1:31" s="27" customFormat="1">
      <c r="A57" s="353" t="s">
        <v>4</v>
      </c>
      <c r="B57" s="354" t="s">
        <v>1010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1205</v>
      </c>
      <c r="AB57" s="368" t="s">
        <v>687</v>
      </c>
      <c r="AC57" s="368" t="s">
        <v>714</v>
      </c>
      <c r="AD57" s="368" t="s">
        <v>726</v>
      </c>
      <c r="AE57" s="382" t="s">
        <v>737</v>
      </c>
    </row>
    <row r="58" spans="1:31" s="27" customFormat="1">
      <c r="A58" s="353" t="s">
        <v>4</v>
      </c>
      <c r="B58" s="342" t="s">
        <v>1121</v>
      </c>
      <c r="C58" s="355" t="s">
        <v>1120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1207</v>
      </c>
      <c r="AB58" s="370" t="s">
        <v>700</v>
      </c>
      <c r="AC58" s="370" t="s">
        <v>757</v>
      </c>
      <c r="AD58" s="370" t="s">
        <v>732</v>
      </c>
      <c r="AE58" s="386" t="s">
        <v>734</v>
      </c>
    </row>
    <row r="59" spans="1:31" s="27" customFormat="1">
      <c r="A59" s="341" t="s">
        <v>4</v>
      </c>
      <c r="B59" s="342" t="s">
        <v>1053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1245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1268</v>
      </c>
      <c r="AB60" s="370" t="s">
        <v>688</v>
      </c>
      <c r="AC60" s="370" t="s">
        <v>763</v>
      </c>
      <c r="AD60" s="370"/>
      <c r="AE60" s="373"/>
    </row>
    <row r="61" spans="1:31">
      <c r="A61" s="353" t="s">
        <v>4</v>
      </c>
      <c r="B61" s="354" t="s">
        <v>1011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1206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1034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1021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1194</v>
      </c>
      <c r="AB63" s="352" t="s">
        <v>1271</v>
      </c>
      <c r="AC63" s="352" t="s">
        <v>1281</v>
      </c>
      <c r="AD63" s="352" t="s">
        <v>1290</v>
      </c>
      <c r="AE63" s="372" t="s">
        <v>1298</v>
      </c>
    </row>
    <row r="64" spans="1:31" s="27" customFormat="1">
      <c r="A64" s="353" t="s">
        <v>4</v>
      </c>
      <c r="B64" s="354" t="s">
        <v>1012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3" t="s">
        <v>1265</v>
      </c>
      <c r="AB64" s="364" t="s">
        <v>687</v>
      </c>
      <c r="AC64" s="364" t="s">
        <v>714</v>
      </c>
      <c r="AD64" s="364" t="s">
        <v>726</v>
      </c>
      <c r="AE64" s="387" t="s">
        <v>737</v>
      </c>
    </row>
    <row r="65" spans="1:31" s="27" customFormat="1">
      <c r="A65" s="341" t="s">
        <v>4</v>
      </c>
      <c r="B65" s="342" t="s">
        <v>1035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1197</v>
      </c>
      <c r="AB65" s="352" t="s">
        <v>1274</v>
      </c>
      <c r="AC65" s="352" t="s">
        <v>1284</v>
      </c>
      <c r="AD65" s="352" t="s">
        <v>1292</v>
      </c>
      <c r="AE65" s="352" t="s">
        <v>1300</v>
      </c>
    </row>
    <row r="66" spans="1:31" s="27" customFormat="1">
      <c r="A66" s="353" t="s">
        <v>4</v>
      </c>
      <c r="B66" s="354" t="s">
        <v>1013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1015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1208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1014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20" customFormat="1">
      <c r="A69" s="353" t="s">
        <v>4</v>
      </c>
      <c r="B69" s="374" t="s">
        <v>1016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7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8">
        <v>0.25</v>
      </c>
      <c r="X69" s="518">
        <v>0.25</v>
      </c>
      <c r="Y69" s="518">
        <v>0</v>
      </c>
      <c r="Z69" s="380">
        <v>0</v>
      </c>
      <c r="AA69" s="363" t="s">
        <v>1193</v>
      </c>
      <c r="AB69" s="368" t="s">
        <v>696</v>
      </c>
      <c r="AC69" s="368" t="s">
        <v>716</v>
      </c>
      <c r="AD69" s="368"/>
      <c r="AE69" s="519"/>
    </row>
    <row r="70" spans="1:31" s="520" customFormat="1">
      <c r="A70" s="353" t="s">
        <v>4</v>
      </c>
      <c r="B70" s="374" t="s">
        <v>1017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7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8">
        <v>0.25</v>
      </c>
      <c r="X70" s="518">
        <v>0.25</v>
      </c>
      <c r="Y70" s="518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9"/>
    </row>
    <row r="71" spans="1:31">
      <c r="A71" s="353" t="s">
        <v>4</v>
      </c>
      <c r="B71" s="354" t="s">
        <v>1309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8">
        <v>0.05</v>
      </c>
      <c r="X71" s="361">
        <v>0.05</v>
      </c>
      <c r="Y71" s="361">
        <v>0</v>
      </c>
      <c r="Z71" s="362">
        <v>0</v>
      </c>
      <c r="AA71" s="381" t="s">
        <v>593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1050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1018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63" t="s">
        <v>1266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1470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81" t="s">
        <v>1266</v>
      </c>
      <c r="AB74" s="364" t="s">
        <v>690</v>
      </c>
      <c r="AC74" s="364" t="s">
        <v>723</v>
      </c>
      <c r="AD74" s="364"/>
      <c r="AE74" s="365"/>
    </row>
    <row r="75" spans="1:31" s="27" customFormat="1">
      <c r="A75" s="353" t="s">
        <v>4</v>
      </c>
      <c r="B75" s="354" t="s">
        <v>1036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1263</v>
      </c>
      <c r="AB75" s="368" t="s">
        <v>1277</v>
      </c>
      <c r="AC75" s="368" t="s">
        <v>1287</v>
      </c>
      <c r="AD75" s="364"/>
      <c r="AE75" s="365"/>
    </row>
    <row r="76" spans="1:31" s="27" customFormat="1">
      <c r="A76" s="341" t="s">
        <v>4</v>
      </c>
      <c r="B76" s="342" t="s">
        <v>1039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1051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1267</v>
      </c>
      <c r="AB77" s="364" t="s">
        <v>697</v>
      </c>
      <c r="AC77" s="364" t="s">
        <v>721</v>
      </c>
      <c r="AD77" s="364" t="s">
        <v>744</v>
      </c>
      <c r="AE77" s="364" t="s">
        <v>743</v>
      </c>
    </row>
    <row r="78" spans="1:31" s="27" customFormat="1">
      <c r="A78" s="353" t="s">
        <v>4</v>
      </c>
      <c r="B78" s="354" t="s">
        <v>1037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1038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1209</v>
      </c>
      <c r="AB79" s="352" t="s">
        <v>1275</v>
      </c>
      <c r="AC79" s="352" t="s">
        <v>1285</v>
      </c>
      <c r="AD79" s="370"/>
      <c r="AE79" s="370"/>
    </row>
    <row r="80" spans="1:31">
      <c r="A80" s="341" t="s">
        <v>4</v>
      </c>
      <c r="B80" s="342" t="s">
        <v>1040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1471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477" t="s">
        <v>572</v>
      </c>
      <c r="AB81" s="370" t="s">
        <v>701</v>
      </c>
      <c r="AC81" s="370" t="s">
        <v>759</v>
      </c>
      <c r="AD81" s="370" t="s">
        <v>745</v>
      </c>
      <c r="AE81" s="370" t="s">
        <v>746</v>
      </c>
    </row>
    <row r="82" spans="1:31">
      <c r="A82" s="341" t="s">
        <v>4</v>
      </c>
      <c r="B82" s="342" t="s">
        <v>1023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1199</v>
      </c>
      <c r="AB82" s="352" t="s">
        <v>1269</v>
      </c>
      <c r="AC82" s="352" t="s">
        <v>1279</v>
      </c>
      <c r="AD82" s="352" t="s">
        <v>1288</v>
      </c>
      <c r="AE82" s="352" t="s">
        <v>1296</v>
      </c>
    </row>
    <row r="83" spans="1:31">
      <c r="A83" s="353" t="s">
        <v>4</v>
      </c>
      <c r="B83" s="354" t="s">
        <v>1041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1042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1043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1019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1026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1196</v>
      </c>
      <c r="AB87" s="368" t="s">
        <v>1276</v>
      </c>
      <c r="AC87" s="368" t="s">
        <v>1286</v>
      </c>
      <c r="AD87" s="368" t="s">
        <v>1295</v>
      </c>
      <c r="AE87" s="382" t="s">
        <v>1301</v>
      </c>
    </row>
    <row r="88" spans="1:31">
      <c r="A88" s="341" t="s">
        <v>4</v>
      </c>
      <c r="B88" s="342" t="s">
        <v>1044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1045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1020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9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90" t="s">
        <v>4</v>
      </c>
      <c r="B91" s="391" t="s">
        <v>1024</v>
      </c>
      <c r="C91" s="392" t="s">
        <v>774</v>
      </c>
      <c r="D91" s="344">
        <v>60</v>
      </c>
      <c r="E91" s="393">
        <v>2</v>
      </c>
      <c r="F91" s="393">
        <v>0</v>
      </c>
      <c r="G91" s="393">
        <v>8</v>
      </c>
      <c r="H91" s="393">
        <v>0</v>
      </c>
      <c r="I91" s="393">
        <v>75</v>
      </c>
      <c r="J91" s="346">
        <v>0.22499999999999998</v>
      </c>
      <c r="K91" s="393">
        <v>0</v>
      </c>
      <c r="L91" s="394" t="b">
        <v>1</v>
      </c>
      <c r="M91" s="348">
        <v>5</v>
      </c>
      <c r="N91" s="348">
        <v>0</v>
      </c>
      <c r="O91" s="394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5">
        <v>0.25</v>
      </c>
      <c r="X91" s="395">
        <v>0.25</v>
      </c>
      <c r="Y91" s="395">
        <v>0.8</v>
      </c>
      <c r="Z91" s="396">
        <v>0</v>
      </c>
      <c r="AA91" s="397" t="s">
        <v>1198</v>
      </c>
      <c r="AB91" s="398" t="s">
        <v>1272</v>
      </c>
      <c r="AC91" s="398" t="s">
        <v>1282</v>
      </c>
      <c r="AD91" s="399"/>
      <c r="AE91" s="400"/>
    </row>
    <row r="92" spans="1:31" ht="15.75" thickBot="1">
      <c r="A92" s="401"/>
      <c r="B92" s="402"/>
      <c r="C92" s="355"/>
      <c r="D92" s="403">
        <v>60</v>
      </c>
      <c r="E92" s="357">
        <v>2</v>
      </c>
      <c r="F92" s="357"/>
      <c r="G92" s="357"/>
      <c r="H92" s="357"/>
      <c r="I92" s="357">
        <v>75</v>
      </c>
      <c r="J92" s="404">
        <v>0.22499999999999998</v>
      </c>
      <c r="K92" s="357"/>
      <c r="L92" s="359"/>
      <c r="M92" s="405"/>
      <c r="N92" s="405"/>
      <c r="O92" s="383"/>
      <c r="P92" s="405"/>
      <c r="Q92" s="406"/>
      <c r="R92" s="407"/>
      <c r="S92" s="407"/>
      <c r="T92" s="408"/>
      <c r="U92" s="385"/>
      <c r="V92" s="409"/>
      <c r="W92" s="410"/>
      <c r="X92" s="411"/>
      <c r="Y92" s="411"/>
      <c r="Z92" s="412"/>
      <c r="AA92" s="413"/>
      <c r="AB92" s="414"/>
      <c r="AC92" s="415"/>
      <c r="AD92" s="415"/>
      <c r="AE92" s="416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35"/>
      <c r="G94" s="535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1228</v>
      </c>
      <c r="E95" s="152" t="s">
        <v>1215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1216</v>
      </c>
      <c r="C96" s="178" t="s">
        <v>355</v>
      </c>
      <c r="D96" s="246" t="s">
        <v>1229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1217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1218</v>
      </c>
      <c r="C98" s="178" t="s">
        <v>361</v>
      </c>
      <c r="D98" s="246" t="s">
        <v>1229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1219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1220</v>
      </c>
      <c r="C100" s="178" t="s">
        <v>358</v>
      </c>
      <c r="D100" s="246" t="s">
        <v>1229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1221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1222</v>
      </c>
      <c r="C102" s="178" t="s">
        <v>358</v>
      </c>
      <c r="D102" s="246" t="s">
        <v>1230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1223</v>
      </c>
      <c r="C103" s="178" t="s">
        <v>360</v>
      </c>
      <c r="D103" s="246" t="s">
        <v>1229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1224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1225</v>
      </c>
      <c r="C105" s="178" t="s">
        <v>360</v>
      </c>
      <c r="D105" s="246" t="s">
        <v>1230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1057</v>
      </c>
      <c r="G4" s="146" t="s">
        <v>1058</v>
      </c>
      <c r="H4" s="146" t="s">
        <v>1059</v>
      </c>
      <c r="I4" s="146" t="s">
        <v>1105</v>
      </c>
      <c r="J4" s="146" t="s">
        <v>1106</v>
      </c>
      <c r="K4" s="146" t="s">
        <v>1060</v>
      </c>
      <c r="L4" s="146" t="s">
        <v>1062</v>
      </c>
      <c r="M4" s="146" t="s">
        <v>1063</v>
      </c>
      <c r="N4" s="146" t="s">
        <v>1064</v>
      </c>
      <c r="O4" s="146" t="s">
        <v>1065</v>
      </c>
      <c r="P4" s="146" t="s">
        <v>1066</v>
      </c>
      <c r="Q4" s="146" t="s">
        <v>1067</v>
      </c>
      <c r="R4" s="146" t="s">
        <v>1068</v>
      </c>
      <c r="S4" s="146" t="s">
        <v>1069</v>
      </c>
      <c r="T4" s="146" t="s">
        <v>1070</v>
      </c>
      <c r="U4" s="146" t="s">
        <v>1160</v>
      </c>
      <c r="V4" s="146" t="s">
        <v>1161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1472</v>
      </c>
      <c r="G5" s="15" t="s">
        <v>1473</v>
      </c>
      <c r="H5" s="15" t="s">
        <v>675</v>
      </c>
      <c r="I5" s="15" t="s">
        <v>1474</v>
      </c>
      <c r="J5" s="15" t="s">
        <v>1475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1072</v>
      </c>
      <c r="G7" s="240"/>
      <c r="H7" s="240" t="s">
        <v>589</v>
      </c>
      <c r="I7" s="240"/>
      <c r="J7" s="240"/>
      <c r="K7" s="239" t="s">
        <v>1061</v>
      </c>
      <c r="L7" s="239" t="s">
        <v>1061</v>
      </c>
      <c r="M7" s="239" t="s">
        <v>1061</v>
      </c>
      <c r="N7" s="239" t="s">
        <v>1061</v>
      </c>
      <c r="O7" s="239" t="s">
        <v>1061</v>
      </c>
      <c r="P7" s="239" t="s">
        <v>1061</v>
      </c>
      <c r="Q7" s="239" t="s">
        <v>1061</v>
      </c>
      <c r="R7" s="239" t="s">
        <v>1061</v>
      </c>
      <c r="S7" s="239" t="s">
        <v>1061</v>
      </c>
      <c r="T7" s="239" t="s">
        <v>1061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46" priority="12"/>
  </conditionalFormatting>
  <conditionalFormatting sqref="B7">
    <cfRule type="duplicateValues" dxfId="45" priority="10"/>
  </conditionalFormatting>
  <conditionalFormatting sqref="B5">
    <cfRule type="duplicateValues" dxfId="4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I1" workbookViewId="0">
      <selection activeCell="K4" sqref="K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1146</v>
      </c>
      <c r="F3" s="313" t="s">
        <v>1145</v>
      </c>
      <c r="G3" s="10"/>
      <c r="J3" s="535" t="s">
        <v>306</v>
      </c>
      <c r="K3" s="535"/>
      <c r="M3" s="535"/>
      <c r="N3" s="535"/>
      <c r="O3" s="535"/>
      <c r="P3" s="535"/>
    </row>
    <row r="4" spans="2:16" customFormat="1" ht="107.25">
      <c r="B4" s="302" t="s">
        <v>1158</v>
      </c>
      <c r="C4" s="303" t="s">
        <v>5</v>
      </c>
      <c r="D4" s="304" t="s">
        <v>204</v>
      </c>
      <c r="E4" s="304" t="s">
        <v>1132</v>
      </c>
      <c r="F4" s="304" t="s">
        <v>1133</v>
      </c>
      <c r="G4" s="304" t="s">
        <v>1134</v>
      </c>
      <c r="H4" s="304" t="s">
        <v>1135</v>
      </c>
      <c r="I4" s="305" t="s">
        <v>23</v>
      </c>
      <c r="J4" s="305" t="s">
        <v>1165</v>
      </c>
      <c r="K4" s="540" t="s">
        <v>1514</v>
      </c>
    </row>
    <row r="5" spans="2:16">
      <c r="B5" s="306" t="s">
        <v>4</v>
      </c>
      <c r="C5" s="300" t="s">
        <v>1210</v>
      </c>
      <c r="D5" s="300" t="s">
        <v>302</v>
      </c>
      <c r="E5" s="300">
        <v>0</v>
      </c>
      <c r="F5" s="300" t="s">
        <v>1055</v>
      </c>
      <c r="G5" s="300">
        <v>30</v>
      </c>
      <c r="H5" s="307">
        <v>30</v>
      </c>
      <c r="I5" s="307" t="s">
        <v>1446</v>
      </c>
      <c r="J5" s="307" t="s">
        <v>1148</v>
      </c>
      <c r="K5" s="539" t="s">
        <v>937</v>
      </c>
    </row>
    <row r="6" spans="2:16">
      <c r="B6" s="306" t="s">
        <v>4</v>
      </c>
      <c r="C6" s="300" t="s">
        <v>1211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1447</v>
      </c>
      <c r="J6" s="307"/>
      <c r="K6" s="539" t="s">
        <v>937</v>
      </c>
    </row>
    <row r="7" spans="2:16">
      <c r="B7" s="306" t="s">
        <v>4</v>
      </c>
      <c r="C7" s="300" t="s">
        <v>1212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1306</v>
      </c>
      <c r="J7" s="307"/>
      <c r="K7" s="539" t="s">
        <v>937</v>
      </c>
    </row>
    <row r="8" spans="2:16" customFormat="1">
      <c r="B8" s="306" t="s">
        <v>4</v>
      </c>
      <c r="C8" s="300" t="s">
        <v>1136</v>
      </c>
      <c r="D8" s="300" t="s">
        <v>302</v>
      </c>
      <c r="E8" s="300">
        <v>1</v>
      </c>
      <c r="F8" s="300" t="s">
        <v>1055</v>
      </c>
      <c r="G8" s="300">
        <v>30</v>
      </c>
      <c r="H8" s="307">
        <v>50</v>
      </c>
      <c r="I8" s="307" t="s">
        <v>1446</v>
      </c>
      <c r="J8" s="307" t="s">
        <v>1148</v>
      </c>
      <c r="K8" s="539" t="s">
        <v>937</v>
      </c>
    </row>
    <row r="9" spans="2:16" customFormat="1">
      <c r="B9" s="306" t="s">
        <v>4</v>
      </c>
      <c r="C9" s="300" t="s">
        <v>1137</v>
      </c>
      <c r="D9" s="300" t="s">
        <v>302</v>
      </c>
      <c r="E9" s="300">
        <v>1</v>
      </c>
      <c r="F9" s="300" t="s">
        <v>1054</v>
      </c>
      <c r="G9" s="300">
        <v>7</v>
      </c>
      <c r="H9" s="307">
        <v>9</v>
      </c>
      <c r="I9" s="307" t="s">
        <v>1448</v>
      </c>
      <c r="J9" s="307" t="s">
        <v>1147</v>
      </c>
      <c r="K9" s="539" t="s">
        <v>937</v>
      </c>
    </row>
    <row r="10" spans="2:16" customFormat="1">
      <c r="B10" s="306" t="s">
        <v>4</v>
      </c>
      <c r="C10" s="300" t="s">
        <v>1138</v>
      </c>
      <c r="D10" s="300" t="s">
        <v>980</v>
      </c>
      <c r="E10" s="300">
        <v>1</v>
      </c>
      <c r="F10" s="300" t="s">
        <v>1226</v>
      </c>
      <c r="G10" s="300">
        <v>1</v>
      </c>
      <c r="H10" s="307">
        <v>1.5</v>
      </c>
      <c r="I10" s="307" t="s">
        <v>1449</v>
      </c>
      <c r="J10" s="307" t="s">
        <v>1150</v>
      </c>
      <c r="K10" s="539" t="s">
        <v>937</v>
      </c>
    </row>
    <row r="11" spans="2:16">
      <c r="B11" s="306" t="s">
        <v>4</v>
      </c>
      <c r="C11" s="300" t="s">
        <v>1227</v>
      </c>
      <c r="D11" s="301" t="s">
        <v>980</v>
      </c>
      <c r="E11" s="301">
        <v>1</v>
      </c>
      <c r="F11" s="301" t="s">
        <v>1216</v>
      </c>
      <c r="G11" s="300">
        <v>1</v>
      </c>
      <c r="H11" s="301">
        <v>1.5</v>
      </c>
      <c r="I11" s="307" t="s">
        <v>1450</v>
      </c>
      <c r="J11" s="307" t="s">
        <v>1150</v>
      </c>
      <c r="K11" s="539" t="s">
        <v>937</v>
      </c>
    </row>
    <row r="12" spans="2:16" customFormat="1">
      <c r="B12" s="306" t="s">
        <v>4</v>
      </c>
      <c r="C12" s="300" t="s">
        <v>324</v>
      </c>
      <c r="D12" s="300" t="s">
        <v>981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1451</v>
      </c>
      <c r="J12" s="307" t="s">
        <v>1213</v>
      </c>
      <c r="K12" s="539" t="s">
        <v>937</v>
      </c>
    </row>
    <row r="13" spans="2:16" customFormat="1">
      <c r="B13" s="308" t="s">
        <v>4</v>
      </c>
      <c r="C13" s="301" t="s">
        <v>1139</v>
      </c>
      <c r="D13" s="300" t="s">
        <v>981</v>
      </c>
      <c r="E13" s="300">
        <v>1</v>
      </c>
      <c r="F13" s="301" t="s">
        <v>1139</v>
      </c>
      <c r="G13" s="300">
        <v>0.5</v>
      </c>
      <c r="H13" s="307">
        <v>0.7</v>
      </c>
      <c r="I13" s="307" t="s">
        <v>1452</v>
      </c>
      <c r="J13" s="307" t="s">
        <v>1214</v>
      </c>
      <c r="K13" s="539" t="s">
        <v>937</v>
      </c>
    </row>
    <row r="14" spans="2:16" customFormat="1">
      <c r="B14" s="308" t="s">
        <v>4</v>
      </c>
      <c r="C14" s="300" t="s">
        <v>1140</v>
      </c>
      <c r="D14" s="300" t="s">
        <v>302</v>
      </c>
      <c r="E14" s="300">
        <v>1</v>
      </c>
      <c r="F14" s="300" t="s">
        <v>1141</v>
      </c>
      <c r="G14" s="300">
        <v>2</v>
      </c>
      <c r="H14" s="307">
        <v>5</v>
      </c>
      <c r="I14" s="307" t="s">
        <v>1453</v>
      </c>
      <c r="J14" s="307" t="s">
        <v>1149</v>
      </c>
      <c r="K14" s="539" t="s">
        <v>937</v>
      </c>
    </row>
    <row r="15" spans="2:16" customFormat="1">
      <c r="B15" s="308" t="s">
        <v>4</v>
      </c>
      <c r="C15" s="300" t="s">
        <v>1142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1454</v>
      </c>
      <c r="J15" s="307"/>
      <c r="K15" s="539" t="s">
        <v>937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1455</v>
      </c>
      <c r="J16" s="307"/>
      <c r="K16" s="539" t="s">
        <v>937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1447</v>
      </c>
      <c r="J17" s="307"/>
      <c r="K17" s="539" t="s">
        <v>937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1306</v>
      </c>
      <c r="J18" s="307"/>
      <c r="K18" s="539" t="s">
        <v>937</v>
      </c>
    </row>
    <row r="19" spans="2:12">
      <c r="B19" s="308" t="s">
        <v>4</v>
      </c>
      <c r="C19" s="301" t="s">
        <v>982</v>
      </c>
      <c r="D19" s="301" t="s">
        <v>982</v>
      </c>
      <c r="E19" s="301">
        <v>1</v>
      </c>
      <c r="F19" s="301"/>
      <c r="G19" s="301">
        <v>500</v>
      </c>
      <c r="H19" s="326">
        <v>1000</v>
      </c>
      <c r="I19" s="326" t="s">
        <v>1456</v>
      </c>
      <c r="J19" s="326"/>
      <c r="K19" s="539" t="s">
        <v>937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36"/>
      <c r="G22" s="536"/>
      <c r="H22" s="536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1143</v>
      </c>
      <c r="E23" s="309" t="s">
        <v>1132</v>
      </c>
      <c r="F23" s="310" t="s">
        <v>1144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1151</v>
      </c>
      <c r="H24" s="311" t="s">
        <v>1152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1166</v>
      </c>
      <c r="H25" s="311" t="s">
        <v>1164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1153</v>
      </c>
      <c r="H26" s="311" t="s">
        <v>1154</v>
      </c>
    </row>
    <row r="27" spans="2:12" customFormat="1">
      <c r="B27" s="306" t="s">
        <v>4</v>
      </c>
      <c r="C27" s="300" t="s">
        <v>980</v>
      </c>
      <c r="D27" s="300">
        <v>0</v>
      </c>
      <c r="E27" s="300">
        <v>1</v>
      </c>
      <c r="F27" s="311" t="b">
        <v>1</v>
      </c>
      <c r="G27" s="311" t="s">
        <v>1168</v>
      </c>
      <c r="H27" s="311" t="s">
        <v>1167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1155</v>
      </c>
      <c r="H28" s="311" t="s">
        <v>1156</v>
      </c>
    </row>
    <row r="29" spans="2:12" customFormat="1">
      <c r="B29" s="308" t="s">
        <v>4</v>
      </c>
      <c r="C29" s="300" t="s">
        <v>981</v>
      </c>
      <c r="D29" s="300">
        <v>0</v>
      </c>
      <c r="E29" s="300">
        <v>1</v>
      </c>
      <c r="F29" s="311" t="b">
        <v>0</v>
      </c>
      <c r="G29" s="311" t="s">
        <v>1169</v>
      </c>
      <c r="H29" s="311" t="s">
        <v>1170</v>
      </c>
    </row>
    <row r="30" spans="2:12">
      <c r="B30" s="308" t="s">
        <v>4</v>
      </c>
      <c r="C30" s="300" t="s">
        <v>982</v>
      </c>
      <c r="D30" s="300">
        <v>0</v>
      </c>
      <c r="E30" s="300">
        <v>1</v>
      </c>
      <c r="F30" s="311" t="b">
        <v>1</v>
      </c>
      <c r="G30" s="311" t="s">
        <v>1316</v>
      </c>
      <c r="H30" s="311" t="s">
        <v>1317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1171</v>
      </c>
      <c r="H31" s="312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37" t="s">
        <v>313</v>
      </c>
      <c r="H34" s="537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295" t="s">
        <v>1126</v>
      </c>
      <c r="C43" s="296" t="s">
        <v>5</v>
      </c>
      <c r="D43" s="297" t="s">
        <v>1127</v>
      </c>
      <c r="E43" s="297" t="s">
        <v>1434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295" t="s">
        <v>1129</v>
      </c>
      <c r="C57" s="296" t="s">
        <v>5</v>
      </c>
      <c r="D57" s="297" t="s">
        <v>1127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295" t="s">
        <v>1131</v>
      </c>
      <c r="C64" s="296" t="s">
        <v>5</v>
      </c>
      <c r="D64" s="297" t="s">
        <v>1127</v>
      </c>
    </row>
    <row r="65" spans="2:4">
      <c r="B65" s="298" t="s">
        <v>4</v>
      </c>
      <c r="C65" s="299" t="s">
        <v>1157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4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J9" sqref="J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1514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1463</v>
      </c>
      <c r="H5" t="s">
        <v>1452</v>
      </c>
      <c r="I5" t="s">
        <v>937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1464</v>
      </c>
      <c r="H6" s="67" t="s">
        <v>1466</v>
      </c>
      <c r="I6" s="67" t="s">
        <v>937</v>
      </c>
    </row>
    <row r="7" spans="2:25" s="67" customFormat="1">
      <c r="B7" s="134" t="s">
        <v>4</v>
      </c>
      <c r="C7" s="258" t="s">
        <v>939</v>
      </c>
      <c r="D7" s="14">
        <v>0</v>
      </c>
      <c r="E7" s="133">
        <v>0</v>
      </c>
      <c r="F7" s="15" t="s">
        <v>940</v>
      </c>
      <c r="G7" s="21" t="s">
        <v>1465</v>
      </c>
      <c r="H7" t="s">
        <v>1467</v>
      </c>
      <c r="I7" s="67" t="s">
        <v>937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942</v>
      </c>
      <c r="C11" s="141" t="s">
        <v>5</v>
      </c>
      <c r="D11" s="143" t="s">
        <v>186</v>
      </c>
      <c r="E11" s="143" t="s">
        <v>946</v>
      </c>
      <c r="F11"/>
      <c r="G11"/>
    </row>
    <row r="12" spans="2:25">
      <c r="B12" s="134" t="s">
        <v>4</v>
      </c>
      <c r="C12" s="155" t="s">
        <v>943</v>
      </c>
      <c r="D12" s="132">
        <v>0</v>
      </c>
      <c r="E12" s="132">
        <v>50</v>
      </c>
    </row>
    <row r="13" spans="2:25">
      <c r="B13" s="134" t="s">
        <v>4</v>
      </c>
      <c r="C13" s="155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949</v>
      </c>
      <c r="H18" s="157" t="s">
        <v>950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42" priority="18"/>
  </conditionalFormatting>
  <conditionalFormatting sqref="C19">
    <cfRule type="duplicateValues" dxfId="41" priority="5"/>
  </conditionalFormatting>
  <conditionalFormatting sqref="C20:C22">
    <cfRule type="duplicateValues" dxfId="40" priority="20"/>
  </conditionalFormatting>
  <conditionalFormatting sqref="C27:D27">
    <cfRule type="duplicateValues" dxfId="39" priority="3"/>
  </conditionalFormatting>
  <conditionalFormatting sqref="C28:D29">
    <cfRule type="duplicateValues" dxfId="38" priority="4"/>
  </conditionalFormatting>
  <conditionalFormatting sqref="C30:D30">
    <cfRule type="duplicateValues" dxfId="37" priority="2"/>
  </conditionalFormatting>
  <conditionalFormatting sqref="C12:C14">
    <cfRule type="duplicateValues" dxfId="36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35"/>
      <c r="G3" s="535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L4" workbookViewId="0">
      <selection activeCell="T9" sqref="T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1073</v>
      </c>
      <c r="O4" s="221" t="s">
        <v>38</v>
      </c>
      <c r="P4" s="222" t="s">
        <v>177</v>
      </c>
      <c r="Q4" s="222" t="s">
        <v>1514</v>
      </c>
      <c r="R4" s="142" t="s">
        <v>628</v>
      </c>
    </row>
    <row r="5" spans="1:18" s="67" customFormat="1">
      <c r="B5" s="541" t="s">
        <v>4</v>
      </c>
      <c r="C5" s="542" t="s">
        <v>456</v>
      </c>
      <c r="D5" s="542" t="s">
        <v>423</v>
      </c>
      <c r="E5" s="543"/>
      <c r="F5" s="544">
        <v>0</v>
      </c>
      <c r="G5" s="545">
        <v>0</v>
      </c>
      <c r="H5" s="545">
        <v>0</v>
      </c>
      <c r="I5" s="545">
        <v>0</v>
      </c>
      <c r="J5" s="546" t="s">
        <v>576</v>
      </c>
      <c r="K5" s="546" t="s">
        <v>456</v>
      </c>
      <c r="L5" s="546"/>
      <c r="M5" s="546"/>
      <c r="N5" s="547"/>
      <c r="O5" s="548" t="str">
        <f t="shared" ref="O5:O44" si="0">UPPER(CONCATENATE("TID_","SKIN",SUBSTITUTE(C5,"dragon",""),"_NAME"))</f>
        <v>TID_SKIN_BABY_0_NAME</v>
      </c>
      <c r="P5" s="549" t="str">
        <f t="shared" ref="P5:P44" si="1">UPPER(CONCATENATE("TID_",C5,"_DESC"))</f>
        <v>TID_DRAGON_BABY_0_DESC</v>
      </c>
      <c r="Q5" s="550" t="s">
        <v>937</v>
      </c>
      <c r="R5" s="315">
        <v>1</v>
      </c>
    </row>
    <row r="6" spans="1:18" s="67" customFormat="1" ht="15.75" thickBot="1">
      <c r="B6" s="551" t="s">
        <v>4</v>
      </c>
      <c r="C6" s="315" t="s">
        <v>577</v>
      </c>
      <c r="D6" s="315" t="s">
        <v>423</v>
      </c>
      <c r="E6" s="552" t="s">
        <v>817</v>
      </c>
      <c r="F6" s="553">
        <v>1</v>
      </c>
      <c r="G6" s="554">
        <v>390</v>
      </c>
      <c r="H6" s="554">
        <v>0</v>
      </c>
      <c r="I6" s="554">
        <v>3</v>
      </c>
      <c r="J6" s="555" t="s">
        <v>578</v>
      </c>
      <c r="K6" s="555" t="s">
        <v>577</v>
      </c>
      <c r="L6" s="555"/>
      <c r="M6" s="555"/>
      <c r="N6" s="555" t="s">
        <v>1074</v>
      </c>
      <c r="O6" s="556" t="str">
        <f t="shared" si="0"/>
        <v>TID_SKIN_BABY_1_NAME</v>
      </c>
      <c r="P6" s="550" t="str">
        <f t="shared" si="1"/>
        <v>TID_DRAGON_BABY_1_DESC</v>
      </c>
      <c r="Q6" s="550" t="s">
        <v>937</v>
      </c>
      <c r="R6" s="315">
        <v>2</v>
      </c>
    </row>
    <row r="7" spans="1:18" s="67" customFormat="1">
      <c r="B7" s="541" t="s">
        <v>4</v>
      </c>
      <c r="C7" s="542" t="s">
        <v>455</v>
      </c>
      <c r="D7" s="542" t="s">
        <v>415</v>
      </c>
      <c r="E7" s="543"/>
      <c r="F7" s="544">
        <v>0</v>
      </c>
      <c r="G7" s="545">
        <v>0</v>
      </c>
      <c r="H7" s="545">
        <v>0</v>
      </c>
      <c r="I7" s="545">
        <v>0</v>
      </c>
      <c r="J7" s="546" t="s">
        <v>576</v>
      </c>
      <c r="K7" s="546" t="s">
        <v>455</v>
      </c>
      <c r="L7" s="546"/>
      <c r="M7" s="546"/>
      <c r="N7" s="547"/>
      <c r="O7" s="548" t="str">
        <f t="shared" si="0"/>
        <v>TID_SKIN_CROCODILE_0_NAME</v>
      </c>
      <c r="P7" s="549" t="str">
        <f t="shared" si="1"/>
        <v>TID_DRAGON_CROCODILE_0_DESC</v>
      </c>
      <c r="Q7" s="550" t="s">
        <v>937</v>
      </c>
      <c r="R7" s="315">
        <v>3</v>
      </c>
    </row>
    <row r="8" spans="1:18" s="67" customFormat="1">
      <c r="B8" s="557" t="s">
        <v>4</v>
      </c>
      <c r="C8" s="558" t="s">
        <v>457</v>
      </c>
      <c r="D8" s="558" t="s">
        <v>415</v>
      </c>
      <c r="E8" s="559" t="s">
        <v>821</v>
      </c>
      <c r="F8" s="560">
        <v>1</v>
      </c>
      <c r="G8" s="561">
        <v>900</v>
      </c>
      <c r="H8" s="561">
        <v>0</v>
      </c>
      <c r="I8" s="561">
        <v>3</v>
      </c>
      <c r="J8" s="562" t="s">
        <v>578</v>
      </c>
      <c r="K8" s="562" t="s">
        <v>457</v>
      </c>
      <c r="L8" s="562"/>
      <c r="M8" s="562"/>
      <c r="N8" s="555" t="s">
        <v>1513</v>
      </c>
      <c r="O8" s="563" t="str">
        <f t="shared" si="0"/>
        <v>TID_SKIN_CROCODILE_1_NAME</v>
      </c>
      <c r="P8" s="564" t="str">
        <f t="shared" si="1"/>
        <v>TID_DRAGON_CROCODILE_1_DESC</v>
      </c>
      <c r="Q8" s="550" t="s">
        <v>937</v>
      </c>
      <c r="R8" s="315">
        <v>4</v>
      </c>
    </row>
    <row r="9" spans="1:18" s="67" customFormat="1" ht="15.75" thickBot="1">
      <c r="B9" s="551" t="s">
        <v>4</v>
      </c>
      <c r="C9" s="315" t="s">
        <v>458</v>
      </c>
      <c r="D9" s="315" t="s">
        <v>415</v>
      </c>
      <c r="E9" s="552" t="s">
        <v>911</v>
      </c>
      <c r="F9" s="553">
        <v>2</v>
      </c>
      <c r="G9" s="554">
        <v>0</v>
      </c>
      <c r="H9" s="554">
        <v>12</v>
      </c>
      <c r="I9" s="554">
        <v>6</v>
      </c>
      <c r="J9" s="555" t="s">
        <v>580</v>
      </c>
      <c r="K9" s="555" t="s">
        <v>458</v>
      </c>
      <c r="L9" s="555"/>
      <c r="M9" s="555"/>
      <c r="N9" s="565" t="s">
        <v>1445</v>
      </c>
      <c r="O9" s="556" t="str">
        <f t="shared" si="0"/>
        <v>TID_SKIN_CROCODILE_2_NAME</v>
      </c>
      <c r="P9" s="550" t="str">
        <f t="shared" si="1"/>
        <v>TID_DRAGON_CROCODILE_2_DESC</v>
      </c>
      <c r="Q9" s="550" t="s">
        <v>937</v>
      </c>
      <c r="R9" s="315">
        <v>5</v>
      </c>
    </row>
    <row r="10" spans="1:18" s="67" customFormat="1">
      <c r="B10" s="541" t="s">
        <v>4</v>
      </c>
      <c r="C10" s="542" t="s">
        <v>462</v>
      </c>
      <c r="D10" s="542" t="s">
        <v>418</v>
      </c>
      <c r="E10" s="543"/>
      <c r="F10" s="544">
        <v>0</v>
      </c>
      <c r="G10" s="545">
        <v>0</v>
      </c>
      <c r="H10" s="545">
        <v>0</v>
      </c>
      <c r="I10" s="545">
        <v>0</v>
      </c>
      <c r="J10" s="546" t="s">
        <v>576</v>
      </c>
      <c r="K10" s="546" t="s">
        <v>462</v>
      </c>
      <c r="L10" s="546"/>
      <c r="M10" s="546"/>
      <c r="N10" s="555"/>
      <c r="O10" s="548" t="str">
        <f t="shared" si="0"/>
        <v>TID_SKIN_REPTILE_0_NAME</v>
      </c>
      <c r="P10" s="549" t="str">
        <f t="shared" si="1"/>
        <v>TID_DRAGON_REPTILE_0_DESC</v>
      </c>
      <c r="Q10" s="550" t="s">
        <v>937</v>
      </c>
      <c r="R10" s="315">
        <v>6</v>
      </c>
    </row>
    <row r="11" spans="1:18" s="67" customFormat="1">
      <c r="B11" s="557" t="s">
        <v>4</v>
      </c>
      <c r="C11" s="558" t="s">
        <v>541</v>
      </c>
      <c r="D11" s="558" t="s">
        <v>418</v>
      </c>
      <c r="E11" s="484" t="s">
        <v>791</v>
      </c>
      <c r="F11" s="560">
        <v>1</v>
      </c>
      <c r="G11" s="561">
        <v>3150</v>
      </c>
      <c r="H11" s="561">
        <v>0</v>
      </c>
      <c r="I11" s="561">
        <v>4</v>
      </c>
      <c r="J11" s="562" t="s">
        <v>578</v>
      </c>
      <c r="K11" s="562" t="s">
        <v>541</v>
      </c>
      <c r="L11" s="562"/>
      <c r="M11" s="562"/>
      <c r="N11" s="555" t="s">
        <v>1311</v>
      </c>
      <c r="O11" s="563" t="str">
        <f t="shared" si="0"/>
        <v>TID_SKIN_REPTILE_1_NAME</v>
      </c>
      <c r="P11" s="564" t="str">
        <f t="shared" si="1"/>
        <v>TID_DRAGON_REPTILE_1_DESC</v>
      </c>
      <c r="Q11" s="550" t="s">
        <v>937</v>
      </c>
      <c r="R11" s="315">
        <v>7</v>
      </c>
    </row>
    <row r="12" spans="1:18" s="67" customFormat="1" ht="15.75" thickBot="1">
      <c r="B12" s="566" t="s">
        <v>4</v>
      </c>
      <c r="C12" s="316" t="s">
        <v>542</v>
      </c>
      <c r="D12" s="316" t="s">
        <v>418</v>
      </c>
      <c r="E12" s="567" t="s">
        <v>792</v>
      </c>
      <c r="F12" s="568">
        <v>2</v>
      </c>
      <c r="G12" s="569"/>
      <c r="H12" s="569">
        <v>20</v>
      </c>
      <c r="I12" s="569">
        <v>8</v>
      </c>
      <c r="J12" s="570" t="s">
        <v>580</v>
      </c>
      <c r="K12" s="570" t="s">
        <v>542</v>
      </c>
      <c r="L12" s="570"/>
      <c r="M12" s="570"/>
      <c r="N12" s="570" t="s">
        <v>1313</v>
      </c>
      <c r="O12" s="571" t="str">
        <f t="shared" si="0"/>
        <v>TID_SKIN_REPTILE_2_NAME</v>
      </c>
      <c r="P12" s="572" t="str">
        <f t="shared" si="1"/>
        <v>TID_DRAGON_REPTILE_2_DESC</v>
      </c>
      <c r="Q12" s="550" t="s">
        <v>937</v>
      </c>
      <c r="R12" s="316">
        <v>8</v>
      </c>
    </row>
    <row r="13" spans="1:18" s="67" customFormat="1">
      <c r="B13" s="557" t="s">
        <v>4</v>
      </c>
      <c r="C13" s="558" t="s">
        <v>459</v>
      </c>
      <c r="D13" s="558" t="s">
        <v>414</v>
      </c>
      <c r="E13" s="559"/>
      <c r="F13" s="560">
        <v>0</v>
      </c>
      <c r="G13" s="561">
        <v>0</v>
      </c>
      <c r="H13" s="561">
        <v>0</v>
      </c>
      <c r="I13" s="561">
        <v>0</v>
      </c>
      <c r="J13" s="562" t="s">
        <v>576</v>
      </c>
      <c r="K13" s="562" t="s">
        <v>459</v>
      </c>
      <c r="L13" s="562"/>
      <c r="M13" s="562"/>
      <c r="N13" s="555"/>
      <c r="O13" s="563" t="str">
        <f t="shared" si="0"/>
        <v>TID_SKIN_FAT_0_NAME</v>
      </c>
      <c r="P13" s="564" t="str">
        <f t="shared" si="1"/>
        <v>TID_DRAGON_FAT_0_DESC</v>
      </c>
      <c r="Q13" s="550" t="s">
        <v>937</v>
      </c>
      <c r="R13" s="315">
        <v>10</v>
      </c>
    </row>
    <row r="14" spans="1:18" s="67" customFormat="1">
      <c r="B14" s="557" t="s">
        <v>4</v>
      </c>
      <c r="C14" s="558" t="s">
        <v>536</v>
      </c>
      <c r="D14" s="558" t="s">
        <v>414</v>
      </c>
      <c r="E14" s="552" t="s">
        <v>829</v>
      </c>
      <c r="F14" s="560">
        <v>1</v>
      </c>
      <c r="G14" s="561">
        <v>4800</v>
      </c>
      <c r="H14" s="561">
        <v>0</v>
      </c>
      <c r="I14" s="561">
        <v>3</v>
      </c>
      <c r="J14" s="562" t="s">
        <v>578</v>
      </c>
      <c r="K14" s="562" t="s">
        <v>536</v>
      </c>
      <c r="L14" s="562"/>
      <c r="M14" s="562"/>
      <c r="N14" s="555" t="s">
        <v>1506</v>
      </c>
      <c r="O14" s="563" t="str">
        <f t="shared" si="0"/>
        <v>TID_SKIN_FAT_1_NAME</v>
      </c>
      <c r="P14" s="564" t="str">
        <f t="shared" si="1"/>
        <v>TID_DRAGON_FAT_1_DESC</v>
      </c>
      <c r="Q14" s="550" t="s">
        <v>937</v>
      </c>
      <c r="R14" s="315">
        <v>11</v>
      </c>
    </row>
    <row r="15" spans="1:18" s="67" customFormat="1">
      <c r="B15" s="551" t="s">
        <v>4</v>
      </c>
      <c r="C15" s="315" t="s">
        <v>579</v>
      </c>
      <c r="D15" s="315" t="s">
        <v>414</v>
      </c>
      <c r="E15" s="552" t="s">
        <v>792</v>
      </c>
      <c r="F15" s="553">
        <v>2</v>
      </c>
      <c r="G15" s="554">
        <v>6400</v>
      </c>
      <c r="H15" s="554"/>
      <c r="I15" s="554">
        <v>6</v>
      </c>
      <c r="J15" s="555" t="s">
        <v>580</v>
      </c>
      <c r="K15" s="555" t="s">
        <v>579</v>
      </c>
      <c r="L15" s="555"/>
      <c r="M15" s="555"/>
      <c r="N15" s="555"/>
      <c r="O15" s="556" t="str">
        <f t="shared" si="0"/>
        <v>TID_SKIN_FAT_2_NAME</v>
      </c>
      <c r="P15" s="550" t="str">
        <f t="shared" si="1"/>
        <v>TID_DRAGON_FAT_2_DESC</v>
      </c>
      <c r="Q15" s="550" t="s">
        <v>937</v>
      </c>
      <c r="R15" s="315">
        <v>12</v>
      </c>
    </row>
    <row r="16" spans="1:18" s="67" customFormat="1" ht="15.75" thickBot="1">
      <c r="B16" s="551" t="s">
        <v>4</v>
      </c>
      <c r="C16" s="315" t="s">
        <v>1310</v>
      </c>
      <c r="D16" s="315" t="s">
        <v>414</v>
      </c>
      <c r="E16" s="552" t="s">
        <v>300</v>
      </c>
      <c r="F16" s="553">
        <v>3</v>
      </c>
      <c r="G16" s="554">
        <v>0</v>
      </c>
      <c r="H16" s="554">
        <v>30</v>
      </c>
      <c r="I16" s="554">
        <v>6</v>
      </c>
      <c r="J16" s="555" t="s">
        <v>580</v>
      </c>
      <c r="K16" s="555" t="s">
        <v>579</v>
      </c>
      <c r="L16" s="555"/>
      <c r="M16" s="555"/>
      <c r="N16" s="555"/>
      <c r="O16" s="556" t="str">
        <f t="shared" si="0"/>
        <v>TID_SKIN_FAT_3_NAME</v>
      </c>
      <c r="P16" s="550" t="str">
        <f t="shared" si="1"/>
        <v>TID_DRAGON_FAT_3_DESC</v>
      </c>
      <c r="Q16" s="550" t="s">
        <v>937</v>
      </c>
      <c r="R16" s="315">
        <v>12</v>
      </c>
    </row>
    <row r="17" spans="2:18" s="67" customFormat="1">
      <c r="B17" s="541" t="s">
        <v>4</v>
      </c>
      <c r="C17" s="542" t="s">
        <v>460</v>
      </c>
      <c r="D17" s="542" t="s">
        <v>416</v>
      </c>
      <c r="E17" s="543"/>
      <c r="F17" s="544">
        <v>0</v>
      </c>
      <c r="G17" s="545">
        <v>0</v>
      </c>
      <c r="H17" s="545">
        <v>0</v>
      </c>
      <c r="I17" s="545">
        <v>0</v>
      </c>
      <c r="J17" s="546" t="s">
        <v>576</v>
      </c>
      <c r="K17" s="546" t="s">
        <v>460</v>
      </c>
      <c r="L17" s="546"/>
      <c r="M17" s="546"/>
      <c r="N17" s="547"/>
      <c r="O17" s="548" t="str">
        <f t="shared" si="0"/>
        <v>TID_SKIN_BUG_0_NAME</v>
      </c>
      <c r="P17" s="549" t="str">
        <f t="shared" si="1"/>
        <v>TID_DRAGON_BUG_0_DESC</v>
      </c>
      <c r="Q17" s="550" t="s">
        <v>937</v>
      </c>
      <c r="R17" s="315">
        <v>13</v>
      </c>
    </row>
    <row r="18" spans="2:18" s="67" customFormat="1">
      <c r="B18" s="557" t="s">
        <v>4</v>
      </c>
      <c r="C18" s="558" t="s">
        <v>537</v>
      </c>
      <c r="D18" s="558" t="s">
        <v>416</v>
      </c>
      <c r="E18" s="559" t="s">
        <v>790</v>
      </c>
      <c r="F18" s="560">
        <v>1</v>
      </c>
      <c r="G18" s="561">
        <v>9500</v>
      </c>
      <c r="H18" s="561">
        <v>0</v>
      </c>
      <c r="I18" s="561">
        <v>3</v>
      </c>
      <c r="J18" s="562" t="s">
        <v>578</v>
      </c>
      <c r="K18" s="562" t="s">
        <v>537</v>
      </c>
      <c r="L18" s="562"/>
      <c r="M18" s="562"/>
      <c r="N18" s="555"/>
      <c r="O18" s="563" t="str">
        <f t="shared" si="0"/>
        <v>TID_SKIN_BUG_1_NAME</v>
      </c>
      <c r="P18" s="564" t="str">
        <f t="shared" si="1"/>
        <v>TID_DRAGON_BUG_1_DESC</v>
      </c>
      <c r="Q18" s="550" t="s">
        <v>937</v>
      </c>
      <c r="R18" s="315">
        <v>14</v>
      </c>
    </row>
    <row r="19" spans="2:18" s="67" customFormat="1">
      <c r="B19" s="557" t="s">
        <v>4</v>
      </c>
      <c r="C19" s="558" t="s">
        <v>538</v>
      </c>
      <c r="D19" s="558" t="s">
        <v>416</v>
      </c>
      <c r="E19" s="559" t="s">
        <v>324</v>
      </c>
      <c r="F19" s="560">
        <v>2</v>
      </c>
      <c r="G19" s="561">
        <v>13000</v>
      </c>
      <c r="H19" s="561">
        <v>0</v>
      </c>
      <c r="I19" s="561">
        <v>6</v>
      </c>
      <c r="J19" s="562" t="s">
        <v>580</v>
      </c>
      <c r="K19" s="562" t="s">
        <v>538</v>
      </c>
      <c r="L19" s="562"/>
      <c r="M19" s="562"/>
      <c r="N19" s="555"/>
      <c r="O19" s="563" t="str">
        <f t="shared" si="0"/>
        <v>TID_SKIN_BUG_2_NAME</v>
      </c>
      <c r="P19" s="564" t="str">
        <f t="shared" si="1"/>
        <v>TID_DRAGON_BUG_2_DESC</v>
      </c>
      <c r="Q19" s="550" t="s">
        <v>937</v>
      </c>
      <c r="R19" s="315">
        <v>15</v>
      </c>
    </row>
    <row r="20" spans="2:18" s="67" customFormat="1" ht="15.75" thickBot="1">
      <c r="B20" s="551" t="s">
        <v>4</v>
      </c>
      <c r="C20" s="315" t="s">
        <v>581</v>
      </c>
      <c r="D20" s="315" t="s">
        <v>416</v>
      </c>
      <c r="E20" s="484" t="s">
        <v>791</v>
      </c>
      <c r="F20" s="553">
        <v>3</v>
      </c>
      <c r="G20" s="554">
        <v>0</v>
      </c>
      <c r="H20" s="554">
        <v>40</v>
      </c>
      <c r="I20" s="554">
        <v>9</v>
      </c>
      <c r="J20" s="555" t="s">
        <v>582</v>
      </c>
      <c r="K20" s="555" t="s">
        <v>581</v>
      </c>
      <c r="L20" s="555"/>
      <c r="M20" s="555"/>
      <c r="N20" s="555"/>
      <c r="O20" s="556" t="str">
        <f t="shared" si="0"/>
        <v>TID_SKIN_BUG_3_NAME</v>
      </c>
      <c r="P20" s="550" t="str">
        <f t="shared" si="1"/>
        <v>TID_DRAGON_BUG_3_DESC</v>
      </c>
      <c r="Q20" s="550" t="s">
        <v>937</v>
      </c>
      <c r="R20" s="315">
        <v>16</v>
      </c>
    </row>
    <row r="21" spans="2:18" s="67" customFormat="1">
      <c r="B21" s="541" t="s">
        <v>4</v>
      </c>
      <c r="C21" s="542" t="s">
        <v>461</v>
      </c>
      <c r="D21" s="542" t="s">
        <v>417</v>
      </c>
      <c r="E21" s="543"/>
      <c r="F21" s="544">
        <v>0</v>
      </c>
      <c r="G21" s="545">
        <v>0</v>
      </c>
      <c r="H21" s="545">
        <v>0</v>
      </c>
      <c r="I21" s="545">
        <v>0</v>
      </c>
      <c r="J21" s="546" t="s">
        <v>576</v>
      </c>
      <c r="K21" s="546" t="s">
        <v>461</v>
      </c>
      <c r="L21" s="546"/>
      <c r="M21" s="546"/>
      <c r="N21" s="547" t="s">
        <v>1080</v>
      </c>
      <c r="O21" s="548" t="str">
        <f t="shared" si="0"/>
        <v>TID_SKIN_CHINESE_0_NAME</v>
      </c>
      <c r="P21" s="549" t="str">
        <f t="shared" si="1"/>
        <v>TID_DRAGON_CHINESE_0_DESC</v>
      </c>
      <c r="Q21" s="550" t="s">
        <v>937</v>
      </c>
      <c r="R21" s="315">
        <v>17</v>
      </c>
    </row>
    <row r="22" spans="2:18" s="67" customFormat="1">
      <c r="B22" s="557" t="s">
        <v>4</v>
      </c>
      <c r="C22" s="558" t="s">
        <v>539</v>
      </c>
      <c r="D22" s="558" t="s">
        <v>417</v>
      </c>
      <c r="E22" s="559" t="s">
        <v>829</v>
      </c>
      <c r="F22" s="560">
        <v>1</v>
      </c>
      <c r="G22" s="561">
        <v>17000</v>
      </c>
      <c r="H22" s="561">
        <v>0</v>
      </c>
      <c r="I22" s="561">
        <v>4</v>
      </c>
      <c r="J22" s="562" t="s">
        <v>578</v>
      </c>
      <c r="K22" s="562" t="s">
        <v>539</v>
      </c>
      <c r="L22" s="562"/>
      <c r="M22" s="562"/>
      <c r="N22" s="555" t="s">
        <v>1081</v>
      </c>
      <c r="O22" s="563" t="str">
        <f t="shared" si="0"/>
        <v>TID_SKIN_CHINESE_1_NAME</v>
      </c>
      <c r="P22" s="564" t="str">
        <f t="shared" si="1"/>
        <v>TID_DRAGON_CHINESE_1_DESC</v>
      </c>
      <c r="Q22" s="550" t="s">
        <v>937</v>
      </c>
      <c r="R22" s="315">
        <v>18</v>
      </c>
    </row>
    <row r="23" spans="2:18" s="67" customFormat="1">
      <c r="B23" s="557" t="s">
        <v>4</v>
      </c>
      <c r="C23" s="558" t="s">
        <v>540</v>
      </c>
      <c r="D23" s="558" t="s">
        <v>417</v>
      </c>
      <c r="E23" s="559" t="s">
        <v>790</v>
      </c>
      <c r="F23" s="560">
        <v>2</v>
      </c>
      <c r="G23" s="561">
        <v>20000</v>
      </c>
      <c r="H23" s="561">
        <v>0</v>
      </c>
      <c r="I23" s="561">
        <v>8</v>
      </c>
      <c r="J23" s="562" t="s">
        <v>580</v>
      </c>
      <c r="K23" s="562" t="s">
        <v>540</v>
      </c>
      <c r="L23" s="562"/>
      <c r="M23" s="562"/>
      <c r="N23" s="555" t="s">
        <v>1312</v>
      </c>
      <c r="O23" s="563" t="str">
        <f t="shared" si="0"/>
        <v>TID_SKIN_CHINESE_2_NAME</v>
      </c>
      <c r="P23" s="564" t="str">
        <f t="shared" si="1"/>
        <v>TID_DRAGON_CHINESE_2_DESC</v>
      </c>
      <c r="Q23" s="550" t="s">
        <v>937</v>
      </c>
      <c r="R23" s="315">
        <v>19</v>
      </c>
    </row>
    <row r="24" spans="2:18" s="67" customFormat="1" ht="15.75" thickBot="1">
      <c r="B24" s="551" t="s">
        <v>4</v>
      </c>
      <c r="C24" s="315" t="s">
        <v>583</v>
      </c>
      <c r="D24" s="315" t="s">
        <v>417</v>
      </c>
      <c r="E24" s="552" t="s">
        <v>792</v>
      </c>
      <c r="F24" s="553">
        <v>3</v>
      </c>
      <c r="G24" s="554">
        <v>0</v>
      </c>
      <c r="H24" s="554">
        <v>80</v>
      </c>
      <c r="I24" s="554">
        <v>12</v>
      </c>
      <c r="J24" s="555" t="s">
        <v>582</v>
      </c>
      <c r="K24" s="555" t="s">
        <v>583</v>
      </c>
      <c r="L24" s="555"/>
      <c r="M24" s="555"/>
      <c r="N24" s="555" t="s">
        <v>1244</v>
      </c>
      <c r="O24" s="556" t="str">
        <f t="shared" si="0"/>
        <v>TID_SKIN_CHINESE_3_NAME</v>
      </c>
      <c r="P24" s="550" t="str">
        <f t="shared" si="1"/>
        <v>TID_DRAGON_CHINESE_3_DESC</v>
      </c>
      <c r="Q24" s="550" t="s">
        <v>937</v>
      </c>
      <c r="R24" s="315">
        <v>20</v>
      </c>
    </row>
    <row r="25" spans="2:18" s="67" customFormat="1">
      <c r="B25" s="541" t="s">
        <v>4</v>
      </c>
      <c r="C25" s="542" t="s">
        <v>463</v>
      </c>
      <c r="D25" s="542" t="s">
        <v>419</v>
      </c>
      <c r="E25" s="543"/>
      <c r="F25" s="544">
        <v>0</v>
      </c>
      <c r="G25" s="545">
        <v>0</v>
      </c>
      <c r="H25" s="545">
        <v>0</v>
      </c>
      <c r="I25" s="545">
        <v>0</v>
      </c>
      <c r="J25" s="546" t="s">
        <v>576</v>
      </c>
      <c r="K25" s="546" t="s">
        <v>463</v>
      </c>
      <c r="L25" s="546"/>
      <c r="M25" s="546"/>
      <c r="N25" s="547"/>
      <c r="O25" s="548" t="str">
        <f t="shared" si="0"/>
        <v>TID_SKIN_CLASSIC_0_NAME</v>
      </c>
      <c r="P25" s="549" t="str">
        <f t="shared" si="1"/>
        <v>TID_DRAGON_CLASSIC_0_DESC</v>
      </c>
      <c r="Q25" s="550" t="s">
        <v>937</v>
      </c>
      <c r="R25" s="315">
        <v>21</v>
      </c>
    </row>
    <row r="26" spans="2:18" s="67" customFormat="1">
      <c r="B26" s="557" t="s">
        <v>4</v>
      </c>
      <c r="C26" s="558" t="s">
        <v>543</v>
      </c>
      <c r="D26" s="558" t="s">
        <v>419</v>
      </c>
      <c r="E26" s="559" t="s">
        <v>820</v>
      </c>
      <c r="F26" s="560">
        <v>1</v>
      </c>
      <c r="G26" s="561">
        <v>20000</v>
      </c>
      <c r="H26" s="561">
        <v>0</v>
      </c>
      <c r="I26" s="561">
        <v>3</v>
      </c>
      <c r="J26" s="562" t="s">
        <v>578</v>
      </c>
      <c r="K26" s="562" t="s">
        <v>543</v>
      </c>
      <c r="L26" s="562"/>
      <c r="M26" s="562"/>
      <c r="N26" s="555" t="s">
        <v>1425</v>
      </c>
      <c r="O26" s="563" t="str">
        <f t="shared" si="0"/>
        <v>TID_SKIN_CLASSIC_1_NAME</v>
      </c>
      <c r="P26" s="564" t="str">
        <f t="shared" si="1"/>
        <v>TID_DRAGON_CLASSIC_1_DESC</v>
      </c>
      <c r="Q26" s="550" t="s">
        <v>937</v>
      </c>
      <c r="R26" s="315">
        <v>22</v>
      </c>
    </row>
    <row r="27" spans="2:18" s="67" customFormat="1">
      <c r="B27" s="557" t="s">
        <v>4</v>
      </c>
      <c r="C27" s="558" t="s">
        <v>544</v>
      </c>
      <c r="D27" s="558" t="s">
        <v>419</v>
      </c>
      <c r="E27" s="559" t="s">
        <v>790</v>
      </c>
      <c r="F27" s="560">
        <v>2</v>
      </c>
      <c r="G27" s="561">
        <v>25000</v>
      </c>
      <c r="H27" s="561">
        <v>0</v>
      </c>
      <c r="I27" s="561">
        <v>6</v>
      </c>
      <c r="J27" s="562" t="s">
        <v>580</v>
      </c>
      <c r="K27" s="562" t="s">
        <v>544</v>
      </c>
      <c r="L27" s="562"/>
      <c r="M27" s="562"/>
      <c r="N27" s="555" t="s">
        <v>1315</v>
      </c>
      <c r="O27" s="563" t="str">
        <f t="shared" si="0"/>
        <v>TID_SKIN_CLASSIC_2_NAME</v>
      </c>
      <c r="P27" s="564" t="str">
        <f t="shared" si="1"/>
        <v>TID_DRAGON_CLASSIC_2_DESC</v>
      </c>
      <c r="Q27" s="550" t="s">
        <v>937</v>
      </c>
      <c r="R27" s="315">
        <v>23</v>
      </c>
    </row>
    <row r="28" spans="2:18" s="67" customFormat="1">
      <c r="B28" s="557" t="s">
        <v>4</v>
      </c>
      <c r="C28" s="558" t="s">
        <v>545</v>
      </c>
      <c r="D28" s="558" t="s">
        <v>419</v>
      </c>
      <c r="E28" s="559" t="s">
        <v>324</v>
      </c>
      <c r="F28" s="560">
        <v>3</v>
      </c>
      <c r="G28" s="561">
        <v>30000</v>
      </c>
      <c r="H28" s="561">
        <v>0</v>
      </c>
      <c r="I28" s="561">
        <v>9</v>
      </c>
      <c r="J28" s="555" t="s">
        <v>582</v>
      </c>
      <c r="K28" s="555" t="s">
        <v>545</v>
      </c>
      <c r="L28" s="555"/>
      <c r="M28" s="555"/>
      <c r="N28" s="555" t="s">
        <v>1314</v>
      </c>
      <c r="O28" s="563" t="str">
        <f t="shared" si="0"/>
        <v>TID_SKIN_CLASSIC_3_NAME</v>
      </c>
      <c r="P28" s="564" t="str">
        <f t="shared" si="1"/>
        <v>TID_DRAGON_CLASSIC_3_DESC</v>
      </c>
      <c r="Q28" s="550" t="s">
        <v>937</v>
      </c>
      <c r="R28" s="315">
        <v>24</v>
      </c>
    </row>
    <row r="29" spans="2:18" s="67" customFormat="1" ht="15.75" thickBot="1">
      <c r="B29" s="551" t="s">
        <v>4</v>
      </c>
      <c r="C29" s="315" t="s">
        <v>584</v>
      </c>
      <c r="D29" s="315" t="s">
        <v>419</v>
      </c>
      <c r="E29" s="552" t="s">
        <v>824</v>
      </c>
      <c r="F29" s="553">
        <v>4</v>
      </c>
      <c r="G29" s="554">
        <v>0</v>
      </c>
      <c r="H29" s="554">
        <v>110</v>
      </c>
      <c r="I29" s="554">
        <v>12</v>
      </c>
      <c r="J29" s="555" t="s">
        <v>585</v>
      </c>
      <c r="K29" s="555" t="s">
        <v>584</v>
      </c>
      <c r="L29" s="555"/>
      <c r="M29" s="555"/>
      <c r="N29" s="555"/>
      <c r="O29" s="556" t="str">
        <f t="shared" si="0"/>
        <v>TID_SKIN_CLASSIC_4_NAME</v>
      </c>
      <c r="P29" s="550" t="str">
        <f t="shared" si="1"/>
        <v>TID_DRAGON_CLASSIC_4_DESC</v>
      </c>
      <c r="Q29" s="550" t="s">
        <v>937</v>
      </c>
      <c r="R29" s="315">
        <v>25</v>
      </c>
    </row>
    <row r="30" spans="2:18" s="67" customFormat="1">
      <c r="B30" s="541" t="s">
        <v>4</v>
      </c>
      <c r="C30" s="542" t="s">
        <v>464</v>
      </c>
      <c r="D30" s="542" t="s">
        <v>420</v>
      </c>
      <c r="E30" s="543"/>
      <c r="F30" s="544">
        <v>0</v>
      </c>
      <c r="G30" s="545">
        <v>0</v>
      </c>
      <c r="H30" s="545">
        <v>0</v>
      </c>
      <c r="I30" s="545">
        <v>0</v>
      </c>
      <c r="J30" s="546" t="s">
        <v>576</v>
      </c>
      <c r="K30" s="546" t="s">
        <v>464</v>
      </c>
      <c r="L30" s="546"/>
      <c r="M30" s="546"/>
      <c r="N30" s="547"/>
      <c r="O30" s="548" t="str">
        <f t="shared" si="0"/>
        <v>TID_SKIN_DEVIL_0_NAME</v>
      </c>
      <c r="P30" s="549" t="str">
        <f t="shared" si="1"/>
        <v>TID_DRAGON_DEVIL_0_DESC</v>
      </c>
      <c r="Q30" s="550" t="s">
        <v>937</v>
      </c>
      <c r="R30" s="315">
        <v>26</v>
      </c>
    </row>
    <row r="31" spans="2:18" s="67" customFormat="1">
      <c r="B31" s="557" t="s">
        <v>4</v>
      </c>
      <c r="C31" s="558" t="s">
        <v>546</v>
      </c>
      <c r="D31" s="558" t="s">
        <v>420</v>
      </c>
      <c r="E31" s="559" t="s">
        <v>817</v>
      </c>
      <c r="F31" s="560">
        <v>1</v>
      </c>
      <c r="G31" s="561">
        <v>32000</v>
      </c>
      <c r="H31" s="561">
        <v>0</v>
      </c>
      <c r="I31" s="561">
        <v>4</v>
      </c>
      <c r="J31" s="562" t="s">
        <v>578</v>
      </c>
      <c r="K31" s="562" t="s">
        <v>546</v>
      </c>
      <c r="L31" s="562"/>
      <c r="M31" s="562"/>
      <c r="N31" s="555"/>
      <c r="O31" s="563" t="str">
        <f t="shared" si="0"/>
        <v>TID_SKIN_DEVIL_1_NAME</v>
      </c>
      <c r="P31" s="564" t="str">
        <f t="shared" si="1"/>
        <v>TID_DRAGON_DEVIL_1_DESC</v>
      </c>
      <c r="Q31" s="550" t="s">
        <v>937</v>
      </c>
      <c r="R31" s="315">
        <v>27</v>
      </c>
    </row>
    <row r="32" spans="2:18" s="67" customFormat="1">
      <c r="B32" s="557" t="s">
        <v>4</v>
      </c>
      <c r="C32" s="558" t="s">
        <v>547</v>
      </c>
      <c r="D32" s="558" t="s">
        <v>420</v>
      </c>
      <c r="E32" s="559" t="s">
        <v>820</v>
      </c>
      <c r="F32" s="560">
        <v>2</v>
      </c>
      <c r="G32" s="561">
        <v>40000</v>
      </c>
      <c r="H32" s="561">
        <v>0</v>
      </c>
      <c r="I32" s="561">
        <v>8</v>
      </c>
      <c r="J32" s="562" t="s">
        <v>580</v>
      </c>
      <c r="K32" s="562" t="s">
        <v>547</v>
      </c>
      <c r="L32" s="562"/>
      <c r="M32" s="562"/>
      <c r="N32" s="555"/>
      <c r="O32" s="563" t="str">
        <f t="shared" si="0"/>
        <v>TID_SKIN_DEVIL_2_NAME</v>
      </c>
      <c r="P32" s="564" t="str">
        <f t="shared" si="1"/>
        <v>TID_DRAGON_DEVIL_2_DESC</v>
      </c>
      <c r="Q32" s="550" t="s">
        <v>937</v>
      </c>
      <c r="R32" s="315">
        <v>28</v>
      </c>
    </row>
    <row r="33" spans="2:18" s="67" customFormat="1">
      <c r="B33" s="557" t="s">
        <v>4</v>
      </c>
      <c r="C33" s="558" t="s">
        <v>548</v>
      </c>
      <c r="D33" s="558" t="s">
        <v>420</v>
      </c>
      <c r="E33" s="552" t="s">
        <v>300</v>
      </c>
      <c r="F33" s="560">
        <v>3</v>
      </c>
      <c r="G33" s="561">
        <v>48000</v>
      </c>
      <c r="H33" s="561">
        <v>0</v>
      </c>
      <c r="I33" s="561">
        <v>12</v>
      </c>
      <c r="J33" s="555" t="s">
        <v>582</v>
      </c>
      <c r="K33" s="555" t="s">
        <v>548</v>
      </c>
      <c r="L33" s="555"/>
      <c r="M33" s="555"/>
      <c r="N33" s="555"/>
      <c r="O33" s="563" t="str">
        <f t="shared" si="0"/>
        <v>TID_SKIN_DEVIL_3_NAME</v>
      </c>
      <c r="P33" s="564" t="str">
        <f t="shared" si="1"/>
        <v>TID_DRAGON_DEVIL_3_DESC</v>
      </c>
      <c r="Q33" s="550" t="s">
        <v>937</v>
      </c>
      <c r="R33" s="315">
        <v>29</v>
      </c>
    </row>
    <row r="34" spans="2:18" s="67" customFormat="1" ht="15.75" thickBot="1">
      <c r="B34" s="551" t="s">
        <v>4</v>
      </c>
      <c r="C34" s="315" t="s">
        <v>586</v>
      </c>
      <c r="D34" s="315" t="s">
        <v>420</v>
      </c>
      <c r="E34" s="552" t="s">
        <v>911</v>
      </c>
      <c r="F34" s="553">
        <v>4</v>
      </c>
      <c r="G34" s="554">
        <v>0</v>
      </c>
      <c r="H34" s="554">
        <v>160</v>
      </c>
      <c r="I34" s="554">
        <v>16</v>
      </c>
      <c r="J34" s="555" t="s">
        <v>585</v>
      </c>
      <c r="K34" s="555" t="s">
        <v>586</v>
      </c>
      <c r="L34" s="555"/>
      <c r="M34" s="555"/>
      <c r="N34" s="555"/>
      <c r="O34" s="556" t="str">
        <f t="shared" si="0"/>
        <v>TID_SKIN_DEVIL_4_NAME</v>
      </c>
      <c r="P34" s="550" t="str">
        <f t="shared" si="1"/>
        <v>TID_DRAGON_DEVIL_4_DESC</v>
      </c>
      <c r="Q34" s="550" t="s">
        <v>937</v>
      </c>
      <c r="R34" s="315">
        <v>30</v>
      </c>
    </row>
    <row r="35" spans="2:18" s="67" customFormat="1">
      <c r="B35" s="541" t="s">
        <v>4</v>
      </c>
      <c r="C35" s="542" t="s">
        <v>465</v>
      </c>
      <c r="D35" s="542" t="s">
        <v>421</v>
      </c>
      <c r="E35" s="543"/>
      <c r="F35" s="544">
        <v>0</v>
      </c>
      <c r="G35" s="545">
        <v>0</v>
      </c>
      <c r="H35" s="545">
        <v>0</v>
      </c>
      <c r="I35" s="545">
        <v>0</v>
      </c>
      <c r="J35" s="546" t="s">
        <v>576</v>
      </c>
      <c r="K35" s="546" t="s">
        <v>465</v>
      </c>
      <c r="L35" s="546"/>
      <c r="M35" s="546"/>
      <c r="N35" s="547"/>
      <c r="O35" s="548" t="str">
        <f t="shared" si="0"/>
        <v>TID_SKIN_BALROG_0_NAME</v>
      </c>
      <c r="P35" s="549" t="str">
        <f t="shared" si="1"/>
        <v>TID_DRAGON_BALROG_0_DESC</v>
      </c>
      <c r="Q35" s="550" t="s">
        <v>937</v>
      </c>
      <c r="R35" s="315">
        <v>31</v>
      </c>
    </row>
    <row r="36" spans="2:18" s="67" customFormat="1">
      <c r="B36" s="557" t="s">
        <v>4</v>
      </c>
      <c r="C36" s="558" t="s">
        <v>549</v>
      </c>
      <c r="D36" s="558" t="s">
        <v>421</v>
      </c>
      <c r="E36" s="559" t="s">
        <v>829</v>
      </c>
      <c r="F36" s="560">
        <v>1</v>
      </c>
      <c r="G36" s="561">
        <v>47000</v>
      </c>
      <c r="H36" s="561">
        <v>0</v>
      </c>
      <c r="I36" s="561">
        <v>4</v>
      </c>
      <c r="J36" s="562" t="s">
        <v>578</v>
      </c>
      <c r="K36" s="562" t="s">
        <v>549</v>
      </c>
      <c r="L36" s="562"/>
      <c r="M36" s="562"/>
      <c r="N36" s="555"/>
      <c r="O36" s="563" t="str">
        <f t="shared" si="0"/>
        <v>TID_SKIN_BALROG_1_NAME</v>
      </c>
      <c r="P36" s="564" t="str">
        <f t="shared" si="1"/>
        <v>TID_DRAGON_BALROG_1_DESC</v>
      </c>
      <c r="Q36" s="550" t="s">
        <v>937</v>
      </c>
      <c r="R36" s="315">
        <v>32</v>
      </c>
    </row>
    <row r="37" spans="2:18" s="67" customFormat="1">
      <c r="B37" s="557" t="s">
        <v>4</v>
      </c>
      <c r="C37" s="558" t="s">
        <v>551</v>
      </c>
      <c r="D37" s="558" t="s">
        <v>421</v>
      </c>
      <c r="E37" s="559" t="s">
        <v>820</v>
      </c>
      <c r="F37" s="560">
        <v>2</v>
      </c>
      <c r="G37" s="561">
        <v>60000</v>
      </c>
      <c r="H37" s="561">
        <v>0</v>
      </c>
      <c r="I37" s="561">
        <v>8</v>
      </c>
      <c r="J37" s="562" t="s">
        <v>580</v>
      </c>
      <c r="K37" s="562" t="s">
        <v>551</v>
      </c>
      <c r="L37" s="562"/>
      <c r="M37" s="562"/>
      <c r="N37" s="555"/>
      <c r="O37" s="563" t="str">
        <f t="shared" si="0"/>
        <v>TID_SKIN_BALROG_2_NAME</v>
      </c>
      <c r="P37" s="564" t="str">
        <f t="shared" si="1"/>
        <v>TID_DRAGON_BALROG_2_DESC</v>
      </c>
      <c r="Q37" s="550" t="s">
        <v>937</v>
      </c>
      <c r="R37" s="315">
        <v>33</v>
      </c>
    </row>
    <row r="38" spans="2:18" s="67" customFormat="1">
      <c r="B38" s="557" t="s">
        <v>4</v>
      </c>
      <c r="C38" s="558" t="s">
        <v>550</v>
      </c>
      <c r="D38" s="558" t="s">
        <v>421</v>
      </c>
      <c r="E38" s="559" t="s">
        <v>825</v>
      </c>
      <c r="F38" s="560">
        <v>3</v>
      </c>
      <c r="G38" s="561">
        <v>70000</v>
      </c>
      <c r="H38" s="561">
        <v>0</v>
      </c>
      <c r="I38" s="561">
        <v>12</v>
      </c>
      <c r="J38" s="555" t="s">
        <v>582</v>
      </c>
      <c r="K38" s="555" t="s">
        <v>550</v>
      </c>
      <c r="L38" s="555"/>
      <c r="M38" s="555"/>
      <c r="N38" s="555"/>
      <c r="O38" s="563" t="str">
        <f t="shared" si="0"/>
        <v>TID_SKIN_BALROG_3_NAME</v>
      </c>
      <c r="P38" s="564" t="str">
        <f t="shared" si="1"/>
        <v>TID_DRAGON_BALROG_3_DESC</v>
      </c>
      <c r="Q38" s="550" t="s">
        <v>937</v>
      </c>
      <c r="R38" s="315">
        <v>34</v>
      </c>
    </row>
    <row r="39" spans="2:18" s="67" customFormat="1" ht="15.75" thickBot="1">
      <c r="B39" s="551" t="s">
        <v>4</v>
      </c>
      <c r="C39" s="315" t="s">
        <v>587</v>
      </c>
      <c r="D39" s="315" t="s">
        <v>421</v>
      </c>
      <c r="E39" s="552" t="s">
        <v>300</v>
      </c>
      <c r="F39" s="553">
        <v>4</v>
      </c>
      <c r="G39" s="554">
        <v>0</v>
      </c>
      <c r="H39" s="554">
        <v>160</v>
      </c>
      <c r="I39" s="554">
        <v>16</v>
      </c>
      <c r="J39" s="555" t="s">
        <v>585</v>
      </c>
      <c r="K39" s="555" t="s">
        <v>587</v>
      </c>
      <c r="L39" s="555"/>
      <c r="M39" s="555"/>
      <c r="N39" s="555"/>
      <c r="O39" s="556" t="str">
        <f t="shared" si="0"/>
        <v>TID_SKIN_BALROG_4_NAME</v>
      </c>
      <c r="P39" s="550" t="str">
        <f t="shared" si="1"/>
        <v>TID_DRAGON_BALROG_4_DESC</v>
      </c>
      <c r="Q39" s="550" t="s">
        <v>937</v>
      </c>
      <c r="R39" s="315">
        <v>35</v>
      </c>
    </row>
    <row r="40" spans="2:18" s="67" customFormat="1">
      <c r="B40" s="541" t="s">
        <v>4</v>
      </c>
      <c r="C40" s="542" t="s">
        <v>466</v>
      </c>
      <c r="D40" s="542" t="s">
        <v>422</v>
      </c>
      <c r="E40" s="543"/>
      <c r="F40" s="544">
        <v>0</v>
      </c>
      <c r="G40" s="545">
        <v>0</v>
      </c>
      <c r="H40" s="545">
        <v>0</v>
      </c>
      <c r="I40" s="545">
        <v>0</v>
      </c>
      <c r="J40" s="546" t="s">
        <v>576</v>
      </c>
      <c r="K40" s="546" t="s">
        <v>466</v>
      </c>
      <c r="L40" s="546"/>
      <c r="M40" s="546"/>
      <c r="N40" s="547"/>
      <c r="O40" s="548" t="str">
        <f t="shared" si="0"/>
        <v>TID_SKIN_TITAN_0_NAME</v>
      </c>
      <c r="P40" s="549" t="str">
        <f t="shared" si="1"/>
        <v>TID_DRAGON_TITAN_0_DESC</v>
      </c>
      <c r="Q40" s="550" t="s">
        <v>937</v>
      </c>
      <c r="R40" s="315">
        <v>36</v>
      </c>
    </row>
    <row r="41" spans="2:18" s="67" customFormat="1">
      <c r="B41" s="557" t="s">
        <v>4</v>
      </c>
      <c r="C41" s="558" t="s">
        <v>552</v>
      </c>
      <c r="D41" s="558" t="s">
        <v>422</v>
      </c>
      <c r="E41" s="559" t="s">
        <v>825</v>
      </c>
      <c r="F41" s="560">
        <v>1</v>
      </c>
      <c r="G41" s="561">
        <v>70000</v>
      </c>
      <c r="H41" s="561">
        <v>0</v>
      </c>
      <c r="I41" s="561">
        <v>4</v>
      </c>
      <c r="J41" s="562" t="s">
        <v>578</v>
      </c>
      <c r="K41" s="562" t="s">
        <v>552</v>
      </c>
      <c r="L41" s="562"/>
      <c r="M41" s="562"/>
      <c r="N41" s="555"/>
      <c r="O41" s="563" t="str">
        <f t="shared" si="0"/>
        <v>TID_SKIN_TITAN_1_NAME</v>
      </c>
      <c r="P41" s="564" t="str">
        <f t="shared" si="1"/>
        <v>TID_DRAGON_TITAN_1_DESC</v>
      </c>
      <c r="Q41" s="550" t="s">
        <v>937</v>
      </c>
      <c r="R41" s="315">
        <v>37</v>
      </c>
    </row>
    <row r="42" spans="2:18" s="67" customFormat="1">
      <c r="B42" s="557" t="s">
        <v>4</v>
      </c>
      <c r="C42" s="558" t="s">
        <v>553</v>
      </c>
      <c r="D42" s="558" t="s">
        <v>422</v>
      </c>
      <c r="E42" s="552" t="s">
        <v>911</v>
      </c>
      <c r="F42" s="560">
        <v>2</v>
      </c>
      <c r="G42" s="561">
        <v>85000</v>
      </c>
      <c r="H42" s="561">
        <v>0</v>
      </c>
      <c r="I42" s="561">
        <v>8</v>
      </c>
      <c r="J42" s="562" t="s">
        <v>580</v>
      </c>
      <c r="K42" s="562" t="s">
        <v>553</v>
      </c>
      <c r="L42" s="562"/>
      <c r="M42" s="562"/>
      <c r="N42" s="555"/>
      <c r="O42" s="563" t="str">
        <f t="shared" si="0"/>
        <v>TID_SKIN_TITAN_2_NAME</v>
      </c>
      <c r="P42" s="564" t="str">
        <f t="shared" si="1"/>
        <v>TID_DRAGON_TITAN_2_DESC</v>
      </c>
      <c r="Q42" s="550" t="s">
        <v>937</v>
      </c>
      <c r="R42" s="315">
        <v>38</v>
      </c>
    </row>
    <row r="43" spans="2:18" s="67" customFormat="1">
      <c r="B43" s="557" t="s">
        <v>4</v>
      </c>
      <c r="C43" s="558" t="s">
        <v>554</v>
      </c>
      <c r="D43" s="558" t="s">
        <v>422</v>
      </c>
      <c r="E43" s="552" t="s">
        <v>791</v>
      </c>
      <c r="F43" s="560">
        <v>3</v>
      </c>
      <c r="G43" s="561">
        <v>100000</v>
      </c>
      <c r="H43" s="561">
        <v>0</v>
      </c>
      <c r="I43" s="561">
        <v>12</v>
      </c>
      <c r="J43" s="555" t="s">
        <v>582</v>
      </c>
      <c r="K43" s="555" t="s">
        <v>554</v>
      </c>
      <c r="L43" s="555"/>
      <c r="M43" s="555"/>
      <c r="N43" s="555"/>
      <c r="O43" s="563" t="str">
        <f t="shared" si="0"/>
        <v>TID_SKIN_TITAN_3_NAME</v>
      </c>
      <c r="P43" s="564" t="str">
        <f t="shared" si="1"/>
        <v>TID_DRAGON_TITAN_3_DESC</v>
      </c>
      <c r="Q43" s="550" t="s">
        <v>937</v>
      </c>
      <c r="R43" s="315">
        <v>39</v>
      </c>
    </row>
    <row r="44" spans="2:18" s="67" customFormat="1">
      <c r="B44" s="557" t="s">
        <v>4</v>
      </c>
      <c r="C44" s="558" t="s">
        <v>588</v>
      </c>
      <c r="D44" s="558" t="s">
        <v>422</v>
      </c>
      <c r="E44" s="552" t="s">
        <v>824</v>
      </c>
      <c r="F44" s="560">
        <v>4</v>
      </c>
      <c r="G44" s="561">
        <v>0</v>
      </c>
      <c r="H44" s="561">
        <v>220</v>
      </c>
      <c r="I44" s="561">
        <v>16</v>
      </c>
      <c r="J44" s="555" t="s">
        <v>585</v>
      </c>
      <c r="K44" s="555" t="s">
        <v>588</v>
      </c>
      <c r="L44" s="555"/>
      <c r="M44" s="555"/>
      <c r="N44" s="555"/>
      <c r="O44" s="563" t="str">
        <f t="shared" si="0"/>
        <v>TID_SKIN_TITAN_4_NAME</v>
      </c>
      <c r="P44" s="564" t="str">
        <f t="shared" si="1"/>
        <v>TID_DRAGON_TITAN_4_DESC</v>
      </c>
      <c r="Q44" s="550" t="s">
        <v>937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E1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8" t="s">
        <v>204</v>
      </c>
      <c r="G3" s="479" t="s">
        <v>392</v>
      </c>
      <c r="H3" s="479" t="s">
        <v>393</v>
      </c>
      <c r="I3" s="279" t="s">
        <v>23</v>
      </c>
      <c r="J3" s="279" t="s">
        <v>901</v>
      </c>
      <c r="K3" s="480" t="s">
        <v>38</v>
      </c>
      <c r="L3" s="281" t="s">
        <v>177</v>
      </c>
      <c r="M3" s="481" t="s">
        <v>495</v>
      </c>
    </row>
    <row r="4" spans="2:13" s="67" customFormat="1">
      <c r="D4" s="482" t="s">
        <v>4</v>
      </c>
      <c r="E4" s="483" t="s">
        <v>793</v>
      </c>
      <c r="F4" s="484" t="s">
        <v>396</v>
      </c>
      <c r="G4" s="485" t="s">
        <v>397</v>
      </c>
      <c r="H4" s="485">
        <v>1</v>
      </c>
      <c r="I4" s="319" t="str">
        <f>CONCATENATE("icon_",powerUpsDefinitions[[#This Row],['[sku']]])</f>
        <v>icon_avoid_mine</v>
      </c>
      <c r="J4" s="319" t="s">
        <v>902</v>
      </c>
      <c r="K4" s="486" t="str">
        <f>CONCATENATE("TID_POWERUP_",UPPER(powerUpsDefinitions[[#This Row],['[sku']]]),"_NAME")</f>
        <v>TID_POWERUP_AVOID_MINE_NAME</v>
      </c>
      <c r="L4" s="487" t="str">
        <f>CONCATENATE("TID_POWERUP_",UPPER(powerUpsDefinitions[[#This Row],['[sku']]]),"_DESC")</f>
        <v>TID_POWERUP_AVOID_MINE_DESC</v>
      </c>
      <c r="M4" s="487" t="str">
        <f>CONCATENATE(powerUpsDefinitions[[#This Row],['[tidDesc']]],"_SHORT")</f>
        <v>TID_POWERUP_AVOID_MINE_DESC_SHORT</v>
      </c>
    </row>
    <row r="5" spans="2:13" s="67" customFormat="1">
      <c r="D5" s="482" t="s">
        <v>4</v>
      </c>
      <c r="E5" s="483" t="s">
        <v>794</v>
      </c>
      <c r="F5" s="484" t="s">
        <v>396</v>
      </c>
      <c r="G5" s="485" t="s">
        <v>398</v>
      </c>
      <c r="H5" s="485">
        <v>1</v>
      </c>
      <c r="I5" s="319" t="str">
        <f>CONCATENATE("icon_",powerUpsDefinitions[[#This Row],['[sku']]])</f>
        <v>icon_avoid_poison</v>
      </c>
      <c r="J5" s="319" t="s">
        <v>902</v>
      </c>
      <c r="K5" s="486" t="str">
        <f>CONCATENATE("TID_POWERUP_",UPPER(powerUpsDefinitions[[#This Row],['[sku']]]),"_NAME")</f>
        <v>TID_POWERUP_AVOID_POISON_NAME</v>
      </c>
      <c r="L5" s="487" t="str">
        <f>CONCATENATE("TID_POWERUP_",UPPER(powerUpsDefinitions[[#This Row],['[sku']]]),"_DESC")</f>
        <v>TID_POWERUP_AVOID_POISON_DESC</v>
      </c>
      <c r="M5" s="487" t="str">
        <f>CONCATENATE(powerUpsDefinitions[[#This Row],['[tidDesc']]],"_SHORT")</f>
        <v>TID_POWERUP_AVOID_POISON_DESC_SHORT</v>
      </c>
    </row>
    <row r="6" spans="2:13" s="67" customFormat="1">
      <c r="D6" s="482" t="s">
        <v>4</v>
      </c>
      <c r="E6" s="483" t="s">
        <v>792</v>
      </c>
      <c r="F6" s="484" t="s">
        <v>395</v>
      </c>
      <c r="G6" s="485">
        <v>10</v>
      </c>
      <c r="H6" s="485"/>
      <c r="I6" s="319" t="str">
        <f>CONCATENATE("icon_",powerUpsDefinitions[[#This Row],['[sku']]])</f>
        <v>icon_boost</v>
      </c>
      <c r="J6" s="319" t="s">
        <v>1307</v>
      </c>
      <c r="K6" s="486" t="str">
        <f>CONCATENATE("TID_POWERUP_",UPPER(powerUpsDefinitions[[#This Row],['[sku']]]),"_NAME")</f>
        <v>TID_POWERUP_BOOST_NAME</v>
      </c>
      <c r="L6" s="487" t="str">
        <f>CONCATENATE("TID_POWERUP_",UPPER(powerUpsDefinitions[[#This Row],['[sku']]]),"_DESC")</f>
        <v>TID_POWERUP_BOOST_DESC</v>
      </c>
      <c r="M6" s="487" t="str">
        <f>CONCATENATE(powerUpsDefinitions[[#This Row],['[tidDesc']]],"_SHORT")</f>
        <v>TID_POWERUP_BOOST_DESC_SHORT</v>
      </c>
    </row>
    <row r="7" spans="2:13" s="67" customFormat="1">
      <c r="D7" s="482" t="s">
        <v>4</v>
      </c>
      <c r="E7" s="483" t="s">
        <v>324</v>
      </c>
      <c r="F7" s="484" t="s">
        <v>827</v>
      </c>
      <c r="G7" s="485">
        <v>5</v>
      </c>
      <c r="H7" s="485"/>
      <c r="I7" s="319" t="str">
        <f>CONCATENATE("icon_",powerUpsDefinitions[[#This Row],['[sku']]])</f>
        <v>icon_coins</v>
      </c>
      <c r="J7" s="319" t="s">
        <v>1306</v>
      </c>
      <c r="K7" s="486" t="str">
        <f>CONCATENATE("TID_POWERUP_",UPPER(powerUpsDefinitions[[#This Row],['[sku']]]),"_NAME")</f>
        <v>TID_POWERUP_COINS_NAME</v>
      </c>
      <c r="L7" s="487" t="str">
        <f>CONCATENATE("TID_POWERUP_",UPPER(powerUpsDefinitions[[#This Row],['[sku']]]),"_DESC")</f>
        <v>TID_POWERUP_COINS_DESC</v>
      </c>
      <c r="M7" s="487" t="str">
        <f>CONCATENATE(powerUpsDefinitions[[#This Row],['[tidDesc']]],"_SHORT")</f>
        <v>TID_POWERUP_COINS_DESC_SHORT</v>
      </c>
    </row>
    <row r="8" spans="2:13" s="67" customFormat="1">
      <c r="D8" s="482" t="s">
        <v>4</v>
      </c>
      <c r="E8" s="483" t="s">
        <v>388</v>
      </c>
      <c r="F8" s="484" t="s">
        <v>388</v>
      </c>
      <c r="G8" s="485"/>
      <c r="H8" s="485"/>
      <c r="I8" s="319" t="str">
        <f>CONCATENATE("icon_",powerUpsDefinitions[[#This Row],['[sku']]])</f>
        <v>icon_dive</v>
      </c>
      <c r="J8" s="319" t="s">
        <v>1302</v>
      </c>
      <c r="K8" s="486" t="str">
        <f>CONCATENATE("TID_POWERUP_",UPPER(powerUpsDefinitions[[#This Row],['[sku']]]),"_NAME")</f>
        <v>TID_POWERUP_DIVE_NAME</v>
      </c>
      <c r="L8" s="487" t="str">
        <f>CONCATENATE("TID_POWERUP_",UPPER(powerUpsDefinitions[[#This Row],['[sku']]]),"_DESC")</f>
        <v>TID_POWERUP_DIVE_DESC</v>
      </c>
      <c r="M8" s="487" t="str">
        <f>CONCATENATE(powerUpsDefinitions[[#This Row],['[tidDesc']]],"_SHORT")</f>
        <v>TID_POWERUP_DIVE_DESC_SHORT</v>
      </c>
    </row>
    <row r="9" spans="2:13" s="67" customFormat="1">
      <c r="D9" s="482" t="s">
        <v>4</v>
      </c>
      <c r="E9" s="483" t="s">
        <v>389</v>
      </c>
      <c r="F9" s="484" t="s">
        <v>389</v>
      </c>
      <c r="G9" s="485">
        <v>1</v>
      </c>
      <c r="H9" s="485"/>
      <c r="I9" s="319" t="str">
        <f>CONCATENATE("icon_",powerUpsDefinitions[[#This Row],['[sku']]])</f>
        <v>icon_dragonram</v>
      </c>
      <c r="J9" s="319" t="s">
        <v>1302</v>
      </c>
      <c r="K9" s="486" t="str">
        <f>CONCATENATE("TID_POWERUP_",UPPER(powerUpsDefinitions[[#This Row],['[sku']]]),"_NAME")</f>
        <v>TID_POWERUP_DRAGONRAM_NAME</v>
      </c>
      <c r="L9" s="487" t="str">
        <f>CONCATENATE("TID_POWERUP_",UPPER(powerUpsDefinitions[[#This Row],['[sku']]]),"_DESC")</f>
        <v>TID_POWERUP_DRAGONRAM_DESC</v>
      </c>
      <c r="M9" s="487" t="str">
        <f>CONCATENATE(powerUpsDefinitions[[#This Row],['[tidDesc']]],"_SHORT")</f>
        <v>TID_POWERUP_DRAGONRAM_DESC_SHORT</v>
      </c>
    </row>
    <row r="10" spans="2:13" s="67" customFormat="1">
      <c r="D10" s="482" t="s">
        <v>4</v>
      </c>
      <c r="E10" s="483" t="s">
        <v>832</v>
      </c>
      <c r="F10" s="484" t="s">
        <v>833</v>
      </c>
      <c r="G10" s="485">
        <v>11</v>
      </c>
      <c r="H10" s="485"/>
      <c r="I10" s="319" t="str">
        <f>CONCATENATE("icon_",powerUpsDefinitions[[#This Row],['[sku']]])</f>
        <v>icon_eat_ghost</v>
      </c>
      <c r="J10" s="319" t="s">
        <v>903</v>
      </c>
      <c r="K10" s="486" t="str">
        <f>CONCATENATE("TID_POWERUP_",UPPER(powerUpsDefinitions[[#This Row],['[sku']]]),"_NAME")</f>
        <v>TID_POWERUP_EAT_GHOST_NAME</v>
      </c>
      <c r="L10" s="487" t="str">
        <f>CONCATENATE("TID_POWERUP_",UPPER(powerUpsDefinitions[[#This Row],['[sku']]]),"_DESC")</f>
        <v>TID_POWERUP_EAT_GHOST_DESC</v>
      </c>
      <c r="M10" s="487" t="str">
        <f>CONCATENATE(powerUpsDefinitions[[#This Row],['[tidDesc']]],"_SHORT")</f>
        <v>TID_POWERUP_EAT_GHOST_DESC_SHORT</v>
      </c>
    </row>
    <row r="11" spans="2:13" s="67" customFormat="1">
      <c r="D11" s="482" t="s">
        <v>4</v>
      </c>
      <c r="E11" s="483" t="s">
        <v>834</v>
      </c>
      <c r="F11" s="484" t="s">
        <v>833</v>
      </c>
      <c r="G11" s="485">
        <v>12</v>
      </c>
      <c r="H11" s="485"/>
      <c r="I11" s="319" t="str">
        <f>CONCATENATE("icon_",powerUpsDefinitions[[#This Row],['[sku']]])</f>
        <v>icon_eat_mine</v>
      </c>
      <c r="J11" s="319" t="s">
        <v>903</v>
      </c>
      <c r="K11" s="486" t="str">
        <f>CONCATENATE("TID_POWERUP_",UPPER(powerUpsDefinitions[[#This Row],['[sku']]]),"_NAME")</f>
        <v>TID_POWERUP_EAT_MINE_NAME</v>
      </c>
      <c r="L11" s="487" t="str">
        <f>CONCATENATE("TID_POWERUP_",UPPER(powerUpsDefinitions[[#This Row],['[sku']]]),"_DESC")</f>
        <v>TID_POWERUP_EAT_MINE_DESC</v>
      </c>
      <c r="M11" s="487" t="str">
        <f>CONCATENATE(powerUpsDefinitions[[#This Row],['[tidDesc']]],"_SHORT")</f>
        <v>TID_POWERUP_EAT_MINE_DESC_SHORT</v>
      </c>
    </row>
    <row r="12" spans="2:13" s="67" customFormat="1">
      <c r="D12" s="488" t="s">
        <v>4</v>
      </c>
      <c r="E12" s="489" t="s">
        <v>835</v>
      </c>
      <c r="F12" s="490" t="s">
        <v>835</v>
      </c>
      <c r="G12" s="491">
        <v>1</v>
      </c>
      <c r="H12" s="491"/>
      <c r="I12" s="319" t="str">
        <f>CONCATENATE("icon_",powerUpsDefinitions[[#This Row],['[sku']]])</f>
        <v>icon_explode_mine</v>
      </c>
      <c r="J12" s="319" t="s">
        <v>902</v>
      </c>
      <c r="K12" s="486" t="str">
        <f>CONCATENATE("TID_POWERUP_",UPPER(powerUpsDefinitions[[#This Row],['[sku']]]),"_NAME")</f>
        <v>TID_POWERUP_EXPLODE_MINE_NAME</v>
      </c>
      <c r="L12" s="487" t="str">
        <f>CONCATENATE("TID_POWERUP_",UPPER(powerUpsDefinitions[[#This Row],['[sku']]]),"_DESC")</f>
        <v>TID_POWERUP_EXPLODE_MINE_DESC</v>
      </c>
      <c r="M12" s="487" t="str">
        <f>CONCATENATE(powerUpsDefinitions[[#This Row],['[tidDesc']]],"_SHORT")</f>
        <v>TID_POWERUP_EXPLODE_MINE_DESC_SHORT</v>
      </c>
    </row>
    <row r="13" spans="2:13">
      <c r="D13" s="482" t="s">
        <v>4</v>
      </c>
      <c r="E13" s="483" t="s">
        <v>904</v>
      </c>
      <c r="F13" s="484" t="s">
        <v>904</v>
      </c>
      <c r="G13" s="485">
        <v>1</v>
      </c>
      <c r="H13" s="485"/>
      <c r="I13" s="492" t="str">
        <f>CONCATENATE("icon_",powerUpsDefinitions[[#This Row],['[sku']]])</f>
        <v>icon_fireball</v>
      </c>
      <c r="J13" s="492" t="s">
        <v>1302</v>
      </c>
      <c r="K13" s="486" t="str">
        <f>CONCATENATE("TID_POWERUP_",UPPER(powerUpsDefinitions[[#This Row],['[sku']]]),"_NAME")</f>
        <v>TID_POWERUP_FIREBALL_NAME</v>
      </c>
      <c r="L13" s="487" t="str">
        <f>CONCATENATE("TID_POWERUP_",UPPER(powerUpsDefinitions[[#This Row],['[sku']]]),"_DESC")</f>
        <v>TID_POWERUP_FIREBALL_DESC</v>
      </c>
      <c r="M13" s="487" t="str">
        <f>CONCATENATE(powerUpsDefinitions[[#This Row],['[tidDesc']]],"_SHORT")</f>
        <v>TID_POWERUP_FIREBALL_DESC_SHORT</v>
      </c>
    </row>
    <row r="14" spans="2:13">
      <c r="D14" s="482" t="s">
        <v>4</v>
      </c>
      <c r="E14" s="483" t="s">
        <v>817</v>
      </c>
      <c r="F14" s="484" t="s">
        <v>818</v>
      </c>
      <c r="G14" s="485">
        <v>10</v>
      </c>
      <c r="H14" s="485"/>
      <c r="I14" s="319" t="str">
        <f>CONCATENATE("icon_",powerUpsDefinitions[[#This Row],['[sku']]])</f>
        <v>icon_food</v>
      </c>
      <c r="J14" s="319" t="s">
        <v>1305</v>
      </c>
      <c r="K14" s="486" t="str">
        <f>CONCATENATE("TID_POWERUP_",UPPER(powerUpsDefinitions[[#This Row],['[sku']]]),"_NAME")</f>
        <v>TID_POWERUP_FOOD_NAME</v>
      </c>
      <c r="L14" s="487" t="str">
        <f>CONCATENATE("TID_POWERUP_",UPPER(powerUpsDefinitions[[#This Row],['[sku']]]),"_DESC")</f>
        <v>TID_POWERUP_FOOD_DESC</v>
      </c>
      <c r="M14" s="487" t="str">
        <f>CONCATENATE(powerUpsDefinitions[[#This Row],['[tidDesc']]],"_SHORT")</f>
        <v>TID_POWERUP_FOOD_DESC_SHORT</v>
      </c>
    </row>
    <row r="15" spans="2:13">
      <c r="D15" s="482" t="s">
        <v>4</v>
      </c>
      <c r="E15" s="493" t="s">
        <v>795</v>
      </c>
      <c r="F15" s="494" t="s">
        <v>399</v>
      </c>
      <c r="G15" s="495">
        <v>0</v>
      </c>
      <c r="H15" s="495"/>
      <c r="I15" s="319" t="str">
        <f>CONCATENATE("icon_",powerUpsDefinitions[[#This Row],['[sku']]])</f>
        <v>icon_free_revive</v>
      </c>
      <c r="J15" s="319" t="s">
        <v>1302</v>
      </c>
      <c r="K15" s="486" t="str">
        <f>CONCATENATE("TID_POWERUP_",UPPER(powerUpsDefinitions[[#This Row],['[sku']]]),"_NAME")</f>
        <v>TID_POWERUP_FREE_REVIVE_NAME</v>
      </c>
      <c r="L15" s="487" t="str">
        <f>CONCATENATE("TID_POWERUP_",UPPER(powerUpsDefinitions[[#This Row],['[sku']]]),"_DESC")</f>
        <v>TID_POWERUP_FREE_REVIVE_DESC</v>
      </c>
      <c r="M15" s="487" t="str">
        <f>CONCATENATE(powerUpsDefinitions[[#This Row],['[tidDesc']]],"_SHORT")</f>
        <v>TID_POWERUP_FREE_REVIVE_DESC_SHORT</v>
      </c>
    </row>
    <row r="16" spans="2:13">
      <c r="D16" s="482" t="s">
        <v>4</v>
      </c>
      <c r="E16" s="483" t="s">
        <v>906</v>
      </c>
      <c r="F16" s="484" t="s">
        <v>906</v>
      </c>
      <c r="G16" s="485">
        <v>1</v>
      </c>
      <c r="H16" s="485"/>
      <c r="I16" s="492" t="s">
        <v>908</v>
      </c>
      <c r="J16" s="492" t="s">
        <v>1302</v>
      </c>
      <c r="K16" s="486" t="str">
        <f>CONCATENATE("TID_POWERUP_",UPPER(powerUpsDefinitions[[#This Row],['[sku']]]),"_NAME")</f>
        <v>TID_POWERUP_FREEZE_AURA_NAME</v>
      </c>
      <c r="L16" s="487" t="str">
        <f>CONCATENATE("TID_POWERUP_",UPPER(powerUpsDefinitions[[#This Row],['[sku']]]),"_DESC")</f>
        <v>TID_POWERUP_FREEZE_AURA_DESC</v>
      </c>
      <c r="M16" s="496" t="str">
        <f>CONCATENATE(powerUpsDefinitions[[#This Row],['[tidDesc']]],"_SHORT")</f>
        <v>TID_POWERUP_FREEZE_AURA_DESC_SHORT</v>
      </c>
    </row>
    <row r="17" spans="4:13">
      <c r="D17" s="482" t="s">
        <v>4</v>
      </c>
      <c r="E17" s="483" t="s">
        <v>790</v>
      </c>
      <c r="F17" s="484" t="s">
        <v>790</v>
      </c>
      <c r="G17" s="485">
        <v>10</v>
      </c>
      <c r="H17" s="485"/>
      <c r="I17" s="319" t="str">
        <f>CONCATENATE("icon_",powerUpsDefinitions[[#This Row],['[sku']]])</f>
        <v>icon_fury_duration</v>
      </c>
      <c r="J17" s="319" t="s">
        <v>905</v>
      </c>
      <c r="K17" s="486" t="str">
        <f>CONCATENATE("TID_POWERUP_",UPPER(powerUpsDefinitions[[#This Row],['[sku']]]),"_NAME")</f>
        <v>TID_POWERUP_FURY_DURATION_NAME</v>
      </c>
      <c r="L17" s="487" t="str">
        <f>CONCATENATE("TID_POWERUP_",UPPER(powerUpsDefinitions[[#This Row],['[sku']]]),"_DESC")</f>
        <v>TID_POWERUP_FURY_DURATION_DESC</v>
      </c>
      <c r="M17" s="487" t="str">
        <f>CONCATENATE(powerUpsDefinitions[[#This Row],['[tidDesc']]],"_SHORT")</f>
        <v>TID_POWERUP_FURY_DURATION_DESC_SHORT</v>
      </c>
    </row>
    <row r="18" spans="4:13">
      <c r="D18" s="482" t="s">
        <v>4</v>
      </c>
      <c r="E18" s="483" t="s">
        <v>829</v>
      </c>
      <c r="F18" s="484" t="s">
        <v>830</v>
      </c>
      <c r="G18" s="485">
        <v>10</v>
      </c>
      <c r="H18" s="485"/>
      <c r="I18" s="319" t="str">
        <f>CONCATENATE("icon_",powerUpsDefinitions[[#This Row],['[sku']]])</f>
        <v>icon_fury_size</v>
      </c>
      <c r="J18" s="319" t="s">
        <v>905</v>
      </c>
      <c r="K18" s="486" t="str">
        <f>CONCATENATE("TID_POWERUP_",UPPER(powerUpsDefinitions[[#This Row],['[sku']]]),"_NAME")</f>
        <v>TID_POWERUP_FURY_SIZE_NAME</v>
      </c>
      <c r="L18" s="487" t="str">
        <f>CONCATENATE("TID_POWERUP_",UPPER(powerUpsDefinitions[[#This Row],['[sku']]]),"_DESC")</f>
        <v>TID_POWERUP_FURY_SIZE_DESC</v>
      </c>
      <c r="M18" s="487" t="str">
        <f>CONCATENATE(powerUpsDefinitions[[#This Row],['[tidDesc']]],"_SHORT")</f>
        <v>TID_POWERUP_FURY_SIZE_DESC_SHORT</v>
      </c>
    </row>
    <row r="19" spans="4:13">
      <c r="D19" s="482" t="s">
        <v>4</v>
      </c>
      <c r="E19" s="483" t="s">
        <v>791</v>
      </c>
      <c r="F19" s="484" t="s">
        <v>394</v>
      </c>
      <c r="G19" s="485">
        <v>10</v>
      </c>
      <c r="H19" s="485"/>
      <c r="I19" s="319" t="str">
        <f>CONCATENATE("icon_",powerUpsDefinitions[[#This Row],['[sku']]])</f>
        <v>icon_hp</v>
      </c>
      <c r="J19" s="319" t="s">
        <v>1305</v>
      </c>
      <c r="K19" s="486" t="str">
        <f>CONCATENATE("TID_POWERUP_",UPPER(powerUpsDefinitions[[#This Row],['[sku']]]),"_NAME")</f>
        <v>TID_POWERUP_HP_NAME</v>
      </c>
      <c r="L19" s="487" t="str">
        <f>CONCATENATE("TID_POWERUP_",UPPER(powerUpsDefinitions[[#This Row],['[sku']]]),"_DESC")</f>
        <v>TID_POWERUP_HP_DESC</v>
      </c>
      <c r="M19" s="487" t="str">
        <f>CONCATENATE(powerUpsDefinitions[[#This Row],['[tidDesc']]],"_SHORT")</f>
        <v>TID_POWERUP_HP_DESC_SHORT</v>
      </c>
    </row>
    <row r="20" spans="4:13">
      <c r="D20" s="482" t="s">
        <v>4</v>
      </c>
      <c r="E20" s="483" t="s">
        <v>822</v>
      </c>
      <c r="F20" s="484" t="s">
        <v>819</v>
      </c>
      <c r="G20" s="485" t="s">
        <v>823</v>
      </c>
      <c r="H20" s="485">
        <v>10</v>
      </c>
      <c r="I20" s="319" t="str">
        <f>CONCATENATE("icon_",powerUpsDefinitions[[#This Row],['[sku']]])</f>
        <v>icon_lower_damage_arrows</v>
      </c>
      <c r="J20" s="319" t="s">
        <v>902</v>
      </c>
      <c r="K20" s="486" t="str">
        <f>CONCATENATE("TID_POWERUP_",UPPER(powerUpsDefinitions[[#This Row],['[sku']]]),"_NAME")</f>
        <v>TID_POWERUP_LOWER_DAMAGE_ARROWS_NAME</v>
      </c>
      <c r="L20" s="487" t="str">
        <f>CONCATENATE("TID_POWERUP_",UPPER(powerUpsDefinitions[[#This Row],['[sku']]]),"_DESC")</f>
        <v>TID_POWERUP_LOWER_DAMAGE_ARROWS_DESC</v>
      </c>
      <c r="M20" s="487" t="str">
        <f>CONCATENATE(powerUpsDefinitions[[#This Row],['[tidDesc']]],"_SHORT")</f>
        <v>TID_POWERUP_LOWER_DAMAGE_ARROWS_DESC_SHORT</v>
      </c>
    </row>
    <row r="21" spans="4:13">
      <c r="D21" s="482" t="s">
        <v>4</v>
      </c>
      <c r="E21" s="483" t="s">
        <v>820</v>
      </c>
      <c r="F21" s="484" t="s">
        <v>819</v>
      </c>
      <c r="G21" s="485" t="s">
        <v>397</v>
      </c>
      <c r="H21" s="485">
        <v>10</v>
      </c>
      <c r="I21" s="319" t="str">
        <f>CONCATENATE("icon_",powerUpsDefinitions[[#This Row],['[sku']]])</f>
        <v>icon_lower_damage_mine</v>
      </c>
      <c r="J21" s="319" t="s">
        <v>902</v>
      </c>
      <c r="K21" s="486" t="str">
        <f>CONCATENATE("TID_POWERUP_",UPPER(powerUpsDefinitions[[#This Row],['[sku']]]),"_NAME")</f>
        <v>TID_POWERUP_LOWER_DAMAGE_MINE_NAME</v>
      </c>
      <c r="L21" s="487" t="str">
        <f>CONCATENATE("TID_POWERUP_",UPPER(powerUpsDefinitions[[#This Row],['[sku']]]),"_DESC")</f>
        <v>TID_POWERUP_LOWER_DAMAGE_MINE_DESC</v>
      </c>
      <c r="M21" s="487" t="str">
        <f>CONCATENATE(powerUpsDefinitions[[#This Row],['[tidDesc']]],"_SHORT")</f>
        <v>TID_POWERUP_LOWER_DAMAGE_MINE_DESC_SHORT</v>
      </c>
    </row>
    <row r="22" spans="4:13">
      <c r="D22" s="482" t="s">
        <v>4</v>
      </c>
      <c r="E22" s="483" t="s">
        <v>821</v>
      </c>
      <c r="F22" s="484" t="s">
        <v>819</v>
      </c>
      <c r="G22" s="485" t="s">
        <v>398</v>
      </c>
      <c r="H22" s="485">
        <v>10</v>
      </c>
      <c r="I22" s="319" t="str">
        <f>CONCATENATE("icon_",powerUpsDefinitions[[#This Row],['[sku']]])</f>
        <v>icon_lower_damage_poison</v>
      </c>
      <c r="J22" s="319" t="s">
        <v>902</v>
      </c>
      <c r="K22" s="486" t="str">
        <f>CONCATENATE("TID_POWERUP_",UPPER(powerUpsDefinitions[[#This Row],['[sku']]]),"_NAME")</f>
        <v>TID_POWERUP_LOWER_DAMAGE_POISON_NAME</v>
      </c>
      <c r="L22" s="487" t="str">
        <f>CONCATENATE("TID_POWERUP_",UPPER(powerUpsDefinitions[[#This Row],['[sku']]]),"_DESC")</f>
        <v>TID_POWERUP_LOWER_DAMAGE_POISON_DESC</v>
      </c>
      <c r="M22" s="487" t="str">
        <f>CONCATENATE(powerUpsDefinitions[[#This Row],['[tidDesc']]],"_SHORT")</f>
        <v>TID_POWERUP_LOWER_DAMAGE_POISON_DESC_SHORT</v>
      </c>
    </row>
    <row r="23" spans="4:13">
      <c r="D23" s="497" t="s">
        <v>4</v>
      </c>
      <c r="E23" s="483" t="s">
        <v>910</v>
      </c>
      <c r="F23" s="484" t="s">
        <v>910</v>
      </c>
      <c r="G23" s="498">
        <v>1</v>
      </c>
      <c r="H23" s="498"/>
      <c r="I23" s="492" t="str">
        <f>CONCATENATE("icon_",powerUpsDefinitions[[#This Row],['[sku']]])</f>
        <v>icon_magnet</v>
      </c>
      <c r="J23" s="492" t="s">
        <v>1302</v>
      </c>
      <c r="K23" s="499" t="str">
        <f>CONCATENATE("TID_POWERUP_",UPPER(powerUpsDefinitions[[#This Row],['[sku']]]),"_NAME")</f>
        <v>TID_POWERUP_MAGNET_NAME</v>
      </c>
      <c r="L23" s="500" t="str">
        <f>CONCATENATE("TID_POWERUP_",UPPER(powerUpsDefinitions[[#This Row],['[sku']]]),"_DESC")</f>
        <v>TID_POWERUP_MAGNET_DESC</v>
      </c>
      <c r="M23" s="501" t="str">
        <f>CONCATENATE(powerUpsDefinitions[[#This Row],['[tidDesc']]],"_SHORT")</f>
        <v>TID_POWERUP_MAGNET_DESC_SHORT</v>
      </c>
    </row>
    <row r="24" spans="4:13">
      <c r="D24" s="482" t="s">
        <v>4</v>
      </c>
      <c r="E24" s="483" t="s">
        <v>911</v>
      </c>
      <c r="F24" s="484" t="s">
        <v>911</v>
      </c>
      <c r="G24" s="485">
        <v>5</v>
      </c>
      <c r="H24" s="485"/>
      <c r="I24" s="492" t="s">
        <v>955</v>
      </c>
      <c r="J24" s="319" t="s">
        <v>1306</v>
      </c>
      <c r="K24" s="486" t="str">
        <f>CONCATENATE("TID_POWERUP_",UPPER(powerUpsDefinitions[[#This Row],['[sku']]]),"_NAME")</f>
        <v>TID_POWERUP_MORE_XP_NAME</v>
      </c>
      <c r="L24" s="487" t="str">
        <f>CONCATENATE("TID_POWERUP_",UPPER(powerUpsDefinitions[[#This Row],['[sku']]]),"_DESC")</f>
        <v>TID_POWERUP_MORE_XP_DESC</v>
      </c>
      <c r="M24" s="496" t="str">
        <f>CONCATENATE(powerUpsDefinitions[[#This Row],['[tidDesc']]],"_SHORT")</f>
        <v>TID_POWERUP_MORE_XP_DESC_SHORT</v>
      </c>
    </row>
    <row r="25" spans="4:13">
      <c r="D25" s="482" t="s">
        <v>4</v>
      </c>
      <c r="E25" s="483" t="s">
        <v>836</v>
      </c>
      <c r="F25" s="484" t="s">
        <v>836</v>
      </c>
      <c r="G25" s="485">
        <v>1</v>
      </c>
      <c r="H25" s="485"/>
      <c r="I25" s="319" t="str">
        <f>CONCATENATE("icon_",powerUpsDefinitions[[#This Row],['[sku']]])</f>
        <v>icon_phoenix</v>
      </c>
      <c r="J25" s="319" t="s">
        <v>1302</v>
      </c>
      <c r="K25" s="486" t="str">
        <f>CONCATENATE("TID_POWERUP_",UPPER(powerUpsDefinitions[[#This Row],['[sku']]]),"_NAME")</f>
        <v>TID_POWERUP_PHOENIX_NAME</v>
      </c>
      <c r="L25" s="487" t="str">
        <f>CONCATENATE("TID_POWERUP_",UPPER(powerUpsDefinitions[[#This Row],['[sku']]]),"_DESC")</f>
        <v>TID_POWERUP_PHOENIX_DESC</v>
      </c>
      <c r="M25" s="487" t="str">
        <f>CONCATENATE(powerUpsDefinitions[[#This Row],['[tidDesc']]],"_SHORT")</f>
        <v>TID_POWERUP_PHOENIX_DESC_SHORT</v>
      </c>
    </row>
    <row r="26" spans="4:13">
      <c r="D26" s="482" t="s">
        <v>4</v>
      </c>
      <c r="E26" s="483" t="s">
        <v>824</v>
      </c>
      <c r="F26" s="484" t="s">
        <v>824</v>
      </c>
      <c r="G26" s="485">
        <v>15</v>
      </c>
      <c r="H26" s="485"/>
      <c r="I26" s="319" t="str">
        <f>CONCATENATE("icon_",powerUpsDefinitions[[#This Row],['[sku']]])</f>
        <v>icon_reduce_life_drain</v>
      </c>
      <c r="J26" s="319" t="s">
        <v>902</v>
      </c>
      <c r="K26" s="486" t="str">
        <f>CONCATENATE("TID_POWERUP_",UPPER(powerUpsDefinitions[[#This Row],['[sku']]]),"_NAME")</f>
        <v>TID_POWERUP_REDUCE_LIFE_DRAIN_NAME</v>
      </c>
      <c r="L26" s="487" t="str">
        <f>CONCATENATE("TID_POWERUP_",UPPER(powerUpsDefinitions[[#This Row],['[sku']]]),"_DESC")</f>
        <v>TID_POWERUP_REDUCE_LIFE_DRAIN_DESC</v>
      </c>
      <c r="M26" s="487" t="str">
        <f>CONCATENATE(powerUpsDefinitions[[#This Row],['[tidDesc']]],"_SHORT")</f>
        <v>TID_POWERUP_REDUCE_LIFE_DRAIN_DESC_SHORT</v>
      </c>
    </row>
    <row r="27" spans="4:13">
      <c r="D27" s="482" t="s">
        <v>4</v>
      </c>
      <c r="E27" s="483" t="s">
        <v>300</v>
      </c>
      <c r="F27" s="484" t="s">
        <v>828</v>
      </c>
      <c r="G27" s="485">
        <v>20</v>
      </c>
      <c r="H27" s="485"/>
      <c r="I27" s="319" t="str">
        <f>CONCATENATE("icon_",powerUpsDefinitions[[#This Row],['[sku']]])</f>
        <v>icon_score</v>
      </c>
      <c r="J27" s="319" t="s">
        <v>1306</v>
      </c>
      <c r="K27" s="486" t="str">
        <f>CONCATENATE("TID_POWERUP_",UPPER(powerUpsDefinitions[[#This Row],['[sku']]]),"_NAME")</f>
        <v>TID_POWERUP_SCORE_NAME</v>
      </c>
      <c r="L27" s="487" t="str">
        <f>CONCATENATE("TID_POWERUP_",UPPER(powerUpsDefinitions[[#This Row],['[sku']]]),"_DESC")</f>
        <v>TID_POWERUP_SCORE_DESC</v>
      </c>
      <c r="M27" s="487" t="str">
        <f>CONCATENATE(powerUpsDefinitions[[#This Row],['[tidDesc']]],"_SHORT")</f>
        <v>TID_POWERUP_SCORE_DESC_SHORT</v>
      </c>
    </row>
    <row r="28" spans="4:13">
      <c r="D28" s="482" t="s">
        <v>4</v>
      </c>
      <c r="E28" s="483" t="s">
        <v>825</v>
      </c>
      <c r="F28" s="484" t="s">
        <v>826</v>
      </c>
      <c r="G28" s="485">
        <v>10</v>
      </c>
      <c r="H28" s="485"/>
      <c r="I28" s="319" t="str">
        <f>CONCATENATE("icon_",powerUpsDefinitions[[#This Row],['[sku']]])</f>
        <v>icon_speed</v>
      </c>
      <c r="J28" s="319" t="s">
        <v>1307</v>
      </c>
      <c r="K28" s="486" t="str">
        <f>CONCATENATE("TID_POWERUP_",UPPER(powerUpsDefinitions[[#This Row],['[sku']]]),"_NAME")</f>
        <v>TID_POWERUP_SPEED_NAME</v>
      </c>
      <c r="L28" s="487" t="str">
        <f>CONCATENATE("TID_POWERUP_",UPPER(powerUpsDefinitions[[#This Row],['[sku']]]),"_DESC")</f>
        <v>TID_POWERUP_SPEED_DESC</v>
      </c>
      <c r="M28" s="487" t="str">
        <f>CONCATENATE(powerUpsDefinitions[[#This Row],['[tidDesc']]],"_SHORT")</f>
        <v>TID_POWERUP_SPEED_DESC_SHORT</v>
      </c>
    </row>
    <row r="29" spans="4:13">
      <c r="D29" s="497" t="s">
        <v>4</v>
      </c>
      <c r="E29" s="502" t="s">
        <v>909</v>
      </c>
      <c r="F29" s="503" t="s">
        <v>909</v>
      </c>
      <c r="G29" s="498">
        <v>100</v>
      </c>
      <c r="H29" s="498"/>
      <c r="I29" s="492" t="s">
        <v>938</v>
      </c>
      <c r="J29" s="492" t="s">
        <v>903</v>
      </c>
      <c r="K29" s="499" t="str">
        <f>CONCATENATE("TID_POWERUP_",UPPER(powerUpsDefinitions[[#This Row],['[sku']]]),"_NAME")</f>
        <v>TID_POWERUP_VACUUM_NAME</v>
      </c>
      <c r="L29" s="500" t="str">
        <f>CONCATENATE("TID_POWERUP_",UPPER(powerUpsDefinitions[[#This Row],['[sku']]]),"_DESC")</f>
        <v>TID_POWERUP_VACUUM_DESC</v>
      </c>
      <c r="M29" s="501" t="str">
        <f>CONCATENATE(powerUpsDefinitions[[#This Row],['[tidDesc']]],"_SHORT")</f>
        <v>TID_POWERUP_VACUUM_DESC_SHORT</v>
      </c>
    </row>
    <row r="30" spans="4:13">
      <c r="D30" s="497" t="s">
        <v>4</v>
      </c>
      <c r="E30" s="483" t="s">
        <v>983</v>
      </c>
      <c r="F30" s="484" t="s">
        <v>983</v>
      </c>
      <c r="G30" s="498">
        <v>0</v>
      </c>
      <c r="H30" s="498"/>
      <c r="I30" s="492" t="s">
        <v>984</v>
      </c>
      <c r="J30" s="492" t="s">
        <v>1302</v>
      </c>
      <c r="K30" s="499" t="str">
        <f>CONCATENATE("TID_POWERUP_",UPPER(powerUpsDefinitions[[#This Row],['[sku']]]),"_NAME")</f>
        <v>TID_POWERUP_DOG_NAME</v>
      </c>
      <c r="L30" s="500" t="str">
        <f>CONCATENATE("TID_POWERUP_",UPPER(powerUpsDefinitions[[#This Row],['[sku']]]),"_DESC")</f>
        <v>TID_POWERUP_DOG_DESC</v>
      </c>
      <c r="M30" s="501" t="str">
        <f>CONCATENATE(powerUpsDefinitions[[#This Row],['[tidDesc']]],"_SHORT")</f>
        <v>TID_POWERUP_DOG_DESC_SHORT</v>
      </c>
    </row>
    <row r="31" spans="4:13" s="67" customFormat="1">
      <c r="D31" s="482" t="s">
        <v>4</v>
      </c>
      <c r="E31" s="483" t="s">
        <v>1254</v>
      </c>
      <c r="F31" s="484" t="s">
        <v>1254</v>
      </c>
      <c r="G31" s="485">
        <v>0</v>
      </c>
      <c r="H31" s="485"/>
      <c r="I31" s="492" t="s">
        <v>1508</v>
      </c>
      <c r="J31" s="319" t="s">
        <v>1302</v>
      </c>
      <c r="K31" s="486" t="str">
        <f>CONCATENATE("TID_POWERUP_",UPPER(powerUpsDefinitions[[#This Row],['[sku']]]),"_NAME")</f>
        <v>TID_POWERUP_BOMB_NAME</v>
      </c>
      <c r="L31" s="487" t="str">
        <f>CONCATENATE("TID_POWERUP_",UPPER(powerUpsDefinitions[[#This Row],['[sku']]]),"_DESC")</f>
        <v>TID_POWERUP_BOMB_DESC</v>
      </c>
      <c r="M31" s="496" t="str">
        <f>CONCATENATE(powerUpsDefinitions[[#This Row],['[tidDesc']]],"_SHORT")</f>
        <v>TID_POWERUP_BOMB_DESC_SHORT</v>
      </c>
    </row>
    <row r="32" spans="4:13" s="67" customFormat="1">
      <c r="D32" s="482" t="s">
        <v>4</v>
      </c>
      <c r="E32" s="483" t="s">
        <v>1353</v>
      </c>
      <c r="F32" s="484" t="s">
        <v>1353</v>
      </c>
      <c r="G32" s="485" t="s">
        <v>1052</v>
      </c>
      <c r="H32" s="485"/>
      <c r="I32" s="492" t="s">
        <v>984</v>
      </c>
      <c r="J32" s="319" t="s">
        <v>905</v>
      </c>
      <c r="K32" s="486" t="str">
        <f>CONCATENATE("TID_POWERUP_",UPPER(powerUpsDefinitions[[#This Row],['[sku']]]),"_NAME")</f>
        <v>TID_POWERUP_IMMUNE_TRASH_NAME</v>
      </c>
      <c r="L32" s="487" t="str">
        <f>CONCATENATE("TID_POWERUP_",UPPER(powerUpsDefinitions[[#This Row],['[sku']]]),"_DESC")</f>
        <v>TID_POWERUP_IMMUNE_TRASH_DESC</v>
      </c>
      <c r="M32" s="496" t="str">
        <f>CONCATENATE(powerUpsDefinitions[[#This Row],['[tidDesc']]],"_SHORT")</f>
        <v>TID_POWERUP_IMMUNE_TRASH_DESC_SHORT</v>
      </c>
    </row>
    <row r="33" spans="1:16384" s="67" customFormat="1" ht="30">
      <c r="D33" s="504" t="s">
        <v>4</v>
      </c>
      <c r="E33" s="505" t="s">
        <v>1484</v>
      </c>
      <c r="F33" s="506" t="s">
        <v>1362</v>
      </c>
      <c r="G33" s="327" t="s">
        <v>1359</v>
      </c>
      <c r="H33" s="327">
        <v>10</v>
      </c>
      <c r="I33" s="507" t="s">
        <v>1487</v>
      </c>
      <c r="J33" s="508" t="s">
        <v>903</v>
      </c>
      <c r="K33" s="509" t="str">
        <f>CONCATENATE("TID_POWERUP_",UPPER(powerUpsDefinitions[[#This Row],['[sku']]]),"_NAME")</f>
        <v>TID_POWERUP_PREY_HP_BOOST_HUMANS_NAME</v>
      </c>
      <c r="L33" s="510" t="str">
        <f>CONCATENATE("TID_POWERUP_",UPPER(powerUpsDefinitions[[#This Row],['[sku']]]),"_DESC")</f>
        <v>TID_POWERUP_PREY_HP_BOOST_HUMANS_DESC</v>
      </c>
      <c r="M33" s="511" t="str">
        <f>CONCATENATE(powerUpsDefinitions[[#This Row],['[tidDesc']]],"_SHORT")</f>
        <v>TID_POWERUP_PREY_HP_BOOST_HUMANS_DESC_SHORT</v>
      </c>
    </row>
    <row r="34" spans="1:16384" s="67" customFormat="1">
      <c r="D34" s="482" t="s">
        <v>4</v>
      </c>
      <c r="E34" s="483" t="s">
        <v>1355</v>
      </c>
      <c r="F34" s="506" t="s">
        <v>1362</v>
      </c>
      <c r="G34" s="327" t="s">
        <v>1141</v>
      </c>
      <c r="H34" s="327">
        <v>10</v>
      </c>
      <c r="I34" s="492" t="s">
        <v>1487</v>
      </c>
      <c r="J34" s="319" t="s">
        <v>903</v>
      </c>
      <c r="K34" s="486" t="str">
        <f>CONCATENATE("TID_POWERUP_",UPPER(powerUpsDefinitions[[#This Row],['[sku']]]),"_NAME")</f>
        <v>TID_POWERUP_PREY_HP_BOOST_DRAGON_NAME</v>
      </c>
      <c r="L34" s="487" t="str">
        <f>CONCATENATE("TID_POWERUP_",UPPER(powerUpsDefinitions[[#This Row],['[sku']]]),"_DESC")</f>
        <v>TID_POWERUP_PREY_HP_BOOST_DRAGON_DESC</v>
      </c>
      <c r="M34" s="496" t="str">
        <f>CONCATENATE(powerUpsDefinitions[[#This Row],['[tidDesc']]],"_SHORT")</f>
        <v>TID_POWERUP_PREY_HP_BOOST_DRAGON_DESC_SHORT</v>
      </c>
    </row>
    <row r="35" spans="1:16384" s="67" customFormat="1">
      <c r="D35" s="482" t="s">
        <v>4</v>
      </c>
      <c r="E35" s="483" t="s">
        <v>1356</v>
      </c>
      <c r="F35" s="506" t="s">
        <v>1362</v>
      </c>
      <c r="G35" s="327" t="s">
        <v>1360</v>
      </c>
      <c r="H35" s="327">
        <v>10</v>
      </c>
      <c r="I35" s="492" t="s">
        <v>1487</v>
      </c>
      <c r="J35" s="319" t="s">
        <v>903</v>
      </c>
      <c r="K35" s="486" t="str">
        <f>CONCATENATE("TID_POWERUP_",UPPER(powerUpsDefinitions[[#This Row],['[sku']]]),"_NAME")</f>
        <v>TID_POWERUP_PREY_HP_BOOST_SPIDER_NAME</v>
      </c>
      <c r="L35" s="487" t="str">
        <f>CONCATENATE("TID_POWERUP_",UPPER(powerUpsDefinitions[[#This Row],['[sku']]]),"_DESC")</f>
        <v>TID_POWERUP_PREY_HP_BOOST_SPIDER_DESC</v>
      </c>
      <c r="M35" s="496" t="str">
        <f>CONCATENATE(powerUpsDefinitions[[#This Row],['[tidDesc']]],"_SHORT")</f>
        <v>TID_POWERUP_PREY_HP_BOOST_SPIDER_DESC_SHORT</v>
      </c>
    </row>
    <row r="36" spans="1:16384" s="67" customFormat="1">
      <c r="D36" s="482" t="s">
        <v>4</v>
      </c>
      <c r="E36" s="483" t="s">
        <v>1357</v>
      </c>
      <c r="F36" s="506" t="s">
        <v>1362</v>
      </c>
      <c r="G36" s="485" t="s">
        <v>1361</v>
      </c>
      <c r="H36" s="327">
        <v>10</v>
      </c>
      <c r="I36" s="492" t="s">
        <v>1487</v>
      </c>
      <c r="J36" s="319" t="s">
        <v>903</v>
      </c>
      <c r="K36" s="486" t="str">
        <f>CONCATENATE("TID_POWERUP_",UPPER(powerUpsDefinitions[[#This Row],['[sku']]]),"_NAME")</f>
        <v>TID_POWERUP_PREY_HP_BOOST_GOBLIN_NAME</v>
      </c>
      <c r="L36" s="487" t="str">
        <f>CONCATENATE("TID_POWERUP_",UPPER(powerUpsDefinitions[[#This Row],['[sku']]]),"_DESC")</f>
        <v>TID_POWERUP_PREY_HP_BOOST_GOBLIN_DESC</v>
      </c>
      <c r="M36" s="496" t="str">
        <f>CONCATENATE(powerUpsDefinitions[[#This Row],['[tidDesc']]],"_SHORT")</f>
        <v>TID_POWERUP_PREY_HP_BOOST_GOBLIN_DESC_SHORT</v>
      </c>
    </row>
    <row r="37" spans="1:16384" s="67" customFormat="1">
      <c r="D37" s="482" t="s">
        <v>4</v>
      </c>
      <c r="E37" s="483" t="s">
        <v>1354</v>
      </c>
      <c r="F37" s="484" t="s">
        <v>1430</v>
      </c>
      <c r="G37" s="485"/>
      <c r="H37" s="485"/>
      <c r="I37" s="492" t="s">
        <v>1507</v>
      </c>
      <c r="J37" s="319" t="s">
        <v>902</v>
      </c>
      <c r="K37" s="486" t="str">
        <f>CONCATENATE("TID_POWERUP_",UPPER(powerUpsDefinitions[[#This Row],['[sku']]]),"_NAME")</f>
        <v>TID_POWERUP_ALCOHOL_RESISTANCE _NAME</v>
      </c>
      <c r="L37" s="487" t="str">
        <f>CONCATENATE("TID_POWERUP_",UPPER(powerUpsDefinitions[[#This Row],['[sku']]]),"_DESC")</f>
        <v>TID_POWERUP_ALCOHOL_RESISTANCE _DESC</v>
      </c>
      <c r="M37" s="496" t="str">
        <f>CONCATENATE(powerUpsDefinitions[[#This Row],['[tidDesc']]],"_SHORT")</f>
        <v>TID_POWERUP_ALCOHOL_RESISTANCE _DESC_SHORT</v>
      </c>
    </row>
    <row r="38" spans="1:16384" s="67" customFormat="1">
      <c r="D38" s="482" t="s">
        <v>4</v>
      </c>
      <c r="E38" s="483" t="s">
        <v>1358</v>
      </c>
      <c r="F38" s="484" t="s">
        <v>1358</v>
      </c>
      <c r="G38" s="485"/>
      <c r="H38" s="485"/>
      <c r="I38" s="492" t="s">
        <v>1509</v>
      </c>
      <c r="J38" s="319" t="s">
        <v>905</v>
      </c>
      <c r="K38" s="486" t="str">
        <f>CONCATENATE("TID_POWERUP_",UPPER(powerUpsDefinitions[[#This Row],['[sku']]]),"_NAME")</f>
        <v>TID_POWERUP_CAGE_BREAKER_NAME</v>
      </c>
      <c r="L38" s="487" t="str">
        <f>CONCATENATE("TID_POWERUP_",UPPER(powerUpsDefinitions[[#This Row],['[sku']]]),"_DESC")</f>
        <v>TID_POWERUP_CAGE_BREAKER_DESC</v>
      </c>
      <c r="M38" s="496" t="str">
        <f>CONCATENATE(powerUpsDefinitions[[#This Row],['[tidDesc']]],"_SHORT")</f>
        <v>TID_POWERUP_CAGE_BREAKER_DESC_SHORT</v>
      </c>
    </row>
    <row r="39" spans="1:16384" s="67" customFormat="1">
      <c r="D39" s="482" t="s">
        <v>4</v>
      </c>
      <c r="E39" s="483" t="s">
        <v>1423</v>
      </c>
      <c r="F39" s="484" t="s">
        <v>1423</v>
      </c>
      <c r="G39" s="485"/>
      <c r="H39" s="485"/>
      <c r="I39" s="492" t="s">
        <v>984</v>
      </c>
      <c r="J39" s="492" t="s">
        <v>1302</v>
      </c>
      <c r="K39" s="486" t="str">
        <f>CONCATENATE("TID_POWERUP_",UPPER(powerUpsDefinitions[[#This Row],['[sku']]]),"_NAME")</f>
        <v>TID_POWERUP_STUN_NAME</v>
      </c>
      <c r="L39" s="487" t="str">
        <f>CONCATENATE("TID_POWERUP_",UPPER(powerUpsDefinitions[[#This Row],['[sku']]]),"_DESC")</f>
        <v>TID_POWERUP_STUN_DESC</v>
      </c>
      <c r="M39" s="496" t="str">
        <f>CONCATENATE(powerUpsDefinitions[[#This Row],['[tidDesc']]],"_SHORT")</f>
        <v>TID_POWERUP_STUN_DESC_SHORT</v>
      </c>
    </row>
    <row r="40" spans="1:16384" s="67" customFormat="1">
      <c r="D40" s="482" t="s">
        <v>4</v>
      </c>
      <c r="E40" s="483" t="s">
        <v>1476</v>
      </c>
      <c r="F40" s="484" t="s">
        <v>1476</v>
      </c>
      <c r="G40" s="485">
        <v>100</v>
      </c>
      <c r="H40" s="485"/>
      <c r="I40" s="492" t="s">
        <v>1477</v>
      </c>
      <c r="J40" s="492" t="s">
        <v>1307</v>
      </c>
      <c r="K40" s="486" t="str">
        <f>CONCATENATE("TID_POWERUP_",UPPER(powerUpsDefinitions[[#This Row],['[sku']]]),"_NAME")</f>
        <v>TID_POWERUP_FASTER_BOOST_NAME</v>
      </c>
      <c r="L40" s="487" t="str">
        <f>CONCATENATE("TID_POWERUP_",UPPER(powerUpsDefinitions[[#This Row],['[sku']]]),"_DESC")</f>
        <v>TID_POWERUP_FASTER_BOOST_DESC</v>
      </c>
      <c r="M40" s="496" t="str">
        <f>CONCATENATE(powerUpsDefinitions[[#This Row],['[tidDesc']]],"_SHORT")</f>
        <v>TID_POWERUP_FASTER_BOOST_DESC_SHORT</v>
      </c>
    </row>
    <row r="41" spans="1:16384" s="67" customFormat="1">
      <c r="D41" s="482" t="s">
        <v>4</v>
      </c>
      <c r="E41" s="483" t="s">
        <v>1478</v>
      </c>
      <c r="F41" s="484" t="s">
        <v>1478</v>
      </c>
      <c r="G41" s="485"/>
      <c r="H41" s="485"/>
      <c r="I41" s="492" t="s">
        <v>1477</v>
      </c>
      <c r="J41" s="492" t="s">
        <v>1307</v>
      </c>
      <c r="K41" s="486" t="str">
        <f>CONCATENATE("TID_POWERUP_",UPPER(powerUpsDefinitions[[#This Row],['[sku']]]),"_NAME")</f>
        <v>TID_POWERUP_UNLIMITED_BOOST_NAME</v>
      </c>
      <c r="L41" s="487" t="str">
        <f>CONCATENATE("TID_POWERUP_",UPPER(powerUpsDefinitions[[#This Row],['[sku']]]),"_DESC")</f>
        <v>TID_POWERUP_UNLIMITED_BOOST_DESC</v>
      </c>
      <c r="M41" s="496" t="str">
        <f>CONCATENATE(powerUpsDefinitions[[#This Row],['[tidDesc']]],"_SHORT")</f>
        <v>TID_POWERUP_UNLIMITED_BOOST_DESC_SHORT</v>
      </c>
    </row>
    <row r="42" spans="1:16384" s="67" customFormat="1">
      <c r="D42" s="482" t="s">
        <v>4</v>
      </c>
      <c r="E42" s="483" t="s">
        <v>1482</v>
      </c>
      <c r="F42" s="484" t="s">
        <v>1480</v>
      </c>
      <c r="G42" s="485"/>
      <c r="H42" s="485"/>
      <c r="I42" s="492" t="s">
        <v>984</v>
      </c>
      <c r="J42" s="492" t="s">
        <v>1302</v>
      </c>
      <c r="K42" s="486" t="str">
        <f>CONCATENATE("TID_POWERUP_",UPPER(powerUpsDefinitions[[#This Row],['[sku']]]),"_NAME")</f>
        <v>TID_POWERUP_FINDBONUSCHESTS_NAME</v>
      </c>
      <c r="L42" s="487" t="str">
        <f>CONCATENATE("TID_POWERUP_",UPPER(powerUpsDefinitions[[#This Row],['[sku']]]),"_DESC")</f>
        <v>TID_POWERUP_FINDBONUSCHESTS_DESC</v>
      </c>
      <c r="M42" s="496" t="str">
        <f>CONCATENATE(powerUpsDefinitions[[#This Row],['[tidDesc']]],"_SHORT")</f>
        <v>TID_POWERUP_FINDBONUSCHESTS_DESC_SHORT</v>
      </c>
    </row>
    <row r="43" spans="1:16384" s="67" customFormat="1">
      <c r="D43" s="482" t="s">
        <v>4</v>
      </c>
      <c r="E43" s="483" t="s">
        <v>1481</v>
      </c>
      <c r="F43" s="484" t="s">
        <v>1480</v>
      </c>
      <c r="G43" s="485"/>
      <c r="H43" s="485"/>
      <c r="I43" s="492" t="s">
        <v>984</v>
      </c>
      <c r="J43" s="492" t="s">
        <v>1302</v>
      </c>
      <c r="K43" s="486" t="str">
        <f>CONCATENATE("TID_POWERUP_",UPPER(powerUpsDefinitions[[#This Row],['[sku']]]),"_NAME")</f>
        <v>TID_POWERUP_FINDBONUSLETTERS_NAME</v>
      </c>
      <c r="L43" s="487" t="str">
        <f>CONCATENATE("TID_POWERUP_",UPPER(powerUpsDefinitions[[#This Row],['[sku']]]),"_DESC")</f>
        <v>TID_POWERUP_FINDBONUSLETTERS_DESC</v>
      </c>
      <c r="M43" s="496" t="str">
        <f>CONCATENATE(powerUpsDefinitions[[#This Row],['[tidDesc']]],"_SHORT")</f>
        <v>TID_POWERUP_FINDBONUSLETTERS_DESC_SHORT</v>
      </c>
    </row>
    <row r="44" spans="1:16384" s="67" customFormat="1">
      <c r="D44" s="482" t="s">
        <v>4</v>
      </c>
      <c r="E44" s="483" t="s">
        <v>1483</v>
      </c>
      <c r="F44" s="484" t="s">
        <v>1480</v>
      </c>
      <c r="G44" s="485"/>
      <c r="H44" s="485"/>
      <c r="I44" s="492" t="s">
        <v>984</v>
      </c>
      <c r="J44" s="492" t="s">
        <v>1302</v>
      </c>
      <c r="K44" s="486" t="str">
        <f>CONCATENATE("TID_POWERUP_",UPPER(powerUpsDefinitions[[#This Row],['[sku']]]),"_NAME")</f>
        <v>TID_POWERUP_FINDBONUSEGGS_NAME</v>
      </c>
      <c r="L44" s="487" t="str">
        <f>CONCATENATE("TID_POWERUP_",UPPER(powerUpsDefinitions[[#This Row],['[sku']]]),"_DESC")</f>
        <v>TID_POWERUP_FINDBONUSEGGS_DESC</v>
      </c>
      <c r="M44" s="496" t="str">
        <f>CONCATENATE(powerUpsDefinitions[[#This Row],['[tidDesc']]],"_SHORT")</f>
        <v>TID_POWERUP_FINDBONUSEGGS_DESC_SHORT</v>
      </c>
    </row>
    <row r="45" spans="1:16384" s="67" customFormat="1">
      <c r="D45" s="512" t="s">
        <v>4</v>
      </c>
      <c r="E45" s="493" t="s">
        <v>1485</v>
      </c>
      <c r="F45" s="494" t="s">
        <v>1486</v>
      </c>
      <c r="G45" s="495" t="s">
        <v>1141</v>
      </c>
      <c r="H45" s="495">
        <v>10</v>
      </c>
      <c r="I45" s="513" t="str">
        <f>CONCATENATE("icon_",powerUpsDefinitions[[#This Row],['[sku']]])</f>
        <v>icon_lower_damage_dragon</v>
      </c>
      <c r="J45" s="513" t="s">
        <v>902</v>
      </c>
      <c r="K45" s="514" t="str">
        <f>CONCATENATE("TID_POWERUP_",UPPER(powerUpsDefinitions[[#This Row],['[sku']]]),"_NAME")</f>
        <v>TID_POWERUP_LOWER_DAMAGE_DRAGON_NAME</v>
      </c>
      <c r="L45" s="515" t="str">
        <f>CONCATENATE("TID_POWERUP_",UPPER(powerUpsDefinitions[[#This Row],['[sku']]]),"_DESC")</f>
        <v>TID_POWERUP_LOWER_DAMAGE_DRAGON_DESC</v>
      </c>
      <c r="M45" s="516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914</v>
      </c>
      <c r="E49" s="173" t="s">
        <v>5</v>
      </c>
      <c r="F49" s="252" t="s">
        <v>923</v>
      </c>
      <c r="G49" s="253" t="s">
        <v>922</v>
      </c>
      <c r="H49" s="253" t="s">
        <v>921</v>
      </c>
    </row>
    <row r="50" spans="4:8">
      <c r="D50" s="254" t="s">
        <v>4</v>
      </c>
      <c r="E50" s="188" t="s">
        <v>915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abSelected="1" topLeftCell="J1" workbookViewId="0">
      <selection activeCell="T10" sqref="T10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976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977</v>
      </c>
      <c r="H4" s="6">
        <v>200</v>
      </c>
    </row>
    <row r="5" spans="2:25" ht="114.75">
      <c r="B5" s="141" t="s">
        <v>958</v>
      </c>
      <c r="C5" s="141" t="s">
        <v>5</v>
      </c>
      <c r="D5" s="141" t="s">
        <v>204</v>
      </c>
      <c r="E5" s="261" t="s">
        <v>186</v>
      </c>
      <c r="F5" s="144" t="s">
        <v>960</v>
      </c>
      <c r="G5" s="145" t="s">
        <v>556</v>
      </c>
      <c r="H5" s="264" t="s">
        <v>979</v>
      </c>
      <c r="I5" s="159" t="s">
        <v>965</v>
      </c>
      <c r="J5" s="159" t="s">
        <v>505</v>
      </c>
      <c r="K5" s="264" t="s">
        <v>978</v>
      </c>
      <c r="L5" s="159" t="s">
        <v>961</v>
      </c>
      <c r="M5" s="146" t="s">
        <v>23</v>
      </c>
      <c r="N5" s="265" t="s">
        <v>631</v>
      </c>
      <c r="O5" s="265" t="s">
        <v>986</v>
      </c>
      <c r="P5" s="265" t="s">
        <v>987</v>
      </c>
      <c r="Q5" s="265" t="s">
        <v>988</v>
      </c>
      <c r="R5" s="265" t="s">
        <v>1514</v>
      </c>
    </row>
    <row r="6" spans="2:25">
      <c r="B6" s="433" t="s">
        <v>4</v>
      </c>
      <c r="C6" s="573" t="s">
        <v>959</v>
      </c>
      <c r="D6" s="573" t="s">
        <v>964</v>
      </c>
      <c r="E6" s="574">
        <v>0</v>
      </c>
      <c r="F6" s="436">
        <v>0.99</v>
      </c>
      <c r="G6" s="357">
        <v>0</v>
      </c>
      <c r="H6" s="575">
        <v>10</v>
      </c>
      <c r="I6" s="441">
        <v>0</v>
      </c>
      <c r="J6" s="441">
        <f>ROUND(shopPacksDefinitions[[#This Row],[Base Amount
(only for the maths)]]+shopPacksDefinitions[[#This Row],[Base Amount
(only for the maths)]]*shopPacksDefinitions[[#This Row],['[bonusAmount']]],0)</f>
        <v>10</v>
      </c>
      <c r="K6" s="575">
        <f>shopPacksDefinitions[[#This Row],['[amount']]]/shopPacksDefinitions[[#This Row],['[priceDollars']]]</f>
        <v>10.1010101010101</v>
      </c>
      <c r="L6" s="359" t="b">
        <v>0</v>
      </c>
      <c r="M6" s="446" t="s">
        <v>1082</v>
      </c>
      <c r="N6" s="576"/>
      <c r="O6" s="538" t="s">
        <v>989</v>
      </c>
      <c r="P6" s="576"/>
      <c r="Q6" s="538" t="s">
        <v>989</v>
      </c>
      <c r="R6" s="577" t="s">
        <v>937</v>
      </c>
    </row>
    <row r="7" spans="2:25">
      <c r="B7" s="433" t="s">
        <v>4</v>
      </c>
      <c r="C7" s="573" t="s">
        <v>962</v>
      </c>
      <c r="D7" s="578" t="s">
        <v>964</v>
      </c>
      <c r="E7" s="574">
        <v>1</v>
      </c>
      <c r="F7" s="436">
        <v>4.99</v>
      </c>
      <c r="G7" s="357">
        <v>0</v>
      </c>
      <c r="H7" s="575">
        <v>48</v>
      </c>
      <c r="I7" s="441">
        <v>0.05</v>
      </c>
      <c r="J7" s="441">
        <f>ROUND(shopPacksDefinitions[[#This Row],[Base Amount
(only for the maths)]]+shopPacksDefinitions[[#This Row],[Base Amount
(only for the maths)]]*shopPacksDefinitions[[#This Row],['[bonusAmount']]],0)</f>
        <v>50</v>
      </c>
      <c r="K7" s="575">
        <f>shopPacksDefinitions[[#This Row],['[amount']]]/shopPacksDefinitions[[#This Row],['[priceDollars']]]</f>
        <v>10.020040080160321</v>
      </c>
      <c r="L7" s="359" t="b">
        <v>0</v>
      </c>
      <c r="M7" s="446" t="s">
        <v>1083</v>
      </c>
      <c r="N7" s="576"/>
      <c r="O7" s="538" t="s">
        <v>990</v>
      </c>
      <c r="P7" s="576"/>
      <c r="Q7" s="538" t="s">
        <v>990</v>
      </c>
      <c r="R7" s="577" t="s">
        <v>937</v>
      </c>
    </row>
    <row r="8" spans="2:25">
      <c r="B8" s="433" t="s">
        <v>4</v>
      </c>
      <c r="C8" s="573" t="s">
        <v>963</v>
      </c>
      <c r="D8" s="578" t="s">
        <v>964</v>
      </c>
      <c r="E8" s="574">
        <v>2</v>
      </c>
      <c r="F8" s="436">
        <v>9.99</v>
      </c>
      <c r="G8" s="357">
        <v>0</v>
      </c>
      <c r="H8" s="575">
        <v>100</v>
      </c>
      <c r="I8" s="441">
        <v>0.1</v>
      </c>
      <c r="J8" s="441">
        <f>ROUND(shopPacksDefinitions[[#This Row],[Base Amount
(only for the maths)]]+shopPacksDefinitions[[#This Row],[Base Amount
(only for the maths)]]*shopPacksDefinitions[[#This Row],['[bonusAmount']]],0)</f>
        <v>110</v>
      </c>
      <c r="K8" s="575">
        <f>shopPacksDefinitions[[#This Row],['[amount']]]/shopPacksDefinitions[[#This Row],['[priceDollars']]]</f>
        <v>11.011011011011011</v>
      </c>
      <c r="L8" s="359" t="b">
        <v>0</v>
      </c>
      <c r="M8" s="446" t="s">
        <v>1084</v>
      </c>
      <c r="N8" s="364"/>
      <c r="O8" s="538" t="s">
        <v>991</v>
      </c>
      <c r="P8" s="364"/>
      <c r="Q8" s="368" t="s">
        <v>991</v>
      </c>
      <c r="R8" s="577" t="s">
        <v>937</v>
      </c>
    </row>
    <row r="9" spans="2:25">
      <c r="B9" s="457" t="s">
        <v>4</v>
      </c>
      <c r="C9" s="579" t="s">
        <v>966</v>
      </c>
      <c r="D9" s="578" t="s">
        <v>964</v>
      </c>
      <c r="E9" s="574">
        <v>3</v>
      </c>
      <c r="F9" s="436">
        <v>19.989999999999998</v>
      </c>
      <c r="G9" s="460">
        <v>0</v>
      </c>
      <c r="H9" s="575">
        <v>200</v>
      </c>
      <c r="I9" s="454">
        <v>0.25</v>
      </c>
      <c r="J9" s="454">
        <f>ROUND(shopPacksDefinitions[[#This Row],[Base Amount
(only for the maths)]]+shopPacksDefinitions[[#This Row],[Base Amount
(only for the maths)]]*shopPacksDefinitions[[#This Row],['[bonusAmount']]],0)</f>
        <v>250</v>
      </c>
      <c r="K9" s="575">
        <f>shopPacksDefinitions[[#This Row],['[amount']]]/shopPacksDefinitions[[#This Row],['[priceDollars']]]</f>
        <v>12.506253126563283</v>
      </c>
      <c r="L9" s="580" t="b">
        <v>0</v>
      </c>
      <c r="M9" s="446" t="s">
        <v>1085</v>
      </c>
      <c r="N9" s="581"/>
      <c r="O9" s="538" t="s">
        <v>992</v>
      </c>
      <c r="P9" s="581"/>
      <c r="Q9" s="582" t="s">
        <v>992</v>
      </c>
      <c r="R9" s="577" t="s">
        <v>937</v>
      </c>
    </row>
    <row r="10" spans="2:25">
      <c r="B10" s="457" t="s">
        <v>4</v>
      </c>
      <c r="C10" s="579" t="s">
        <v>972</v>
      </c>
      <c r="D10" s="578" t="s">
        <v>964</v>
      </c>
      <c r="E10" s="574">
        <v>4</v>
      </c>
      <c r="F10" s="459">
        <v>39.99</v>
      </c>
      <c r="G10" s="460">
        <v>0</v>
      </c>
      <c r="H10" s="575">
        <v>400</v>
      </c>
      <c r="I10" s="454">
        <v>0.4</v>
      </c>
      <c r="J10" s="454">
        <f>ROUND(shopPacksDefinitions[[#This Row],[Base Amount
(only for the maths)]]+shopPacksDefinitions[[#This Row],[Base Amount
(only for the maths)]]*shopPacksDefinitions[[#This Row],['[bonusAmount']]],0)</f>
        <v>560</v>
      </c>
      <c r="K10" s="575">
        <f>shopPacksDefinitions[[#This Row],['[amount']]]/shopPacksDefinitions[[#This Row],['[priceDollars']]]</f>
        <v>14.003500875218805</v>
      </c>
      <c r="L10" s="580" t="b">
        <v>0</v>
      </c>
      <c r="M10" s="446" t="s">
        <v>1086</v>
      </c>
      <c r="N10" s="581"/>
      <c r="O10" s="538" t="s">
        <v>993</v>
      </c>
      <c r="P10" s="581"/>
      <c r="Q10" s="582" t="s">
        <v>993</v>
      </c>
      <c r="R10" s="577" t="s">
        <v>937</v>
      </c>
    </row>
    <row r="11" spans="2:25" ht="15.75" thickBot="1">
      <c r="B11" s="457" t="s">
        <v>4</v>
      </c>
      <c r="C11" s="579" t="s">
        <v>973</v>
      </c>
      <c r="D11" s="578" t="s">
        <v>964</v>
      </c>
      <c r="E11" s="583">
        <v>5</v>
      </c>
      <c r="F11" s="459">
        <v>79.989999999999995</v>
      </c>
      <c r="G11" s="460">
        <v>0</v>
      </c>
      <c r="H11" s="575">
        <v>800</v>
      </c>
      <c r="I11" s="454">
        <v>0.5</v>
      </c>
      <c r="J11" s="454">
        <f>ROUND(shopPacksDefinitions[[#This Row],[Base Amount
(only for the maths)]]+shopPacksDefinitions[[#This Row],[Base Amount
(only for the maths)]]*shopPacksDefinitions[[#This Row],['[bonusAmount']]],0)</f>
        <v>1200</v>
      </c>
      <c r="K11" s="575">
        <f>shopPacksDefinitions[[#This Row],['[amount']]]/shopPacksDefinitions[[#This Row],['[priceDollars']]]</f>
        <v>15.001875234404302</v>
      </c>
      <c r="L11" s="580" t="b">
        <v>1</v>
      </c>
      <c r="M11" s="446" t="s">
        <v>1087</v>
      </c>
      <c r="N11" s="581"/>
      <c r="O11" s="538" t="s">
        <v>994</v>
      </c>
      <c r="P11" s="581"/>
      <c r="Q11" s="582" t="s">
        <v>994</v>
      </c>
      <c r="R11" s="577" t="s">
        <v>937</v>
      </c>
    </row>
    <row r="12" spans="2:25" ht="15.75" thickBot="1">
      <c r="B12" s="584" t="s">
        <v>4</v>
      </c>
      <c r="C12" s="585" t="s">
        <v>975</v>
      </c>
      <c r="D12" s="586" t="s">
        <v>971</v>
      </c>
      <c r="E12" s="587">
        <v>0</v>
      </c>
      <c r="F12" s="588">
        <v>0</v>
      </c>
      <c r="G12" s="589">
        <v>5</v>
      </c>
      <c r="H12" s="590">
        <f>ROUND(shopPacksDefinitions[[#This Row],['[priceHC']]],0)*$H$4</f>
        <v>1000</v>
      </c>
      <c r="I12" s="591">
        <v>0</v>
      </c>
      <c r="J12" s="591">
        <f>ROUND(shopPacksDefinitions[[#This Row],[Base Amount
(only for the maths)]]+shopPacksDefinitions[[#This Row],[Base Amount
(only for the maths)]]*shopPacksDefinitions[[#This Row],['[bonusAmount']]],0)</f>
        <v>1000</v>
      </c>
      <c r="K12" s="590">
        <f>shopPacksDefinitions[[#This Row],['[amount']]]/shopPacksDefinitions[[#This Row],['[priceHC']]]</f>
        <v>200</v>
      </c>
      <c r="L12" s="592" t="b">
        <v>0</v>
      </c>
      <c r="M12" s="593" t="s">
        <v>1088</v>
      </c>
      <c r="N12" s="594"/>
      <c r="O12" s="594"/>
      <c r="P12" s="594"/>
      <c r="Q12" s="594"/>
      <c r="R12" s="577" t="s">
        <v>937</v>
      </c>
    </row>
    <row r="13" spans="2:25" ht="15.75" thickBot="1">
      <c r="B13" s="433" t="s">
        <v>4</v>
      </c>
      <c r="C13" s="573" t="s">
        <v>967</v>
      </c>
      <c r="D13" s="578" t="s">
        <v>971</v>
      </c>
      <c r="E13" s="574">
        <v>1</v>
      </c>
      <c r="F13" s="436">
        <v>0</v>
      </c>
      <c r="G13" s="357">
        <v>20</v>
      </c>
      <c r="H13" s="575">
        <f>ROUND(shopPacksDefinitions[[#This Row],['[priceHC']]],0)*$H$4</f>
        <v>4000</v>
      </c>
      <c r="I13" s="441">
        <v>0.1</v>
      </c>
      <c r="J13" s="441">
        <f>ROUND(shopPacksDefinitions[[#This Row],[Base Amount
(only for the maths)]]+shopPacksDefinitions[[#This Row],[Base Amount
(only for the maths)]]*shopPacksDefinitions[[#This Row],['[bonusAmount']]],0)</f>
        <v>4400</v>
      </c>
      <c r="K13" s="575">
        <f>shopPacksDefinitions[[#This Row],['[amount']]]/shopPacksDefinitions[[#This Row],['[priceHC']]]</f>
        <v>220</v>
      </c>
      <c r="L13" s="359" t="b">
        <v>0</v>
      </c>
      <c r="M13" s="593" t="s">
        <v>1089</v>
      </c>
      <c r="N13" s="364"/>
      <c r="O13" s="364"/>
      <c r="P13" s="364"/>
      <c r="Q13" s="364"/>
      <c r="R13" s="577" t="s">
        <v>937</v>
      </c>
    </row>
    <row r="14" spans="2:25" ht="15.75" thickBot="1">
      <c r="B14" s="433" t="s">
        <v>4</v>
      </c>
      <c r="C14" s="573" t="s">
        <v>968</v>
      </c>
      <c r="D14" s="578" t="s">
        <v>971</v>
      </c>
      <c r="E14" s="574">
        <v>2</v>
      </c>
      <c r="F14" s="436">
        <v>0</v>
      </c>
      <c r="G14" s="357">
        <v>50</v>
      </c>
      <c r="H14" s="575">
        <f>ROUND(shopPacksDefinitions[[#This Row],['[priceHC']]],0)*$H$4</f>
        <v>10000</v>
      </c>
      <c r="I14" s="441">
        <v>0.2</v>
      </c>
      <c r="J14" s="441">
        <f>ROUND(shopPacksDefinitions[[#This Row],[Base Amount
(only for the maths)]]+shopPacksDefinitions[[#This Row],[Base Amount
(only for the maths)]]*shopPacksDefinitions[[#This Row],['[bonusAmount']]],0)</f>
        <v>12000</v>
      </c>
      <c r="K14" s="575">
        <f>shopPacksDefinitions[[#This Row],['[amount']]]/shopPacksDefinitions[[#This Row],['[priceHC']]]</f>
        <v>240</v>
      </c>
      <c r="L14" s="359" t="b">
        <v>0</v>
      </c>
      <c r="M14" s="593" t="s">
        <v>1090</v>
      </c>
      <c r="N14" s="364"/>
      <c r="O14" s="364"/>
      <c r="P14" s="364"/>
      <c r="Q14" s="364"/>
      <c r="R14" s="577" t="s">
        <v>937</v>
      </c>
    </row>
    <row r="15" spans="2:25" ht="15.75" thickBot="1">
      <c r="B15" s="433" t="s">
        <v>4</v>
      </c>
      <c r="C15" s="573" t="s">
        <v>969</v>
      </c>
      <c r="D15" s="578" t="s">
        <v>971</v>
      </c>
      <c r="E15" s="574">
        <v>3</v>
      </c>
      <c r="F15" s="436">
        <v>0</v>
      </c>
      <c r="G15" s="357">
        <v>250</v>
      </c>
      <c r="H15" s="575">
        <f>ROUND(shopPacksDefinitions[[#This Row],['[priceHC']]],0)*$H$4</f>
        <v>50000</v>
      </c>
      <c r="I15" s="441">
        <v>0.4</v>
      </c>
      <c r="J15" s="441">
        <f>ROUND(shopPacksDefinitions[[#This Row],[Base Amount
(only for the maths)]]+shopPacksDefinitions[[#This Row],[Base Amount
(only for the maths)]]*shopPacksDefinitions[[#This Row],['[bonusAmount']]],0)</f>
        <v>70000</v>
      </c>
      <c r="K15" s="575">
        <f>shopPacksDefinitions[[#This Row],['[amount']]]/shopPacksDefinitions[[#This Row],['[priceHC']]]</f>
        <v>280</v>
      </c>
      <c r="L15" s="359" t="b">
        <v>0</v>
      </c>
      <c r="M15" s="593" t="s">
        <v>1091</v>
      </c>
      <c r="N15" s="364"/>
      <c r="O15" s="364"/>
      <c r="P15" s="364"/>
      <c r="Q15" s="364"/>
      <c r="R15" s="577" t="s">
        <v>937</v>
      </c>
    </row>
    <row r="16" spans="2:25" ht="15.75" thickBot="1">
      <c r="B16" s="433" t="s">
        <v>4</v>
      </c>
      <c r="C16" s="573" t="s">
        <v>970</v>
      </c>
      <c r="D16" s="578" t="s">
        <v>971</v>
      </c>
      <c r="E16" s="574">
        <v>4</v>
      </c>
      <c r="F16" s="436">
        <v>0</v>
      </c>
      <c r="G16" s="357">
        <v>400</v>
      </c>
      <c r="H16" s="575">
        <f>ROUND(shopPacksDefinitions[[#This Row],['[priceHC']]],0)*$H$4</f>
        <v>80000</v>
      </c>
      <c r="I16" s="441">
        <v>0.5</v>
      </c>
      <c r="J16" s="441">
        <f>ROUND(shopPacksDefinitions[[#This Row],[Base Amount
(only for the maths)]]+shopPacksDefinitions[[#This Row],[Base Amount
(only for the maths)]]*shopPacksDefinitions[[#This Row],['[bonusAmount']]],0)</f>
        <v>120000</v>
      </c>
      <c r="K16" s="575">
        <f>shopPacksDefinitions[[#This Row],['[amount']]]/shopPacksDefinitions[[#This Row],['[priceHC']]]</f>
        <v>300</v>
      </c>
      <c r="L16" s="359" t="b">
        <v>0</v>
      </c>
      <c r="M16" s="593" t="s">
        <v>1092</v>
      </c>
      <c r="N16" s="364"/>
      <c r="O16" s="364"/>
      <c r="P16" s="364"/>
      <c r="Q16" s="364"/>
      <c r="R16" s="577" t="s">
        <v>937</v>
      </c>
    </row>
    <row r="17" spans="2:18">
      <c r="B17" s="433" t="s">
        <v>4</v>
      </c>
      <c r="C17" s="573" t="s">
        <v>974</v>
      </c>
      <c r="D17" s="578" t="s">
        <v>971</v>
      </c>
      <c r="E17" s="574">
        <v>5</v>
      </c>
      <c r="F17" s="436">
        <v>0</v>
      </c>
      <c r="G17" s="357">
        <v>1000</v>
      </c>
      <c r="H17" s="575">
        <f>ROUND(shopPacksDefinitions[[#This Row],['[priceHC']]],0)*$H$4</f>
        <v>200000</v>
      </c>
      <c r="I17" s="441">
        <v>0.7</v>
      </c>
      <c r="J17" s="441">
        <f>ROUND(shopPacksDefinitions[[#This Row],[Base Amount
(only for the maths)]]+shopPacksDefinitions[[#This Row],[Base Amount
(only for the maths)]]*shopPacksDefinitions[[#This Row],['[bonusAmount']]],0)</f>
        <v>340000</v>
      </c>
      <c r="K17" s="575">
        <f>shopPacksDefinitions[[#This Row],['[amount']]]/shopPacksDefinitions[[#This Row],['[priceHC']]]</f>
        <v>340</v>
      </c>
      <c r="L17" s="359" t="b">
        <v>1</v>
      </c>
      <c r="M17" s="593" t="s">
        <v>1093</v>
      </c>
      <c r="N17" s="364"/>
      <c r="O17" s="364"/>
      <c r="P17" s="364"/>
      <c r="Q17" s="364"/>
      <c r="R17" s="577" t="s">
        <v>937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35"/>
      <c r="G3" s="535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1077</v>
      </c>
      <c r="E35" s="267" t="s">
        <v>1078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3" t="s">
        <v>917</v>
      </c>
      <c r="C49" s="173" t="s">
        <v>5</v>
      </c>
      <c r="D49" s="173" t="s">
        <v>925</v>
      </c>
      <c r="E49" s="253" t="s">
        <v>926</v>
      </c>
      <c r="F49" s="253" t="s">
        <v>927</v>
      </c>
      <c r="G49" s="253" t="s">
        <v>928</v>
      </c>
      <c r="H49" s="253" t="s">
        <v>929</v>
      </c>
    </row>
    <row r="50" spans="2:8">
      <c r="B50" s="256" t="s">
        <v>4</v>
      </c>
      <c r="C50" s="251" t="s">
        <v>918</v>
      </c>
      <c r="D50" s="251" t="s">
        <v>1104</v>
      </c>
      <c r="E50" s="255" t="s">
        <v>919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2017-07-24T15:22:30Z</dcterms:modified>
</cp:coreProperties>
</file>