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<sst xmlns="http://schemas.openxmlformats.org/spreadsheetml/2006/main" count="3470" uniqueCount="1471">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</sst>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5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0" fillId="5" borderId="45" xfId="0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2" headerRowBorderDxfId="421" tableBorderDxfId="420" totalsRowBorderDxfId="419">
  <autoFilter ref="B4:N5"/>
  <tableColumns count="13">
    <tableColumn id="1" name="{gameSettings}" dataDxfId="418"/>
    <tableColumn id="2" name="[sku]" dataDxfId="417"/>
    <tableColumn id="3" name="[timeToPCCoefA]" dataDxfId="416"/>
    <tableColumn id="4" name="[timeToPCCoefB]" dataDxfId="41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4" headerRowBorderDxfId="413" tableBorderDxfId="412" totalsRowBorderDxfId="411">
  <autoFilter ref="B10:F11"/>
  <tableColumns count="5">
    <tableColumn id="1" name="{initialSettings}" dataDxfId="410"/>
    <tableColumn id="2" name="[sku]" dataDxfId="409"/>
    <tableColumn id="3" name="[softCurrency]" dataDxfId="408"/>
    <tableColumn id="4" name="[hardCurrency]" dataDxfId="407"/>
    <tableColumn id="6" name="[initialDragonSKU]" dataDxfId="4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5" headerRowBorderDxfId="404" tableBorderDxfId="403" totalsRowBorderDxfId="402">
  <autoFilter ref="B4:J14"/>
  <tableColumns count="9">
    <tableColumn id="1" name="{localizationDefinitions}" dataDxfId="401"/>
    <tableColumn id="8" name="[sku]" dataDxfId="400"/>
    <tableColumn id="3" name="[order]" dataDxfId="399"/>
    <tableColumn id="4" name="[isoCode]" dataDxfId="398"/>
    <tableColumn id="11" name="[android]" dataDxfId="397"/>
    <tableColumn id="12" name="[iOS]" dataDxfId="396"/>
    <tableColumn id="5" name="[txtFilename]" dataDxfId="395"/>
    <tableColumn id="2" name="[icon]" dataDxfId="394"/>
    <tableColumn id="9" name="[tidName]" dataDxfId="39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2" headerRowBorderDxfId="391" tableBorderDxfId="390" totalsRowBorderDxfId="389">
  <autoFilter ref="B15:BB25"/>
  <tableColumns count="53">
    <tableColumn id="1" name="{dragonDefinitions}" dataDxfId="388"/>
    <tableColumn id="2" name="[sku]"/>
    <tableColumn id="9" name="[tier]"/>
    <tableColumn id="3" name="[order]" dataDxfId="387"/>
    <tableColumn id="40" name="[previousDragonSku]" dataDxfId="386"/>
    <tableColumn id="4" name="[unlockPriceCoins]" dataDxfId="385"/>
    <tableColumn id="5" name="[unlockPricePC]" dataDxfId="384"/>
    <tableColumn id="11" name="[cameraDefaultZoom]" dataDxfId="383"/>
    <tableColumn id="16" name="[cameraFarZoom]" dataDxfId="382"/>
    <tableColumn id="39" name="[defaultSize]" dataDxfId="381"/>
    <tableColumn id="38" name="[cameraFrameWidthModifier]" dataDxfId="380"/>
    <tableColumn id="17" name="[healthMin]" dataDxfId="379"/>
    <tableColumn id="18" name="[healthMax]" dataDxfId="378"/>
    <tableColumn id="21" name="[healthDrain]" dataDxfId="377"/>
    <tableColumn id="52" name="[healthDrainSpacePlus]" dataDxfId="376"/>
    <tableColumn id="32" name="[healthDrainAmpPerSecond]" dataDxfId="375"/>
    <tableColumn id="31" name="[sessionStartHealthDrainTime]" dataDxfId="374"/>
    <tableColumn id="30" name="[sessionStartHealthDrainModifier]" dataDxfId="373"/>
    <tableColumn id="19" name="[scaleMin]" dataDxfId="372"/>
    <tableColumn id="20" name="[scaleMax]" dataDxfId="371"/>
    <tableColumn id="42" name="[speedBase]" dataDxfId="370"/>
    <tableColumn id="22" name="[boostMultiplier]" dataDxfId="369"/>
    <tableColumn id="41" name="[energyBase]" dataDxfId="368"/>
    <tableColumn id="23" name="[energyDrain]" dataDxfId="367"/>
    <tableColumn id="24" name="[energyRefillRate]" dataDxfId="366"/>
    <tableColumn id="29" name="[furyBaseDamage]" dataDxfId="365"/>
    <tableColumn id="33" name="[furyBaseLength]" dataDxfId="364"/>
    <tableColumn id="12" name="[furyScoreMultiplier]" dataDxfId="363"/>
    <tableColumn id="26" name="[furyBaseDuration]" dataDxfId="362"/>
    <tableColumn id="25" name="[furyMax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50" dataDxfId="49" headerRowBorderDxfId="47" tableBorderDxfId="48" totalsRowBorderDxfId="46">
  <autoFilter ref="A22:AE88"/>
  <sortState ref="A23:AE88">
    <sortCondition ref="B22:B88"/>
  </sortState>
  <tableColumns count="31">
    <tableColumn id="1" name="{entityDefinitions}" dataDxfId="45"/>
    <tableColumn id="2" name="[sku]" dataDxfId="44"/>
    <tableColumn id="6" name="[category]" dataDxfId="43"/>
    <tableColumn id="10" name="[rewardScore]" dataDxfId="42"/>
    <tableColumn id="11" name="[rewardCoins]" dataDxfId="41"/>
    <tableColumn id="12" name="[rewardPC]" dataDxfId="40"/>
    <tableColumn id="13" name="[rewardHealth]" dataDxfId="39"/>
    <tableColumn id="14" name="[rewardEnergy]" dataDxfId="38"/>
    <tableColumn id="16" name="[rewardXp]" dataDxfId="37"/>
    <tableColumn id="17" name="[goldenChance]" dataDxfId="36"/>
    <tableColumn id="18" name="[pcChance]" dataDxfId="35"/>
    <tableColumn id="3" name="[isEdible]" dataDxfId="34"/>
    <tableColumn id="15" name="[latchOnFromTier]" dataDxfId="33"/>
    <tableColumn id="31" name="[grabFromTier]" dataDxfId="32"/>
    <tableColumn id="4" name="[edibleFromTier]" dataDxfId="31"/>
    <tableColumn id="34" name="[burnableFromTier]" dataDxfId="30"/>
    <tableColumn id="35" name="[isBurnable]" dataDxfId="29"/>
    <tableColumn id="30" name="[canBeGrabed]" dataDxfId="28"/>
    <tableColumn id="29" name="[canBeLatchedOn]" dataDxfId="27"/>
    <tableColumn id="28" name="[maxHealth]" dataDxfId="26"/>
    <tableColumn id="5" name="[biteResistance]" dataDxfId="25"/>
    <tableColumn id="8" name="[alcohol]" dataDxfId="24"/>
    <tableColumn id="19" name="[eatFeedbackChance]" dataDxfId="23"/>
    <tableColumn id="20" name="[burnFeedbackChance]" dataDxfId="22"/>
    <tableColumn id="21" name="[damageFeedbackChance]" dataDxfId="21"/>
    <tableColumn id="22" name="[deathFeedbackChance]" dataDxfId="20"/>
    <tableColumn id="7" name="[tidName]" dataDxfId="19"/>
    <tableColumn id="9" name="[tidEatFeedback]" dataDxfId="18"/>
    <tableColumn id="23" name="[tidBurnFeedback]" dataDxfId="17"/>
    <tableColumn id="24" name="[tidDamageFeedback]" dataDxfId="16"/>
    <tableColumn id="25" name="[tidDeathFeedback]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92" headerRowBorderDxfId="291" tableBorderDxfId="290" totalsRowBorderDxfId="289">
  <autoFilter ref="A4:B17"/>
  <sortState ref="A5:B14">
    <sortCondition ref="B4:B14"/>
  </sortState>
  <tableColumns count="2">
    <tableColumn id="1" name="{entityCategoryDefinitions}" dataDxfId="288"/>
    <tableColumn id="2" name="[sku]" dataDxfId="2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86" totalsRowDxfId="285"/>
    <tableColumn id="2" name="[sku]" dataDxfId="284" totalsRowDxfId="283"/>
    <tableColumn id="4" name="[category]" dataDxfId="282" totalsRowDxfId="281"/>
    <tableColumn id="16" name="[size]" dataDxfId="280" totalsRowDxfId="279"/>
    <tableColumn id="5" name="[minTierDisintegrate]" dataDxfId="278" totalsRowDxfId="277"/>
    <tableColumn id="17" name="[minTierBurnFeedback]" dataDxfId="276" totalsRowDxfId="275"/>
    <tableColumn id="18" name="[minTierBurn]" dataDxfId="274" totalsRowDxfId="273"/>
    <tableColumn id="28" name="[burnFeedbackChance]" dataDxfId="272" totalsRowDxfId="271"/>
    <tableColumn id="30" name="[destroyFeedbackChance]" dataDxfId="270" totalsRowDxfId="269"/>
    <tableColumn id="11" name="[minTierDestruction]" dataDxfId="268" totalsRowDxfId="267"/>
    <tableColumn id="10" name="[minTierDestructionFeedback]" dataDxfId="266" totalsRowDxfId="265"/>
    <tableColumn id="6" name="[rewardScore]" dataDxfId="264" totalsRowDxfId="263"/>
    <tableColumn id="31" name="[tidName]" dataDxfId="262" totalsRowDxfId="261"/>
    <tableColumn id="33" name="[tidBurnFeedback]" dataDxfId="260" totalsRowDxfId="259"/>
    <tableColumn id="34" name="[tidDestroyFeedback]" dataDxfId="258" totalsRowDxfId="25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56" headerRowBorderDxfId="255" tableBorderDxfId="254" totalsRowBorderDxfId="253">
  <autoFilter ref="A4:Y7"/>
  <tableColumns count="25">
    <tableColumn id="1" name="{levelDefinitions}" dataDxfId="252"/>
    <tableColumn id="9" name="[sku]" dataDxfId="251"/>
    <tableColumn id="3" name="order" dataDxfId="250"/>
    <tableColumn id="4" name="dragonsToUnlock" dataDxfId="249"/>
    <tableColumn id="14" name="[dataFile]" dataDxfId="248"/>
    <tableColumn id="5" name="[common]" dataDxfId="247"/>
    <tableColumn id="2" name="[area1]" dataDxfId="246"/>
    <tableColumn id="10" name="[area1Active]" dataDxfId="245"/>
    <tableColumn id="22" name="[area2]" dataDxfId="244"/>
    <tableColumn id="23" name="[area3]" dataDxfId="243"/>
    <tableColumn id="7" name="[dragon_baby]" dataDxfId="242"/>
    <tableColumn id="8" name="[dragon_crocodile]" dataDxfId="241"/>
    <tableColumn id="13" name="[dragon_fat]" dataDxfId="240"/>
    <tableColumn id="15" name="[dragon_reptile]" dataDxfId="239"/>
    <tableColumn id="16" name="[dragon_chinese]" dataDxfId="238"/>
    <tableColumn id="17" name="[dragon_bug]" dataDxfId="237"/>
    <tableColumn id="18" name="[dragon_classic]" dataDxfId="236"/>
    <tableColumn id="19" name="[dragon_balrog]" dataDxfId="235"/>
    <tableColumn id="20" name="[dragon_devil]" dataDxfId="234"/>
    <tableColumn id="21" name="[dragon_titan]" dataDxfId="233"/>
    <tableColumn id="25" name="[levelEditor]"/>
    <tableColumn id="24" name="[gameplayWip]"/>
    <tableColumn id="6" name="comingSoon" dataDxfId="232"/>
    <tableColumn id="11" name="tidName" dataDxfId="231"/>
    <tableColumn id="12" name="tidDesc" dataDxfId="230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229" tableBorderDxfId="228">
  <autoFilter ref="B35:K38"/>
  <tableColumns count="10">
    <tableColumn id="1" name="{missionDifficultyDefinitions}"/>
    <tableColumn id="2" name="[sku]" dataDxfId="227"/>
    <tableColumn id="7" name="[index]" dataDxfId="226"/>
    <tableColumn id="3" name="[dragonsToUnlock]" dataDxfId="225"/>
    <tableColumn id="4" name="[cooldownMinutes]" dataDxfId="224"/>
    <tableColumn id="9" name="[maxRewardCoins]" dataDxfId="223"/>
    <tableColumn id="5" name="[removeMissionPCCoefA]" dataDxfId="222"/>
    <tableColumn id="6" name="[removeMissionPCCoefB]" dataDxfId="221"/>
    <tableColumn id="8" name="[tidName]" dataDxfId="220"/>
    <tableColumn id="10" name="[color]" dataDxfId="2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218" dataDxfId="216" headerRowBorderDxfId="217" tableBorderDxfId="215" totalsRowBorderDxfId="214">
  <autoFilter ref="B43:D53"/>
  <tableColumns count="3">
    <tableColumn id="1" name="{missionDragonModifiersDefinitions}" dataDxfId="213"/>
    <tableColumn id="2" name="[sku]" dataDxfId="212"/>
    <tableColumn id="7" name="[quantityModifier]" dataDxfId="211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210" dataDxfId="208" headerRowBorderDxfId="209" tableBorderDxfId="207" totalsRowBorderDxfId="206">
  <autoFilter ref="B57:D60"/>
  <tableColumns count="3">
    <tableColumn id="1" name="{missionDifficultyModifiersDefinitions}" dataDxfId="205"/>
    <tableColumn id="2" name="[sku]" dataDxfId="204"/>
    <tableColumn id="7" name="[quantityModifier]" dataDxfId="20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202" dataDxfId="200" headerRowBorderDxfId="201" tableBorderDxfId="199" totalsRowBorderDxfId="198">
  <autoFilter ref="B64:D65"/>
  <tableColumns count="3">
    <tableColumn id="1" name="{missionOther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94" dataDxfId="192" headerRowBorderDxfId="193" tableBorderDxfId="191" totalsRowBorderDxfId="190">
  <autoFilter ref="B23:H31"/>
  <tableColumns count="7">
    <tableColumn id="1" name="{missionTypeDefinitions}" dataDxfId="189"/>
    <tableColumn id="2" name="[sku]" dataDxfId="188"/>
    <tableColumn id="3" name="[minTierToUnlock]" dataDxfId="187"/>
    <tableColumn id="4" name="[weight]" dataDxfId="186"/>
    <tableColumn id="5" name="[canBeDuringOneRun]" dataDxfId="185"/>
    <tableColumn id="9" name="[tidDescSingleRun]" dataDxfId="184"/>
    <tableColumn id="10" name="[tidDescMultiRun]" dataDxfId="18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82" dataDxfId="180" headerRowBorderDxfId="181" tableBorderDxfId="179" totalsRowBorderDxfId="178">
  <autoFilter ref="B4:J19"/>
  <tableColumns count="9">
    <tableColumn id="1" name="{missionsDefinitions}" dataDxfId="177"/>
    <tableColumn id="2" name="[sku]" dataDxfId="176"/>
    <tableColumn id="7" name="[type]" dataDxfId="175"/>
    <tableColumn id="8" name="[weight]" dataDxfId="174"/>
    <tableColumn id="6" name="[params]" dataDxfId="173"/>
    <tableColumn id="3" name="[objectiveBaseQuantityMin]" dataDxfId="172"/>
    <tableColumn id="9" name="[objectiveBaseQuantityMax]" dataDxfId="171"/>
    <tableColumn id="4" name="[icon]" dataDxfId="170"/>
    <tableColumn id="5" name="[tidObjective]" dataDxfId="169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68" headerRowBorderDxfId="167" tableBorderDxfId="166" totalsRowBorderDxfId="165">
  <autoFilter ref="B4:H7"/>
  <tableColumns count="7">
    <tableColumn id="1" name="{eggDefinitions}" dataDxfId="164"/>
    <tableColumn id="6" name="[sku]" dataDxfId="163"/>
    <tableColumn id="4" name="[pricePC]" dataDxfId="162"/>
    <tableColumn id="5" name="[incubationMinutes]" dataDxfId="161"/>
    <tableColumn id="10" name="[prefabPath]" dataDxfId="160"/>
    <tableColumn id="7" name="[tidName]" dataDxfId="159">
      <calculatedColumnFormula>CONCATENATE("TID_",UPPER(eggDefinitions[[#This Row],['[sku']]]),"_NAME")</calculatedColumnFormula>
    </tableColumn>
    <tableColumn id="8" name="[tidDesc]" dataDxfId="15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57" headerRowBorderDxfId="156" tableBorderDxfId="155" totalsRowBorderDxfId="154">
  <autoFilter ref="B18:I22"/>
  <tableColumns count="8">
    <tableColumn id="1" name="{eggRewardDefinitions}" dataDxfId="153"/>
    <tableColumn id="2" name="[sku]"/>
    <tableColumn id="3" name="[type]" dataDxfId="152"/>
    <tableColumn id="6" name="[rarity]" dataDxfId="151"/>
    <tableColumn id="4" name="[droprate]" dataDxfId="150"/>
    <tableColumn id="7" name="[duplicateFragmentsGiven]" dataDxfId="149"/>
    <tableColumn id="8" name="[duplicateCoinsGiven]" dataDxfId="148"/>
    <tableColumn id="5" name="[tidName]" dataDxfId="14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46" headerRowBorderDxfId="145" tableBorderDxfId="144" totalsRowBorderDxfId="143">
  <autoFilter ref="B26:E30"/>
  <tableColumns count="4">
    <tableColumn id="1" name="{rarityDefinitions}" dataDxfId="142"/>
    <tableColumn id="2" name="[sku]"/>
    <tableColumn id="3" name="[order]" dataDxfId="141"/>
    <tableColumn id="5" name="[tidName]" dataDxfId="14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39" headerRowBorderDxfId="138" tableBorderDxfId="137" totalsRowBorderDxfId="136">
  <autoFilter ref="B11:E14"/>
  <tableColumns count="4">
    <tableColumn id="1" name="{goldenEggDefinitions}" dataDxfId="135"/>
    <tableColumn id="6" name="[sku]" dataDxfId="134"/>
    <tableColumn id="4" name="[order]" dataDxfId="133"/>
    <tableColumn id="5" name="[fragmentsRequired]" dataDxfId="13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31" headerRowBorderDxfId="130" tableBorderDxfId="129" totalsRowBorderDxfId="128">
  <autoFilter ref="B4:F9"/>
  <tableColumns count="5">
    <tableColumn id="1" name="{chestRewardDefinitions}" dataDxfId="127"/>
    <tableColumn id="2" name="[sku]" dataDxfId="126"/>
    <tableColumn id="6" name="[collectedChests]" dataDxfId="125"/>
    <tableColumn id="3" name="[type]" dataDxfId="124"/>
    <tableColumn id="4" name="[amount]" dataDxfId="12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122" dataDxfId="120" headerRowBorderDxfId="121" tableBorderDxfId="119">
  <autoFilter ref="B4:Q44"/>
  <sortState ref="B5:Q44">
    <sortCondition ref="Q4:Q44"/>
  </sortState>
  <tableColumns count="16">
    <tableColumn id="1" name="{disguisesDefinitions}" dataDxfId="118"/>
    <tableColumn id="2" name="[sku]" dataDxfId="117"/>
    <tableColumn id="3" name="[dragonSku]" dataDxfId="116"/>
    <tableColumn id="5" name="[powerup]" dataDxfId="115"/>
    <tableColumn id="6" name="[shopOrder]" dataDxfId="114"/>
    <tableColumn id="8" name="[priceSC]" dataDxfId="113"/>
    <tableColumn id="17" name="[priceHC]" dataDxfId="112"/>
    <tableColumn id="18" name="[unlockLevel]" dataDxfId="111"/>
    <tableColumn id="10" name="[icon]" dataDxfId="110"/>
    <tableColumn id="9" name="[skin]" dataDxfId="109"/>
    <tableColumn id="13" name="[item1]" dataDxfId="108"/>
    <tableColumn id="4" name="[item2]" dataDxfId="107"/>
    <tableColumn id="7" name="[body_parts]" dataDxfId="106"/>
    <tableColumn id="11" name="[tidName]" dataDxfId="105">
      <calculatedColumnFormula>UPPER(CONCATENATE("TID_","SKIN",SUBSTITUTE(C5,"dragon",""),"_NAME"))</calculatedColumnFormula>
    </tableColumn>
    <tableColumn id="12" name="[tidDesc]" dataDxfId="104">
      <calculatedColumnFormula>UPPER(CONCATENATE("TID_",C5,"_DESC"))</calculatedColumnFormula>
    </tableColumn>
    <tableColumn id="14" name="order" dataDxfId="10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102" tableBorderDxfId="101" totalsRowBorderDxfId="100">
  <autoFilter ref="D3:M39"/>
  <sortState ref="D4:M30">
    <sortCondition ref="E3:E30"/>
  </sortState>
  <tableColumns count="10">
    <tableColumn id="1" name="{powerUpsDefinitions}" dataDxfId="99"/>
    <tableColumn id="2" name="[sku]" dataDxfId="98"/>
    <tableColumn id="3" name="[type]" dataDxfId="97"/>
    <tableColumn id="4" name="[param1]" dataDxfId="96"/>
    <tableColumn id="5" name="[param2]" dataDxfId="95"/>
    <tableColumn id="6" name="[icon]" dataDxfId="94">
      <calculatedColumnFormula>CONCATENATE("icon_",powerUpsDefinitions[[#This Row],['[sku']]])</calculatedColumnFormula>
    </tableColumn>
    <tableColumn id="10" name="[miniIcon]" dataDxfId="93"/>
    <tableColumn id="7" name="[tidName]" dataDxfId="92">
      <calculatedColumnFormula>CONCATENATE("TID_POWERUP_",UPPER(powerUpsDefinitions[[#This Row],['[sku']]]),"_NAME")</calculatedColumnFormula>
    </tableColumn>
    <tableColumn id="8" name="[tidDesc]" dataDxfId="91">
      <calculatedColumnFormula>CONCATENATE("TID_POWERUP_",UPPER(powerUpsDefinitions[[#This Row],['[sku']]]),"_DESC")</calculatedColumnFormula>
    </tableColumn>
    <tableColumn id="9" name="[tidDescShort]" dataDxfId="9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89" headerRowBorderDxfId="88" tableBorderDxfId="87" totalsRowBorderDxfId="86">
  <autoFilter ref="B5:Q17"/>
  <tableColumns count="16">
    <tableColumn id="1" name="{shopPacksDefinitions}" dataDxfId="85"/>
    <tableColumn id="6" name="[sku]" dataDxfId="84"/>
    <tableColumn id="3" name="[type]"/>
    <tableColumn id="11" name="[order]" dataDxfId="83"/>
    <tableColumn id="4" name="[priceDollars]" dataDxfId="82"/>
    <tableColumn id="5" name="[priceHC]" dataDxfId="81"/>
    <tableColumn id="12" name="Base Amount_x000a_(only for the maths)" dataDxfId="8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9"/>
    <tableColumn id="8" name="[amount]" dataDxfId="7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7">
      <calculatedColumnFormula>shopPacksDefinitions[[#This Row],['[amount']]]/shopPacksDefinitions[[#This Row],['[priceHC']]]</calculatedColumnFormula>
    </tableColumn>
    <tableColumn id="2" name="[bestValue]" dataDxfId="76"/>
    <tableColumn id="10" name="[icon]" dataDxfId="75"/>
    <tableColumn id="7" name="tidName" dataDxfId="74"/>
    <tableColumn id="14" name="[apple]" dataDxfId="73"/>
    <tableColumn id="15" name="[amazon]" dataDxfId="72"/>
    <tableColumn id="16" name="[google]" dataDxfId="7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70" headerRowBorderDxfId="69" tableBorderDxfId="68" totalsRowBorderDxfId="67">
  <autoFilter ref="B4:H29"/>
  <tableColumns count="7">
    <tableColumn id="1" name="{scoreMultiplierDefinitions}" dataDxfId="66"/>
    <tableColumn id="2" name="[sku]" dataDxfId="65"/>
    <tableColumn id="6" name="[order]" dataDxfId="64"/>
    <tableColumn id="3" name="[multiplier]" dataDxfId="63"/>
    <tableColumn id="4" name="[requiredKillStreak]" dataDxfId="62"/>
    <tableColumn id="5" name="[duration]" dataDxfId="61"/>
    <tableColumn id="7" name="[tidMessage]" dataDxfId="6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59" dataDxfId="57" headerRowBorderDxfId="58" tableBorderDxfId="56" totalsRowBorderDxfId="55">
  <autoFilter ref="B35:E45"/>
  <tableColumns count="4">
    <tableColumn id="1" name="{survivalBonusDefinitions}" dataDxfId="54"/>
    <tableColumn id="2" name="[sku]" dataDxfId="53"/>
    <tableColumn id="5" name="[survivedMinutes]" dataDxfId="52"/>
    <tableColumn id="6" name="[bonusPerMinute]" dataDxfId="5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8" t="s">
        <v>484</v>
      </c>
      <c r="C2" s="219" t="s">
        <v>485</v>
      </c>
      <c r="D2" s="220"/>
      <c r="E2" s="220"/>
      <c r="F2" s="220"/>
      <c r="G2" s="220"/>
      <c r="H2" s="221"/>
    </row>
    <row r="3" spans="2:14" s="67" customFormat="1">
      <c r="B3" s="218" t="s">
        <v>486</v>
      </c>
      <c r="C3" s="222" t="str">
        <f>CONCATENATE(C2,"\","excel_to_xml.bat")</f>
        <v xml:space="preserve"> C:\Users\hsemroud\Documents\Dragon\Docs\Content\excel_to_xml.bat</v>
      </c>
      <c r="D3" s="222"/>
      <c r="E3" s="222"/>
      <c r="F3" s="222"/>
      <c r="G3" s="222"/>
      <c r="H3" s="222"/>
    </row>
    <row r="4" spans="2:14" s="67" customFormat="1">
      <c r="B4" s="218" t="s">
        <v>487</v>
      </c>
      <c r="C4" s="222" t="str">
        <f>CONCATENATE(C2,"\","xml_to_client.bat")</f>
        <v xml:space="preserve"> C:\Users\hsemroud\Documents\Dragon\Docs\Content\xml_to_client.bat</v>
      </c>
      <c r="D4" s="222"/>
      <c r="E4" s="222"/>
      <c r="F4" s="222"/>
      <c r="G4" s="222"/>
      <c r="H4" s="222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380" t="s">
        <v>1091</v>
      </c>
      <c r="K4" s="400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3" workbookViewId="0">
      <selection activeCell="BD23" sqref="BD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296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5" t="s">
        <v>221</v>
      </c>
      <c r="R14" s="215"/>
      <c r="S14" s="215"/>
      <c r="T14" s="215"/>
      <c r="W14" s="67"/>
      <c r="X14" s="215"/>
      <c r="AA14" s="224" t="s">
        <v>222</v>
      </c>
      <c r="AB14" s="215" t="s">
        <v>222</v>
      </c>
      <c r="AC14" s="215"/>
      <c r="AD14" s="215"/>
      <c r="AE14" s="215"/>
      <c r="AG14" s="215" t="s">
        <v>321</v>
      </c>
      <c r="AH14" s="215"/>
      <c r="AI14" s="215"/>
      <c r="AJ14" s="215"/>
      <c r="AN14" s="544"/>
      <c r="AO14" s="544"/>
      <c r="AP14" s="544"/>
      <c r="AQ14" s="54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360" t="s">
        <v>212</v>
      </c>
      <c r="J15" s="363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2" t="s">
        <v>408</v>
      </c>
      <c r="R15" s="202" t="s">
        <v>409</v>
      </c>
      <c r="S15" s="202" t="s">
        <v>410</v>
      </c>
      <c r="T15" s="167" t="s">
        <v>216</v>
      </c>
      <c r="U15" s="163" t="s">
        <v>217</v>
      </c>
      <c r="V15" s="275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75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26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29" t="s">
        <v>401</v>
      </c>
      <c r="AV15" s="145" t="s">
        <v>402</v>
      </c>
      <c r="AW15" s="228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361">
        <v>35</v>
      </c>
      <c r="J16" s="364">
        <v>45</v>
      </c>
      <c r="K16" s="20">
        <v>1</v>
      </c>
      <c r="L16" s="216">
        <v>-5</v>
      </c>
      <c r="M16" s="164">
        <v>65</v>
      </c>
      <c r="N16" s="206">
        <v>105</v>
      </c>
      <c r="O16" s="206">
        <v>1</v>
      </c>
      <c r="P16" s="206">
        <v>1</v>
      </c>
      <c r="Q16" s="165">
        <v>7.0000000000000001E-3</v>
      </c>
      <c r="R16" s="354">
        <v>30</v>
      </c>
      <c r="S16" s="354">
        <v>0.5</v>
      </c>
      <c r="T16" s="208">
        <v>0.46</v>
      </c>
      <c r="U16" s="206">
        <v>0.56000000000000005</v>
      </c>
      <c r="V16" s="276">
        <v>14</v>
      </c>
      <c r="W16" s="164">
        <v>2</v>
      </c>
      <c r="X16" s="165">
        <v>40</v>
      </c>
      <c r="Y16" s="165">
        <v>20</v>
      </c>
      <c r="Z16" s="206">
        <v>11</v>
      </c>
      <c r="AA16" s="276">
        <v>250</v>
      </c>
      <c r="AB16" s="354">
        <v>7.5</v>
      </c>
      <c r="AC16" s="165">
        <v>2</v>
      </c>
      <c r="AD16" s="354">
        <v>8</v>
      </c>
      <c r="AE16" s="165">
        <v>4000</v>
      </c>
      <c r="AF16" s="164">
        <v>0.23</v>
      </c>
      <c r="AG16" s="359">
        <v>0</v>
      </c>
      <c r="AH16" s="359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0">
        <v>3.0000000000000001E-3</v>
      </c>
      <c r="AV16" s="377">
        <v>5.0000000000000001E-3</v>
      </c>
      <c r="AW16" s="278">
        <v>175</v>
      </c>
      <c r="AX16" s="13">
        <v>2</v>
      </c>
      <c r="AY16" s="13">
        <v>9.5</v>
      </c>
      <c r="AZ16" s="13">
        <v>1</v>
      </c>
      <c r="BA16" s="319">
        <v>0.9</v>
      </c>
      <c r="BB16" s="319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361">
        <v>35</v>
      </c>
      <c r="J17" s="364">
        <v>45</v>
      </c>
      <c r="K17" s="20">
        <v>3</v>
      </c>
      <c r="L17" s="216">
        <v>0</v>
      </c>
      <c r="M17" s="164">
        <v>95</v>
      </c>
      <c r="N17" s="206">
        <v>145</v>
      </c>
      <c r="O17" s="206">
        <v>1.05</v>
      </c>
      <c r="P17" s="206">
        <v>1</v>
      </c>
      <c r="Q17" s="165">
        <v>7.4999999999999997E-3</v>
      </c>
      <c r="R17" s="354">
        <v>30</v>
      </c>
      <c r="S17" s="354">
        <v>0.5</v>
      </c>
      <c r="T17" s="203">
        <v>0.8</v>
      </c>
      <c r="U17" s="207">
        <v>1</v>
      </c>
      <c r="V17" s="276">
        <v>16</v>
      </c>
      <c r="W17" s="164">
        <v>2</v>
      </c>
      <c r="X17" s="165">
        <v>45</v>
      </c>
      <c r="Y17" s="165">
        <v>20</v>
      </c>
      <c r="Z17" s="206">
        <v>12</v>
      </c>
      <c r="AA17" s="276">
        <v>275</v>
      </c>
      <c r="AB17" s="354">
        <v>8</v>
      </c>
      <c r="AC17" s="165">
        <v>3</v>
      </c>
      <c r="AD17" s="354">
        <v>9</v>
      </c>
      <c r="AE17" s="165">
        <v>10000</v>
      </c>
      <c r="AF17" s="164">
        <v>0.19</v>
      </c>
      <c r="AG17" s="357">
        <v>0</v>
      </c>
      <c r="AH17" s="357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0">
        <v>2.3E-3</v>
      </c>
      <c r="AV17" s="377">
        <v>5.0000000000000001E-3</v>
      </c>
      <c r="AW17" s="278">
        <v>210</v>
      </c>
      <c r="AX17" s="13">
        <v>2.1</v>
      </c>
      <c r="AY17" s="13">
        <v>9.5</v>
      </c>
      <c r="AZ17" s="13">
        <v>1.7</v>
      </c>
      <c r="BA17" s="13">
        <v>0.9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362">
        <v>35</v>
      </c>
      <c r="J18" s="365">
        <v>45</v>
      </c>
      <c r="K18" s="20">
        <v>5</v>
      </c>
      <c r="L18" s="216">
        <v>0</v>
      </c>
      <c r="M18" s="164">
        <v>140</v>
      </c>
      <c r="N18" s="207">
        <v>200</v>
      </c>
      <c r="O18" s="207">
        <v>1.4</v>
      </c>
      <c r="P18" s="207">
        <v>1</v>
      </c>
      <c r="Q18" s="165">
        <v>8.0000000000000002E-3</v>
      </c>
      <c r="R18" s="354">
        <v>30</v>
      </c>
      <c r="S18" s="354">
        <v>0.5</v>
      </c>
      <c r="T18" s="208">
        <v>0.85</v>
      </c>
      <c r="U18" s="206">
        <v>1.1000000000000001</v>
      </c>
      <c r="V18" s="277">
        <v>23.5</v>
      </c>
      <c r="W18" s="168">
        <v>1.9</v>
      </c>
      <c r="X18" s="165">
        <v>60</v>
      </c>
      <c r="Y18" s="165">
        <v>25</v>
      </c>
      <c r="Z18" s="206">
        <v>17</v>
      </c>
      <c r="AA18" s="277">
        <v>300</v>
      </c>
      <c r="AB18" s="354">
        <v>9</v>
      </c>
      <c r="AC18" s="166">
        <v>3</v>
      </c>
      <c r="AD18" s="355">
        <v>9</v>
      </c>
      <c r="AE18" s="165">
        <v>11000</v>
      </c>
      <c r="AF18" s="168">
        <v>0.15</v>
      </c>
      <c r="AG18" s="358">
        <v>0</v>
      </c>
      <c r="AH18" s="358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0">
        <v>2E-3</v>
      </c>
      <c r="AV18" s="377">
        <v>5.0000000000000001E-3</v>
      </c>
      <c r="AW18" s="278">
        <v>240</v>
      </c>
      <c r="AX18" s="13">
        <v>2.2000000000000002</v>
      </c>
      <c r="AY18" s="13">
        <v>9.5</v>
      </c>
      <c r="AZ18" s="13">
        <v>1.7</v>
      </c>
      <c r="BA18" s="13">
        <v>0.9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361">
        <v>35</v>
      </c>
      <c r="J19" s="364">
        <v>45</v>
      </c>
      <c r="K19" s="20">
        <v>6</v>
      </c>
      <c r="L19" s="216">
        <v>0</v>
      </c>
      <c r="M19" s="164">
        <v>190</v>
      </c>
      <c r="N19" s="206">
        <v>240</v>
      </c>
      <c r="O19" s="206">
        <v>1.34</v>
      </c>
      <c r="P19" s="206">
        <v>1</v>
      </c>
      <c r="Q19" s="165">
        <v>8.9999999999999993E-3</v>
      </c>
      <c r="R19" s="354">
        <v>30</v>
      </c>
      <c r="S19" s="354">
        <v>0.6</v>
      </c>
      <c r="T19" s="203">
        <v>0.9</v>
      </c>
      <c r="U19" s="207">
        <v>1.1000000000000001</v>
      </c>
      <c r="V19" s="276">
        <v>19</v>
      </c>
      <c r="W19" s="164">
        <v>1.9</v>
      </c>
      <c r="X19" s="165">
        <v>75</v>
      </c>
      <c r="Y19" s="165">
        <v>30</v>
      </c>
      <c r="Z19" s="207">
        <v>15</v>
      </c>
      <c r="AA19" s="276">
        <v>325</v>
      </c>
      <c r="AB19" s="354">
        <v>10</v>
      </c>
      <c r="AC19" s="165">
        <v>3</v>
      </c>
      <c r="AD19" s="354">
        <v>9</v>
      </c>
      <c r="AE19" s="165">
        <v>12000</v>
      </c>
      <c r="AF19" s="164">
        <v>0.13</v>
      </c>
      <c r="AG19" s="357">
        <v>0</v>
      </c>
      <c r="AH19" s="357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0">
        <v>2E-3</v>
      </c>
      <c r="AV19" s="377">
        <v>5.0000000000000001E-3</v>
      </c>
      <c r="AW19" s="278">
        <v>260</v>
      </c>
      <c r="AX19" s="13">
        <v>2.2999999999999998</v>
      </c>
      <c r="AY19" s="13">
        <v>9.5</v>
      </c>
      <c r="AZ19" s="13">
        <v>1.7</v>
      </c>
      <c r="BA19" s="13">
        <v>0.9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361">
        <v>35</v>
      </c>
      <c r="J20" s="364">
        <v>45</v>
      </c>
      <c r="K20" s="20">
        <v>8</v>
      </c>
      <c r="L20" s="216">
        <v>0</v>
      </c>
      <c r="M20" s="164">
        <v>210</v>
      </c>
      <c r="N20" s="206">
        <v>270</v>
      </c>
      <c r="O20" s="206">
        <v>1.6</v>
      </c>
      <c r="P20" s="206">
        <v>1</v>
      </c>
      <c r="Q20" s="165">
        <v>1.0999999999999999E-2</v>
      </c>
      <c r="R20" s="354">
        <v>30</v>
      </c>
      <c r="S20" s="354">
        <v>0.6</v>
      </c>
      <c r="T20" s="208">
        <v>1</v>
      </c>
      <c r="U20" s="206">
        <v>1.1000000000000001</v>
      </c>
      <c r="V20" s="276">
        <v>20</v>
      </c>
      <c r="W20" s="164">
        <v>1.8</v>
      </c>
      <c r="X20" s="165">
        <v>90</v>
      </c>
      <c r="Y20" s="165">
        <v>32</v>
      </c>
      <c r="Z20" s="206">
        <v>21</v>
      </c>
      <c r="AA20" s="276">
        <v>350</v>
      </c>
      <c r="AB20" s="354">
        <v>11</v>
      </c>
      <c r="AC20" s="165">
        <v>4</v>
      </c>
      <c r="AD20" s="354">
        <v>10</v>
      </c>
      <c r="AE20" s="165">
        <v>25000</v>
      </c>
      <c r="AF20" s="164">
        <v>0.11</v>
      </c>
      <c r="AG20" s="357">
        <v>0</v>
      </c>
      <c r="AH20" s="357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0">
        <v>1.9E-3</v>
      </c>
      <c r="AV20" s="377">
        <v>5.0000000000000001E-3</v>
      </c>
      <c r="AW20" s="278">
        <v>300</v>
      </c>
      <c r="AX20" s="13">
        <v>2.4</v>
      </c>
      <c r="AY20" s="13">
        <v>9.5</v>
      </c>
      <c r="AZ20" s="13">
        <v>1.7</v>
      </c>
      <c r="BA20" s="13">
        <v>0.3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361">
        <v>35</v>
      </c>
      <c r="J21" s="364">
        <v>45</v>
      </c>
      <c r="K21" s="20">
        <v>10</v>
      </c>
      <c r="L21" s="216">
        <v>0</v>
      </c>
      <c r="M21" s="164">
        <v>250</v>
      </c>
      <c r="N21" s="207">
        <v>310</v>
      </c>
      <c r="O21" s="207">
        <v>1.8</v>
      </c>
      <c r="P21" s="207">
        <v>1</v>
      </c>
      <c r="Q21" s="165">
        <v>1.0999999999999999E-2</v>
      </c>
      <c r="R21" s="354">
        <v>30</v>
      </c>
      <c r="S21" s="354">
        <v>0.6</v>
      </c>
      <c r="T21" s="208">
        <v>1.05</v>
      </c>
      <c r="U21" s="206">
        <v>1.1499999999999999</v>
      </c>
      <c r="V21" s="276">
        <v>21</v>
      </c>
      <c r="W21" s="164">
        <v>1.8</v>
      </c>
      <c r="X21" s="165">
        <v>105</v>
      </c>
      <c r="Y21" s="165">
        <v>32</v>
      </c>
      <c r="Z21" s="206">
        <v>18</v>
      </c>
      <c r="AA21" s="276">
        <v>375</v>
      </c>
      <c r="AB21" s="354">
        <v>12</v>
      </c>
      <c r="AC21" s="165">
        <v>4</v>
      </c>
      <c r="AD21" s="354">
        <v>10</v>
      </c>
      <c r="AE21" s="165">
        <v>26000</v>
      </c>
      <c r="AF21" s="164">
        <v>0.09</v>
      </c>
      <c r="AG21" s="357">
        <v>0</v>
      </c>
      <c r="AH21" s="357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0">
        <v>1.8E-3</v>
      </c>
      <c r="AV21" s="377">
        <v>5.0000000000000001E-3</v>
      </c>
      <c r="AW21" s="278">
        <v>340</v>
      </c>
      <c r="AX21" s="13">
        <v>2.5</v>
      </c>
      <c r="AY21" s="13">
        <v>9.5</v>
      </c>
      <c r="AZ21" s="13">
        <v>1.7</v>
      </c>
      <c r="BA21" s="13">
        <v>0.3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361">
        <v>35</v>
      </c>
      <c r="J22" s="364">
        <v>45</v>
      </c>
      <c r="K22" s="20">
        <v>12.5</v>
      </c>
      <c r="L22" s="216">
        <v>0</v>
      </c>
      <c r="M22" s="164">
        <v>290</v>
      </c>
      <c r="N22" s="206">
        <v>350</v>
      </c>
      <c r="O22" s="206">
        <v>2</v>
      </c>
      <c r="P22" s="206">
        <v>1</v>
      </c>
      <c r="Q22" s="165">
        <v>1.2E-2</v>
      </c>
      <c r="R22" s="354">
        <v>25</v>
      </c>
      <c r="S22" s="354">
        <v>0.6</v>
      </c>
      <c r="T22" s="208">
        <v>1.35</v>
      </c>
      <c r="U22" s="206">
        <v>1.45</v>
      </c>
      <c r="V22" s="276">
        <v>23.5</v>
      </c>
      <c r="W22" s="164">
        <v>1.7</v>
      </c>
      <c r="X22" s="165">
        <v>120</v>
      </c>
      <c r="Y22" s="165">
        <v>36</v>
      </c>
      <c r="Z22" s="206">
        <v>20</v>
      </c>
      <c r="AA22" s="276">
        <v>400</v>
      </c>
      <c r="AB22" s="354">
        <v>14</v>
      </c>
      <c r="AC22" s="165">
        <v>4</v>
      </c>
      <c r="AD22" s="354">
        <v>10</v>
      </c>
      <c r="AE22" s="165">
        <v>27000</v>
      </c>
      <c r="AF22" s="164">
        <v>0.08</v>
      </c>
      <c r="AG22" s="357">
        <v>0</v>
      </c>
      <c r="AH22" s="357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0">
        <v>1.6999999999999999E-3</v>
      </c>
      <c r="AV22" s="377">
        <v>5.0000000000000001E-3</v>
      </c>
      <c r="AW22" s="278">
        <v>380</v>
      </c>
      <c r="AX22" s="13">
        <v>2.6</v>
      </c>
      <c r="AY22" s="13">
        <v>9.5</v>
      </c>
      <c r="AZ22" s="13">
        <v>1.7</v>
      </c>
      <c r="BA22" s="13">
        <v>0.3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362">
        <v>35</v>
      </c>
      <c r="J23" s="365">
        <v>45</v>
      </c>
      <c r="K23" s="20">
        <v>17</v>
      </c>
      <c r="L23" s="216">
        <v>0</v>
      </c>
      <c r="M23" s="164">
        <v>330</v>
      </c>
      <c r="N23" s="206">
        <v>400</v>
      </c>
      <c r="O23" s="206">
        <v>2.2000000000000002</v>
      </c>
      <c r="P23" s="206">
        <v>1</v>
      </c>
      <c r="Q23" s="165">
        <v>1.2999999999999999E-2</v>
      </c>
      <c r="R23" s="354">
        <v>25</v>
      </c>
      <c r="S23" s="354">
        <v>0.7</v>
      </c>
      <c r="T23" s="208">
        <v>1.54</v>
      </c>
      <c r="U23" s="206">
        <v>1.7</v>
      </c>
      <c r="V23" s="277">
        <v>25</v>
      </c>
      <c r="W23" s="168">
        <v>1.6</v>
      </c>
      <c r="X23" s="165">
        <v>155</v>
      </c>
      <c r="Y23" s="165">
        <v>42</v>
      </c>
      <c r="Z23" s="206">
        <v>28</v>
      </c>
      <c r="AA23" s="277">
        <v>425</v>
      </c>
      <c r="AB23" s="354">
        <v>15</v>
      </c>
      <c r="AC23" s="166">
        <v>5</v>
      </c>
      <c r="AD23" s="355">
        <v>10</v>
      </c>
      <c r="AE23" s="165">
        <v>80000</v>
      </c>
      <c r="AF23" s="168">
        <v>7.0000000000000007E-2</v>
      </c>
      <c r="AG23" s="358">
        <v>0</v>
      </c>
      <c r="AH23" s="358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0">
        <v>1.6000000000000001E-3</v>
      </c>
      <c r="AV23" s="377">
        <v>5.0000000000000001E-3</v>
      </c>
      <c r="AW23" s="278">
        <v>500</v>
      </c>
      <c r="AX23" s="13">
        <v>3.2</v>
      </c>
      <c r="AY23" s="13">
        <v>9.5</v>
      </c>
      <c r="AZ23" s="13">
        <v>1.7</v>
      </c>
      <c r="BA23" s="13">
        <v>0.2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362">
        <v>35</v>
      </c>
      <c r="J24" s="365">
        <v>45</v>
      </c>
      <c r="K24" s="20">
        <v>20</v>
      </c>
      <c r="L24" s="216">
        <v>0</v>
      </c>
      <c r="M24" s="164">
        <v>375</v>
      </c>
      <c r="N24" s="207">
        <v>445</v>
      </c>
      <c r="O24" s="207">
        <v>2.2000000000000002</v>
      </c>
      <c r="P24" s="207">
        <v>1</v>
      </c>
      <c r="Q24" s="165">
        <v>1.4E-2</v>
      </c>
      <c r="R24" s="354">
        <v>25</v>
      </c>
      <c r="S24" s="354">
        <v>0.7</v>
      </c>
      <c r="T24" s="203">
        <v>1.8</v>
      </c>
      <c r="U24" s="207">
        <v>1.9</v>
      </c>
      <c r="V24" s="277">
        <v>28</v>
      </c>
      <c r="W24" s="168">
        <v>1.6</v>
      </c>
      <c r="X24" s="165">
        <v>160</v>
      </c>
      <c r="Y24" s="165">
        <v>43</v>
      </c>
      <c r="Z24" s="207">
        <v>25</v>
      </c>
      <c r="AA24" s="277">
        <v>450</v>
      </c>
      <c r="AB24" s="354">
        <v>15</v>
      </c>
      <c r="AC24" s="166">
        <v>5</v>
      </c>
      <c r="AD24" s="355">
        <v>10</v>
      </c>
      <c r="AE24" s="165">
        <v>85000</v>
      </c>
      <c r="AF24" s="168">
        <v>0.06</v>
      </c>
      <c r="AG24" s="358">
        <v>0</v>
      </c>
      <c r="AH24" s="358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0">
        <v>1.6000000000000001E-3</v>
      </c>
      <c r="AV24" s="377">
        <v>5.0000000000000001E-3</v>
      </c>
      <c r="AW24" s="278">
        <v>620</v>
      </c>
      <c r="AX24" s="13">
        <v>3.9</v>
      </c>
      <c r="AY24" s="13">
        <v>9.5</v>
      </c>
      <c r="AZ24" s="13">
        <v>1.7</v>
      </c>
      <c r="BA24" s="13">
        <v>0.2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362">
        <v>35</v>
      </c>
      <c r="J25" s="366">
        <v>45</v>
      </c>
      <c r="K25" s="20">
        <v>25</v>
      </c>
      <c r="L25" s="227">
        <v>0</v>
      </c>
      <c r="M25" s="376">
        <v>425</v>
      </c>
      <c r="N25" s="207">
        <v>500</v>
      </c>
      <c r="O25" s="207">
        <v>2.2999999999999998</v>
      </c>
      <c r="P25" s="207">
        <v>1</v>
      </c>
      <c r="Q25" s="165">
        <v>1.4999999999999999E-2</v>
      </c>
      <c r="R25" s="354">
        <v>20</v>
      </c>
      <c r="S25" s="354">
        <v>0.8</v>
      </c>
      <c r="T25" s="203">
        <v>2</v>
      </c>
      <c r="U25" s="207">
        <v>2.1</v>
      </c>
      <c r="V25" s="277">
        <v>31</v>
      </c>
      <c r="W25" s="168">
        <v>1.6</v>
      </c>
      <c r="X25" s="166">
        <v>165</v>
      </c>
      <c r="Y25" s="166">
        <v>41</v>
      </c>
      <c r="Z25" s="207">
        <v>24</v>
      </c>
      <c r="AA25" s="277">
        <v>475</v>
      </c>
      <c r="AB25" s="372">
        <v>16</v>
      </c>
      <c r="AC25" s="166">
        <v>6</v>
      </c>
      <c r="AD25" s="372">
        <v>10</v>
      </c>
      <c r="AE25" s="165">
        <v>300000</v>
      </c>
      <c r="AF25" s="168">
        <v>0.05</v>
      </c>
      <c r="AG25" s="357">
        <v>0</v>
      </c>
      <c r="AH25" s="357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0">
        <v>1.5E-3</v>
      </c>
      <c r="AV25" s="377">
        <v>5.0000000000000001E-3</v>
      </c>
      <c r="AW25" s="278">
        <v>750</v>
      </c>
      <c r="AX25" s="189">
        <v>4.7</v>
      </c>
      <c r="AY25" s="189">
        <v>9.5</v>
      </c>
      <c r="AZ25" s="189">
        <v>1.7</v>
      </c>
      <c r="BA25" s="189">
        <v>0.2</v>
      </c>
      <c r="BB25" s="189">
        <v>1.5</v>
      </c>
      <c r="BG25"/>
    </row>
    <row r="26" spans="2:59" s="226" customFormat="1" ht="24" thickBot="1">
      <c r="B26" s="225"/>
      <c r="C26" s="225"/>
      <c r="D26" s="225"/>
      <c r="E26" s="225"/>
      <c r="F26" s="225"/>
      <c r="G26" s="225"/>
      <c r="H26" s="225"/>
      <c r="I26" s="545" t="s">
        <v>523</v>
      </c>
      <c r="J26" s="546"/>
      <c r="K26" s="546"/>
      <c r="L26" s="547"/>
      <c r="M26" s="374"/>
      <c r="N26" s="551" t="s">
        <v>524</v>
      </c>
      <c r="O26" s="551"/>
      <c r="P26" s="551"/>
      <c r="Q26" s="551"/>
      <c r="R26" s="551"/>
      <c r="S26" s="552"/>
      <c r="T26" s="550" t="s">
        <v>525</v>
      </c>
      <c r="U26" s="550"/>
      <c r="V26" s="373" t="s">
        <v>530</v>
      </c>
      <c r="W26" s="549" t="s">
        <v>529</v>
      </c>
      <c r="X26" s="549"/>
      <c r="Y26" s="549"/>
      <c r="Z26" s="549"/>
      <c r="AA26" s="548" t="s">
        <v>526</v>
      </c>
      <c r="AB26" s="548"/>
      <c r="AC26" s="548"/>
      <c r="AD26" s="548"/>
      <c r="AE26" s="548"/>
      <c r="AF26" s="371" t="s">
        <v>527</v>
      </c>
      <c r="AH26" s="225"/>
      <c r="AI26" s="225"/>
      <c r="AW26" s="542" t="s">
        <v>531</v>
      </c>
      <c r="AX26" s="543"/>
      <c r="AY26" s="543"/>
      <c r="AZ26" s="543"/>
      <c r="BA26" s="543"/>
      <c r="BB26" s="54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4" t="s">
        <v>411</v>
      </c>
      <c r="F31" s="144" t="s">
        <v>412</v>
      </c>
      <c r="G31" s="204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04"/>
      <c r="D35" s="304" t="s">
        <v>776</v>
      </c>
      <c r="E35" s="304" t="s">
        <v>787</v>
      </c>
      <c r="F35" s="304"/>
      <c r="G35" s="304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5"/>
      <c r="C3" s="235"/>
    </row>
    <row r="4" spans="1:18" ht="86.25">
      <c r="B4" s="382" t="s">
        <v>560</v>
      </c>
      <c r="C4" s="383" t="s">
        <v>5</v>
      </c>
      <c r="D4" s="384" t="s">
        <v>639</v>
      </c>
      <c r="E4" s="384" t="s">
        <v>362</v>
      </c>
      <c r="F4" s="384" t="s">
        <v>186</v>
      </c>
      <c r="G4" s="384" t="s">
        <v>1137</v>
      </c>
      <c r="H4" s="384" t="s">
        <v>1357</v>
      </c>
      <c r="I4" s="385" t="s">
        <v>191</v>
      </c>
      <c r="J4" s="385" t="s">
        <v>192</v>
      </c>
      <c r="K4" s="385" t="s">
        <v>23</v>
      </c>
      <c r="L4" s="386" t="s">
        <v>789</v>
      </c>
      <c r="M4" s="387" t="s">
        <v>38</v>
      </c>
      <c r="N4" s="387" t="s">
        <v>177</v>
      </c>
      <c r="O4" s="388" t="s">
        <v>937</v>
      </c>
    </row>
    <row r="5" spans="1:18">
      <c r="B5" s="389" t="s">
        <v>4</v>
      </c>
      <c r="C5" s="390" t="s">
        <v>645</v>
      </c>
      <c r="D5" s="391" t="s">
        <v>642</v>
      </c>
      <c r="E5" s="391" t="s">
        <v>300</v>
      </c>
      <c r="F5" s="391">
        <v>0</v>
      </c>
      <c r="G5" s="391" t="b">
        <v>0</v>
      </c>
      <c r="H5" s="391" t="b">
        <v>0</v>
      </c>
      <c r="I5" s="392" t="s">
        <v>648</v>
      </c>
      <c r="J5" s="392" t="s">
        <v>649</v>
      </c>
      <c r="K5" s="392" t="s">
        <v>1272</v>
      </c>
      <c r="L5" s="393" t="s">
        <v>324</v>
      </c>
      <c r="M5" s="388" t="s">
        <v>831</v>
      </c>
      <c r="N5" s="388" t="str">
        <f>CONCATENATE(LEFT(petDefinitions[[#This Row],['[tidName']]],10),"_DESC")</f>
        <v>TID_PET_00_DESC</v>
      </c>
      <c r="O5" s="388">
        <v>0</v>
      </c>
    </row>
    <row r="6" spans="1:18">
      <c r="B6" s="389" t="s">
        <v>4</v>
      </c>
      <c r="C6" s="390" t="s">
        <v>646</v>
      </c>
      <c r="D6" s="391" t="s">
        <v>642</v>
      </c>
      <c r="E6" s="391" t="s">
        <v>300</v>
      </c>
      <c r="F6" s="391">
        <v>1</v>
      </c>
      <c r="G6" s="391" t="b">
        <v>1</v>
      </c>
      <c r="H6" s="391" t="b">
        <v>0</v>
      </c>
      <c r="I6" s="392" t="s">
        <v>648</v>
      </c>
      <c r="J6" s="392" t="s">
        <v>649</v>
      </c>
      <c r="K6" s="392" t="s">
        <v>1272</v>
      </c>
      <c r="L6" s="393" t="s">
        <v>300</v>
      </c>
      <c r="M6" s="388" t="s">
        <v>856</v>
      </c>
      <c r="N6" s="388" t="str">
        <f>CONCATENATE(LEFT(petDefinitions[[#This Row],['[tidName']]],10),"_DESC")</f>
        <v>TID_PET_01_DESC</v>
      </c>
      <c r="O6" s="394">
        <v>1</v>
      </c>
      <c r="R6" s="67"/>
    </row>
    <row r="7" spans="1:18">
      <c r="B7" s="395" t="s">
        <v>4</v>
      </c>
      <c r="C7" s="396" t="s">
        <v>647</v>
      </c>
      <c r="D7" s="397" t="s">
        <v>642</v>
      </c>
      <c r="E7" s="391" t="s">
        <v>1334</v>
      </c>
      <c r="F7" s="391">
        <v>2</v>
      </c>
      <c r="G7" s="391" t="b">
        <v>1</v>
      </c>
      <c r="H7" s="391" t="b">
        <v>0</v>
      </c>
      <c r="I7" s="392" t="s">
        <v>648</v>
      </c>
      <c r="J7" s="392" t="s">
        <v>649</v>
      </c>
      <c r="K7" s="392" t="s">
        <v>1272</v>
      </c>
      <c r="L7" s="393" t="s">
        <v>817</v>
      </c>
      <c r="M7" s="388" t="s">
        <v>857</v>
      </c>
      <c r="N7" s="394" t="str">
        <f>CONCATENATE(LEFT(petDefinitions[[#This Row],['[tidName']]],10),"_DESC")</f>
        <v>TID_PET_02_DESC</v>
      </c>
      <c r="O7" s="388">
        <v>2</v>
      </c>
      <c r="R7" s="67"/>
    </row>
    <row r="8" spans="1:18">
      <c r="B8" s="395" t="s">
        <v>4</v>
      </c>
      <c r="C8" s="396" t="s">
        <v>797</v>
      </c>
      <c r="D8" s="397" t="s">
        <v>642</v>
      </c>
      <c r="E8" s="391" t="s">
        <v>300</v>
      </c>
      <c r="F8" s="391">
        <v>2</v>
      </c>
      <c r="G8" s="391" t="b">
        <v>0</v>
      </c>
      <c r="H8" s="391" t="b">
        <v>0</v>
      </c>
      <c r="I8" s="392" t="s">
        <v>1277</v>
      </c>
      <c r="J8" s="392" t="s">
        <v>1252</v>
      </c>
      <c r="K8" s="392" t="s">
        <v>1253</v>
      </c>
      <c r="L8" s="393" t="s">
        <v>324</v>
      </c>
      <c r="M8" s="388" t="s">
        <v>858</v>
      </c>
      <c r="N8" s="388" t="str">
        <f>CONCATENATE(LEFT(petDefinitions[[#This Row],['[tidName']]],10),"_DESC")</f>
        <v>TID_PET_03_DESC</v>
      </c>
      <c r="O8" s="394">
        <v>3</v>
      </c>
      <c r="R8" s="67"/>
    </row>
    <row r="9" spans="1:18">
      <c r="A9" s="67"/>
      <c r="B9" s="395" t="s">
        <v>4</v>
      </c>
      <c r="C9" s="396" t="s">
        <v>798</v>
      </c>
      <c r="D9" s="397" t="s">
        <v>642</v>
      </c>
      <c r="E9" s="391" t="s">
        <v>1334</v>
      </c>
      <c r="F9" s="391">
        <v>3</v>
      </c>
      <c r="G9" s="391" t="b">
        <v>1</v>
      </c>
      <c r="H9" s="391" t="b">
        <v>0</v>
      </c>
      <c r="I9" s="392" t="s">
        <v>1122</v>
      </c>
      <c r="J9" s="392" t="s">
        <v>1130</v>
      </c>
      <c r="K9" s="398" t="s">
        <v>1272</v>
      </c>
      <c r="L9" s="393" t="s">
        <v>817</v>
      </c>
      <c r="M9" s="388" t="s">
        <v>859</v>
      </c>
      <c r="N9" s="394" t="str">
        <f>CONCATENATE(LEFT(petDefinitions[[#This Row],['[tidName']]],10),"_DESC")</f>
        <v>TID_PET_04_DESC</v>
      </c>
      <c r="O9" s="388">
        <v>4</v>
      </c>
      <c r="R9" s="67"/>
    </row>
    <row r="10" spans="1:18">
      <c r="A10" s="67"/>
      <c r="B10" s="395" t="s">
        <v>4</v>
      </c>
      <c r="C10" s="396" t="s">
        <v>799</v>
      </c>
      <c r="D10" s="397" t="s">
        <v>642</v>
      </c>
      <c r="E10" s="391" t="s">
        <v>300</v>
      </c>
      <c r="F10" s="391">
        <v>3</v>
      </c>
      <c r="G10" s="391" t="b">
        <v>1</v>
      </c>
      <c r="H10" s="391" t="b">
        <v>0</v>
      </c>
      <c r="I10" s="392" t="s">
        <v>648</v>
      </c>
      <c r="J10" s="392" t="s">
        <v>649</v>
      </c>
      <c r="K10" s="392" t="s">
        <v>1272</v>
      </c>
      <c r="L10" s="393" t="s">
        <v>300</v>
      </c>
      <c r="M10" s="388" t="s">
        <v>860</v>
      </c>
      <c r="N10" s="388" t="str">
        <f>CONCATENATE(LEFT(petDefinitions[[#This Row],['[tidName']]],10),"_DESC")</f>
        <v>TID_PET_05_DESC</v>
      </c>
      <c r="O10" s="388">
        <v>5</v>
      </c>
      <c r="R10" s="67"/>
    </row>
    <row r="11" spans="1:18">
      <c r="A11" s="67"/>
      <c r="B11" s="395" t="s">
        <v>4</v>
      </c>
      <c r="C11" s="396" t="s">
        <v>800</v>
      </c>
      <c r="D11" s="397" t="s">
        <v>642</v>
      </c>
      <c r="E11" s="391" t="s">
        <v>1334</v>
      </c>
      <c r="F11" s="391">
        <v>4</v>
      </c>
      <c r="G11" s="391" t="b">
        <v>1</v>
      </c>
      <c r="H11" s="391" t="b">
        <v>0</v>
      </c>
      <c r="I11" s="392" t="s">
        <v>648</v>
      </c>
      <c r="J11" s="392" t="s">
        <v>649</v>
      </c>
      <c r="K11" s="392" t="s">
        <v>1272</v>
      </c>
      <c r="L11" s="393" t="s">
        <v>817</v>
      </c>
      <c r="M11" s="388" t="s">
        <v>861</v>
      </c>
      <c r="N11" s="388" t="str">
        <f>CONCATENATE(LEFT(petDefinitions[[#This Row],['[tidName']]],10),"_DESC")</f>
        <v>TID_PET_06_DESC</v>
      </c>
      <c r="O11" s="388">
        <v>6</v>
      </c>
      <c r="R11" s="67"/>
    </row>
    <row r="12" spans="1:18">
      <c r="A12" s="67"/>
      <c r="B12" s="395" t="s">
        <v>4</v>
      </c>
      <c r="C12" s="396" t="s">
        <v>801</v>
      </c>
      <c r="D12" s="397" t="s">
        <v>642</v>
      </c>
      <c r="E12" s="391" t="s">
        <v>1334</v>
      </c>
      <c r="F12" s="391">
        <v>0</v>
      </c>
      <c r="G12" s="391" t="b">
        <v>1</v>
      </c>
      <c r="H12" s="391" t="b">
        <v>0</v>
      </c>
      <c r="I12" s="392" t="s">
        <v>648</v>
      </c>
      <c r="J12" s="392" t="s">
        <v>649</v>
      </c>
      <c r="K12" s="392" t="s">
        <v>1272</v>
      </c>
      <c r="L12" s="393" t="s">
        <v>791</v>
      </c>
      <c r="M12" s="388" t="s">
        <v>862</v>
      </c>
      <c r="N12" s="388" t="str">
        <f>CONCATENATE(LEFT(petDefinitions[[#This Row],['[tidName']]],10),"_DESC")</f>
        <v>TID_PET_07_DESC</v>
      </c>
      <c r="O12" s="388">
        <v>7</v>
      </c>
      <c r="R12" s="67"/>
    </row>
    <row r="13" spans="1:18">
      <c r="A13" s="67"/>
      <c r="B13" s="395" t="s">
        <v>4</v>
      </c>
      <c r="C13" s="396" t="s">
        <v>802</v>
      </c>
      <c r="D13" s="397" t="s">
        <v>642</v>
      </c>
      <c r="E13" s="391" t="s">
        <v>1330</v>
      </c>
      <c r="F13" s="391">
        <v>0</v>
      </c>
      <c r="G13" s="391" t="b">
        <v>1</v>
      </c>
      <c r="H13" s="391" t="b">
        <v>0</v>
      </c>
      <c r="I13" s="392" t="s">
        <v>648</v>
      </c>
      <c r="J13" s="392" t="s">
        <v>650</v>
      </c>
      <c r="K13" s="392" t="s">
        <v>894</v>
      </c>
      <c r="L13" s="393" t="s">
        <v>793</v>
      </c>
      <c r="M13" s="388" t="s">
        <v>863</v>
      </c>
      <c r="N13" s="388" t="str">
        <f>CONCATENATE(LEFT(petDefinitions[[#This Row],['[tidName']]],10),"_DESC")</f>
        <v>TID_PET_08_DESC</v>
      </c>
      <c r="O13" s="388">
        <v>8</v>
      </c>
      <c r="R13" s="67"/>
    </row>
    <row r="14" spans="1:18">
      <c r="A14" s="67"/>
      <c r="B14" s="395" t="s">
        <v>4</v>
      </c>
      <c r="C14" s="396" t="s">
        <v>803</v>
      </c>
      <c r="D14" s="397" t="s">
        <v>642</v>
      </c>
      <c r="E14" s="391" t="s">
        <v>825</v>
      </c>
      <c r="F14" s="391">
        <v>0</v>
      </c>
      <c r="G14" s="391" t="b">
        <v>1</v>
      </c>
      <c r="H14" s="391" t="b">
        <v>0</v>
      </c>
      <c r="I14" s="392" t="s">
        <v>648</v>
      </c>
      <c r="J14" s="398" t="s">
        <v>651</v>
      </c>
      <c r="K14" s="392" t="s">
        <v>894</v>
      </c>
      <c r="L14" s="393" t="s">
        <v>825</v>
      </c>
      <c r="M14" s="388" t="s">
        <v>864</v>
      </c>
      <c r="N14" s="388" t="str">
        <f>CONCATENATE(LEFT(petDefinitions[[#This Row],['[tidName']]],10),"_DESC")</f>
        <v>TID_PET_09_DESC</v>
      </c>
      <c r="O14" s="388">
        <v>9</v>
      </c>
      <c r="R14" s="67"/>
    </row>
    <row r="15" spans="1:18">
      <c r="A15" s="67"/>
      <c r="B15" s="395" t="s">
        <v>4</v>
      </c>
      <c r="C15" s="396" t="s">
        <v>804</v>
      </c>
      <c r="D15" s="397" t="s">
        <v>642</v>
      </c>
      <c r="E15" s="391" t="s">
        <v>825</v>
      </c>
      <c r="F15" s="391">
        <v>1</v>
      </c>
      <c r="G15" s="391" t="b">
        <v>1</v>
      </c>
      <c r="H15" s="391" t="b">
        <v>0</v>
      </c>
      <c r="I15" s="392" t="s">
        <v>1278</v>
      </c>
      <c r="J15" s="392" t="s">
        <v>1255</v>
      </c>
      <c r="K15" s="392" t="s">
        <v>1263</v>
      </c>
      <c r="L15" s="393" t="s">
        <v>792</v>
      </c>
      <c r="M15" s="388" t="s">
        <v>1127</v>
      </c>
      <c r="N15" s="388" t="str">
        <f>CONCATENATE(LEFT(petDefinitions[[#This Row],['[tidName']]],10),"_DESC")</f>
        <v>TID_PET_10_DESC</v>
      </c>
      <c r="O15" s="388">
        <v>10</v>
      </c>
      <c r="R15" s="67"/>
    </row>
    <row r="16" spans="1:18">
      <c r="A16" s="67"/>
      <c r="B16" s="395" t="s">
        <v>4</v>
      </c>
      <c r="C16" s="396" t="s">
        <v>805</v>
      </c>
      <c r="D16" s="397" t="s">
        <v>642</v>
      </c>
      <c r="E16" s="391" t="s">
        <v>1329</v>
      </c>
      <c r="F16" s="391">
        <v>0</v>
      </c>
      <c r="G16" s="391" t="b">
        <v>1</v>
      </c>
      <c r="H16" s="391" t="b">
        <v>0</v>
      </c>
      <c r="I16" s="392" t="s">
        <v>648</v>
      </c>
      <c r="J16" s="392" t="s">
        <v>649</v>
      </c>
      <c r="K16" s="392" t="s">
        <v>1272</v>
      </c>
      <c r="L16" s="393" t="s">
        <v>829</v>
      </c>
      <c r="M16" s="388" t="s">
        <v>1128</v>
      </c>
      <c r="N16" s="388" t="str">
        <f>CONCATENATE(LEFT(petDefinitions[[#This Row],['[tidName']]],10),"_DESC")</f>
        <v>TID_PET_11_DESC</v>
      </c>
      <c r="O16" s="388">
        <v>11</v>
      </c>
      <c r="R16" s="67"/>
    </row>
    <row r="17" spans="1:18">
      <c r="A17" s="67"/>
      <c r="B17" s="395" t="s">
        <v>4</v>
      </c>
      <c r="C17" s="396" t="s">
        <v>806</v>
      </c>
      <c r="D17" s="397" t="s">
        <v>642</v>
      </c>
      <c r="E17" s="391" t="s">
        <v>1329</v>
      </c>
      <c r="F17" s="391">
        <v>1</v>
      </c>
      <c r="G17" s="391" t="b">
        <v>1</v>
      </c>
      <c r="H17" s="391" t="b">
        <v>0</v>
      </c>
      <c r="I17" s="392" t="s">
        <v>648</v>
      </c>
      <c r="J17" s="392" t="s">
        <v>649</v>
      </c>
      <c r="K17" s="392" t="s">
        <v>894</v>
      </c>
      <c r="L17" s="393" t="s">
        <v>790</v>
      </c>
      <c r="M17" s="388" t="s">
        <v>1129</v>
      </c>
      <c r="N17" s="388" t="str">
        <f>CONCATENATE(LEFT(petDefinitions[[#This Row],['[tidName']]],10),"_DESC")</f>
        <v>TID_PET_12_DESC</v>
      </c>
      <c r="O17" s="388">
        <v>12</v>
      </c>
      <c r="R17" s="67"/>
    </row>
    <row r="18" spans="1:18">
      <c r="A18" s="67"/>
      <c r="B18" s="395" t="s">
        <v>4</v>
      </c>
      <c r="C18" s="396" t="s">
        <v>807</v>
      </c>
      <c r="D18" s="397" t="s">
        <v>642</v>
      </c>
      <c r="E18" s="391" t="s">
        <v>1334</v>
      </c>
      <c r="F18" s="391">
        <v>1</v>
      </c>
      <c r="G18" s="391" t="b">
        <v>1</v>
      </c>
      <c r="H18" s="391" t="b">
        <v>0</v>
      </c>
      <c r="I18" s="392" t="s">
        <v>1126</v>
      </c>
      <c r="J18" s="392" t="s">
        <v>1131</v>
      </c>
      <c r="K18" s="398" t="s">
        <v>1273</v>
      </c>
      <c r="L18" s="393" t="s">
        <v>791</v>
      </c>
      <c r="M18" s="388" t="s">
        <v>865</v>
      </c>
      <c r="N18" s="388" t="str">
        <f>CONCATENATE(LEFT(petDefinitions[[#This Row],['[tidName']]],10),"_DESC")</f>
        <v>TID_PET_13_DESC</v>
      </c>
      <c r="O18" s="388">
        <v>13</v>
      </c>
      <c r="R18" s="67"/>
    </row>
    <row r="19" spans="1:18">
      <c r="A19" s="67"/>
      <c r="B19" s="395" t="s">
        <v>4</v>
      </c>
      <c r="C19" s="396" t="s">
        <v>808</v>
      </c>
      <c r="D19" s="397" t="s">
        <v>642</v>
      </c>
      <c r="E19" s="391" t="s">
        <v>300</v>
      </c>
      <c r="F19" s="391">
        <v>4</v>
      </c>
      <c r="G19" s="391" t="b">
        <v>0</v>
      </c>
      <c r="H19" s="391" t="b">
        <v>0</v>
      </c>
      <c r="I19" s="392" t="s">
        <v>1123</v>
      </c>
      <c r="J19" s="392" t="s">
        <v>1132</v>
      </c>
      <c r="K19" s="392" t="s">
        <v>1274</v>
      </c>
      <c r="L19" s="393" t="s">
        <v>911</v>
      </c>
      <c r="M19" s="388" t="s">
        <v>866</v>
      </c>
      <c r="N19" s="388" t="str">
        <f>CONCATENATE(LEFT(petDefinitions[[#This Row],['[tidName']]],10),"_DESC")</f>
        <v>TID_PET_14_DESC</v>
      </c>
      <c r="O19" s="388">
        <v>14</v>
      </c>
      <c r="R19" s="67"/>
    </row>
    <row r="20" spans="1:18">
      <c r="A20" s="67"/>
      <c r="B20" s="395" t="s">
        <v>4</v>
      </c>
      <c r="C20" s="396" t="s">
        <v>809</v>
      </c>
      <c r="D20" s="397" t="s">
        <v>642</v>
      </c>
      <c r="E20" s="391" t="s">
        <v>1330</v>
      </c>
      <c r="F20" s="397">
        <v>1</v>
      </c>
      <c r="G20" s="391" t="b">
        <v>1</v>
      </c>
      <c r="H20" s="391" t="b">
        <v>0</v>
      </c>
      <c r="I20" s="392" t="s">
        <v>648</v>
      </c>
      <c r="J20" s="392" t="s">
        <v>649</v>
      </c>
      <c r="K20" s="392" t="s">
        <v>1272</v>
      </c>
      <c r="L20" s="393" t="s">
        <v>824</v>
      </c>
      <c r="M20" s="388" t="s">
        <v>867</v>
      </c>
      <c r="N20" s="388" t="str">
        <f>CONCATENATE(LEFT(petDefinitions[[#This Row],['[tidName']]],10),"_DESC")</f>
        <v>TID_PET_15_DESC</v>
      </c>
      <c r="O20" s="388">
        <v>15</v>
      </c>
      <c r="R20" s="67"/>
    </row>
    <row r="21" spans="1:18">
      <c r="A21" s="67"/>
      <c r="B21" s="395" t="s">
        <v>4</v>
      </c>
      <c r="C21" s="396" t="s">
        <v>810</v>
      </c>
      <c r="D21" s="397" t="s">
        <v>642</v>
      </c>
      <c r="E21" s="391" t="s">
        <v>825</v>
      </c>
      <c r="F21" s="397">
        <v>2</v>
      </c>
      <c r="G21" s="391" t="b">
        <v>1</v>
      </c>
      <c r="H21" s="391" t="b">
        <v>0</v>
      </c>
      <c r="I21" s="392" t="s">
        <v>1257</v>
      </c>
      <c r="J21" s="392" t="s">
        <v>1256</v>
      </c>
      <c r="K21" s="392" t="s">
        <v>1254</v>
      </c>
      <c r="L21" s="393" t="s">
        <v>825</v>
      </c>
      <c r="M21" s="388" t="s">
        <v>868</v>
      </c>
      <c r="N21" s="388" t="str">
        <f>CONCATENATE(LEFT(petDefinitions[[#This Row],['[tidName']]],10),"_DESC")</f>
        <v>TID_PET_16_DESC</v>
      </c>
      <c r="O21" s="388">
        <v>16</v>
      </c>
      <c r="R21" s="67"/>
    </row>
    <row r="22" spans="1:18">
      <c r="A22" s="67"/>
      <c r="B22" s="395" t="s">
        <v>4</v>
      </c>
      <c r="C22" s="396" t="s">
        <v>811</v>
      </c>
      <c r="D22" s="397" t="s">
        <v>642</v>
      </c>
      <c r="E22" s="391" t="s">
        <v>825</v>
      </c>
      <c r="F22" s="397">
        <v>3</v>
      </c>
      <c r="G22" s="391" t="b">
        <v>1</v>
      </c>
      <c r="H22" s="391" t="b">
        <v>0</v>
      </c>
      <c r="I22" s="392" t="s">
        <v>648</v>
      </c>
      <c r="J22" s="398" t="s">
        <v>651</v>
      </c>
      <c r="K22" s="398" t="s">
        <v>1272</v>
      </c>
      <c r="L22" s="393" t="s">
        <v>792</v>
      </c>
      <c r="M22" s="388" t="s">
        <v>869</v>
      </c>
      <c r="N22" s="388" t="str">
        <f>CONCATENATE(LEFT(petDefinitions[[#This Row],['[tidName']]],10),"_DESC")</f>
        <v>TID_PET_17_DESC</v>
      </c>
      <c r="O22" s="388">
        <v>17</v>
      </c>
      <c r="R22" s="67"/>
    </row>
    <row r="23" spans="1:18">
      <c r="A23" s="67"/>
      <c r="B23" s="395" t="s">
        <v>4</v>
      </c>
      <c r="C23" s="396" t="s">
        <v>812</v>
      </c>
      <c r="D23" s="397" t="s">
        <v>642</v>
      </c>
      <c r="E23" s="391" t="s">
        <v>1329</v>
      </c>
      <c r="F23" s="397">
        <v>2</v>
      </c>
      <c r="G23" s="391" t="b">
        <v>1</v>
      </c>
      <c r="H23" s="391" t="b">
        <v>0</v>
      </c>
      <c r="I23" s="392" t="s">
        <v>648</v>
      </c>
      <c r="J23" s="392" t="s">
        <v>649</v>
      </c>
      <c r="K23" s="392" t="s">
        <v>1272</v>
      </c>
      <c r="L23" s="393" t="s">
        <v>829</v>
      </c>
      <c r="M23" s="388" t="s">
        <v>870</v>
      </c>
      <c r="N23" s="388" t="str">
        <f>CONCATENATE(LEFT(petDefinitions[[#This Row],['[tidName']]],10),"_DESC")</f>
        <v>TID_PET_18_DESC</v>
      </c>
      <c r="O23" s="388">
        <v>18</v>
      </c>
      <c r="R23" s="67"/>
    </row>
    <row r="24" spans="1:18">
      <c r="A24" s="67"/>
      <c r="B24" s="395" t="s">
        <v>4</v>
      </c>
      <c r="C24" s="396" t="s">
        <v>813</v>
      </c>
      <c r="D24" s="397" t="s">
        <v>642</v>
      </c>
      <c r="E24" s="391" t="s">
        <v>1329</v>
      </c>
      <c r="F24" s="397">
        <v>3</v>
      </c>
      <c r="G24" s="391" t="b">
        <v>1</v>
      </c>
      <c r="H24" s="391" t="b">
        <v>0</v>
      </c>
      <c r="I24" s="392" t="s">
        <v>1124</v>
      </c>
      <c r="J24" s="392" t="s">
        <v>1133</v>
      </c>
      <c r="K24" s="392" t="s">
        <v>1275</v>
      </c>
      <c r="L24" s="393" t="s">
        <v>790</v>
      </c>
      <c r="M24" s="388" t="s">
        <v>871</v>
      </c>
      <c r="N24" s="388" t="str">
        <f>CONCATENATE(LEFT(petDefinitions[[#This Row],['[tidName']]],10),"_DESC")</f>
        <v>TID_PET_19_DESC</v>
      </c>
      <c r="O24" s="388">
        <v>19</v>
      </c>
      <c r="R24" s="67"/>
    </row>
    <row r="25" spans="1:18">
      <c r="A25" s="67"/>
      <c r="B25" s="395" t="s">
        <v>4</v>
      </c>
      <c r="C25" s="396" t="s">
        <v>814</v>
      </c>
      <c r="D25" s="397" t="s">
        <v>642</v>
      </c>
      <c r="E25" s="391" t="s">
        <v>1330</v>
      </c>
      <c r="F25" s="397">
        <v>2</v>
      </c>
      <c r="G25" s="391" t="b">
        <v>1</v>
      </c>
      <c r="H25" s="391" t="b">
        <v>0</v>
      </c>
      <c r="I25" s="392" t="s">
        <v>648</v>
      </c>
      <c r="J25" s="398" t="s">
        <v>651</v>
      </c>
      <c r="K25" s="398" t="s">
        <v>1272</v>
      </c>
      <c r="L25" s="399" t="s">
        <v>821</v>
      </c>
      <c r="M25" s="388" t="s">
        <v>872</v>
      </c>
      <c r="N25" s="388" t="str">
        <f>CONCATENATE(LEFT(petDefinitions[[#This Row],['[tidName']]],10),"_DESC")</f>
        <v>TID_PET_20_DESC</v>
      </c>
      <c r="O25" s="388">
        <v>20</v>
      </c>
      <c r="R25" s="67"/>
    </row>
    <row r="26" spans="1:18">
      <c r="A26" s="67"/>
      <c r="B26" s="389" t="s">
        <v>4</v>
      </c>
      <c r="C26" s="390" t="s">
        <v>837</v>
      </c>
      <c r="D26" s="391" t="s">
        <v>642</v>
      </c>
      <c r="E26" s="391" t="s">
        <v>1330</v>
      </c>
      <c r="F26" s="397">
        <v>3</v>
      </c>
      <c r="G26" s="391" t="b">
        <v>1</v>
      </c>
      <c r="H26" s="391" t="b">
        <v>0</v>
      </c>
      <c r="I26" s="392" t="s">
        <v>648</v>
      </c>
      <c r="J26" s="392" t="s">
        <v>649</v>
      </c>
      <c r="K26" s="392" t="s">
        <v>1272</v>
      </c>
      <c r="L26" s="393" t="s">
        <v>822</v>
      </c>
      <c r="M26" s="388" t="s">
        <v>873</v>
      </c>
      <c r="N26" s="388" t="str">
        <f>CONCATENATE(LEFT(petDefinitions[[#This Row],['[tidName']]],10),"_DESC")</f>
        <v>TID_PET_21_DESC</v>
      </c>
      <c r="O26" s="388">
        <v>21</v>
      </c>
      <c r="R26" s="67"/>
    </row>
    <row r="27" spans="1:18">
      <c r="A27" s="67"/>
      <c r="B27" s="389" t="s">
        <v>4</v>
      </c>
      <c r="C27" s="390" t="s">
        <v>838</v>
      </c>
      <c r="D27" s="391" t="s">
        <v>642</v>
      </c>
      <c r="E27" s="391" t="s">
        <v>1330</v>
      </c>
      <c r="F27" s="397">
        <v>4</v>
      </c>
      <c r="G27" s="391" t="b">
        <v>1</v>
      </c>
      <c r="H27" s="391" t="b">
        <v>0</v>
      </c>
      <c r="I27" s="392" t="s">
        <v>648</v>
      </c>
      <c r="J27" s="392" t="s">
        <v>649</v>
      </c>
      <c r="K27" s="392" t="s">
        <v>1272</v>
      </c>
      <c r="L27" s="393" t="s">
        <v>821</v>
      </c>
      <c r="M27" s="388" t="s">
        <v>874</v>
      </c>
      <c r="N27" s="388" t="str">
        <f>CONCATENATE(LEFT(petDefinitions[[#This Row],['[tidName']]],10),"_DESC")</f>
        <v>TID_PET_22_DESC</v>
      </c>
      <c r="O27" s="394">
        <v>22</v>
      </c>
      <c r="R27" s="67"/>
    </row>
    <row r="28" spans="1:18">
      <c r="A28" s="67"/>
      <c r="B28" s="395" t="s">
        <v>4</v>
      </c>
      <c r="C28" s="396" t="s">
        <v>839</v>
      </c>
      <c r="D28" s="397" t="s">
        <v>642</v>
      </c>
      <c r="E28" s="391" t="s">
        <v>1330</v>
      </c>
      <c r="F28" s="397">
        <v>5</v>
      </c>
      <c r="G28" s="391" t="b">
        <v>1</v>
      </c>
      <c r="H28" s="391" t="b">
        <v>0</v>
      </c>
      <c r="I28" s="392" t="s">
        <v>1125</v>
      </c>
      <c r="J28" s="392" t="s">
        <v>1134</v>
      </c>
      <c r="K28" s="392" t="s">
        <v>1276</v>
      </c>
      <c r="L28" s="393" t="s">
        <v>820</v>
      </c>
      <c r="M28" s="388" t="s">
        <v>875</v>
      </c>
      <c r="N28" s="394" t="str">
        <f>CONCATENATE(LEFT(petDefinitions[[#This Row],['[tidName']]],10),"_DESC")</f>
        <v>TID_PET_23_DESC</v>
      </c>
      <c r="O28" s="388">
        <v>23</v>
      </c>
      <c r="R28" s="67"/>
    </row>
    <row r="29" spans="1:18">
      <c r="A29" s="67"/>
      <c r="B29" s="395" t="s">
        <v>4</v>
      </c>
      <c r="C29" s="396" t="s">
        <v>840</v>
      </c>
      <c r="D29" s="397" t="s">
        <v>643</v>
      </c>
      <c r="E29" s="391" t="s">
        <v>300</v>
      </c>
      <c r="F29" s="391">
        <v>5</v>
      </c>
      <c r="G29" s="391" t="b">
        <v>0</v>
      </c>
      <c r="H29" s="391" t="b">
        <v>0</v>
      </c>
      <c r="I29" s="392" t="s">
        <v>648</v>
      </c>
      <c r="J29" s="392" t="s">
        <v>650</v>
      </c>
      <c r="K29" s="392" t="s">
        <v>896</v>
      </c>
      <c r="L29" s="393" t="s">
        <v>911</v>
      </c>
      <c r="M29" s="388" t="s">
        <v>876</v>
      </c>
      <c r="N29" s="388" t="str">
        <f>CONCATENATE(LEFT(petDefinitions[[#This Row],['[tidName']]],10),"_DESC")</f>
        <v>TID_PET_24_DESC</v>
      </c>
      <c r="O29" s="394">
        <v>24</v>
      </c>
      <c r="R29" s="67"/>
    </row>
    <row r="30" spans="1:18">
      <c r="A30" s="67"/>
      <c r="B30" s="395" t="s">
        <v>4</v>
      </c>
      <c r="C30" s="396" t="s">
        <v>841</v>
      </c>
      <c r="D30" s="397" t="s">
        <v>642</v>
      </c>
      <c r="E30" s="391" t="s">
        <v>815</v>
      </c>
      <c r="F30" s="391">
        <v>0</v>
      </c>
      <c r="G30" s="391" t="b">
        <v>1</v>
      </c>
      <c r="H30" s="391" t="b">
        <v>0</v>
      </c>
      <c r="I30" s="392" t="s">
        <v>1258</v>
      </c>
      <c r="J30" s="398" t="s">
        <v>1259</v>
      </c>
      <c r="K30" s="398" t="s">
        <v>1253</v>
      </c>
      <c r="L30" s="393" t="s">
        <v>388</v>
      </c>
      <c r="M30" s="388" t="s">
        <v>877</v>
      </c>
      <c r="N30" s="394" t="str">
        <f>CONCATENATE(LEFT(petDefinitions[[#This Row],['[tidName']]],10),"_DESC")</f>
        <v>TID_PET_25_DESC</v>
      </c>
      <c r="O30" s="388">
        <v>25</v>
      </c>
      <c r="R30" s="67"/>
    </row>
    <row r="31" spans="1:18">
      <c r="A31" s="67"/>
      <c r="B31" s="395" t="s">
        <v>4</v>
      </c>
      <c r="C31" s="396" t="s">
        <v>842</v>
      </c>
      <c r="D31" s="397" t="s">
        <v>642</v>
      </c>
      <c r="E31" s="391" t="s">
        <v>1334</v>
      </c>
      <c r="F31" s="397">
        <v>5</v>
      </c>
      <c r="G31" s="391" t="b">
        <v>1</v>
      </c>
      <c r="H31" s="391" t="b">
        <v>0</v>
      </c>
      <c r="I31" s="392" t="s">
        <v>648</v>
      </c>
      <c r="J31" s="392" t="s">
        <v>649</v>
      </c>
      <c r="K31" s="392" t="s">
        <v>1272</v>
      </c>
      <c r="L31" s="393" t="s">
        <v>791</v>
      </c>
      <c r="M31" s="388" t="s">
        <v>878</v>
      </c>
      <c r="N31" s="388" t="str">
        <f>CONCATENATE(LEFT(petDefinitions[[#This Row],['[tidName']]],10),"_DESC")</f>
        <v>TID_PET_26_DESC</v>
      </c>
      <c r="O31" s="388">
        <v>26</v>
      </c>
      <c r="Q31" s="67"/>
      <c r="R31" s="67"/>
    </row>
    <row r="32" spans="1:18">
      <c r="A32" s="67"/>
      <c r="B32" s="395" t="s">
        <v>4</v>
      </c>
      <c r="C32" s="396" t="s">
        <v>843</v>
      </c>
      <c r="D32" s="397" t="s">
        <v>642</v>
      </c>
      <c r="E32" s="391" t="s">
        <v>1330</v>
      </c>
      <c r="F32" s="397">
        <v>6</v>
      </c>
      <c r="G32" s="391" t="b">
        <v>1</v>
      </c>
      <c r="H32" s="391" t="b">
        <v>0</v>
      </c>
      <c r="I32" s="392" t="s">
        <v>1260</v>
      </c>
      <c r="J32" s="392" t="s">
        <v>1261</v>
      </c>
      <c r="K32" s="392" t="s">
        <v>1262</v>
      </c>
      <c r="L32" s="393" t="s">
        <v>794</v>
      </c>
      <c r="M32" s="388" t="s">
        <v>879</v>
      </c>
      <c r="N32" s="388" t="str">
        <f>CONCATENATE(LEFT(petDefinitions[[#This Row],['[tidName']]],10),"_DESC")</f>
        <v>TID_PET_27_DESC</v>
      </c>
      <c r="O32" s="388">
        <v>27</v>
      </c>
      <c r="R32" s="67"/>
    </row>
    <row r="33" spans="1:18">
      <c r="A33" s="67"/>
      <c r="B33" s="395" t="s">
        <v>4</v>
      </c>
      <c r="C33" s="396" t="s">
        <v>844</v>
      </c>
      <c r="D33" s="397" t="s">
        <v>643</v>
      </c>
      <c r="E33" s="391" t="s">
        <v>833</v>
      </c>
      <c r="F33" s="397">
        <v>5</v>
      </c>
      <c r="G33" s="391" t="b">
        <v>0</v>
      </c>
      <c r="H33" s="391" t="b">
        <v>0</v>
      </c>
      <c r="I33" s="392" t="s">
        <v>648</v>
      </c>
      <c r="J33" s="392" t="s">
        <v>649</v>
      </c>
      <c r="K33" s="392" t="s">
        <v>893</v>
      </c>
      <c r="L33" s="393" t="s">
        <v>832</v>
      </c>
      <c r="M33" s="388" t="s">
        <v>880</v>
      </c>
      <c r="N33" s="388" t="str">
        <f>CONCATENATE(LEFT(petDefinitions[[#This Row],['[tidName']]],10),"_DESC")</f>
        <v>TID_PET_28_DESC</v>
      </c>
      <c r="O33" s="388">
        <v>28</v>
      </c>
      <c r="R33" s="67"/>
    </row>
    <row r="34" spans="1:18">
      <c r="A34" s="67"/>
      <c r="B34" s="395" t="s">
        <v>4</v>
      </c>
      <c r="C34" s="396" t="s">
        <v>845</v>
      </c>
      <c r="D34" s="397" t="s">
        <v>643</v>
      </c>
      <c r="E34" s="391" t="s">
        <v>833</v>
      </c>
      <c r="F34" s="397">
        <v>6</v>
      </c>
      <c r="G34" s="391" t="b">
        <v>0</v>
      </c>
      <c r="H34" s="391" t="b">
        <v>0</v>
      </c>
      <c r="I34" s="392" t="s">
        <v>892</v>
      </c>
      <c r="J34" s="392" t="s">
        <v>650</v>
      </c>
      <c r="K34" s="392" t="s">
        <v>896</v>
      </c>
      <c r="L34" s="393" t="s">
        <v>834</v>
      </c>
      <c r="M34" s="388" t="s">
        <v>881</v>
      </c>
      <c r="N34" s="388" t="str">
        <f>CONCATENATE(LEFT(petDefinitions[[#This Row],['[tidName']]],10),"_DESC")</f>
        <v>TID_PET_29_DESC</v>
      </c>
      <c r="O34" s="388">
        <v>29</v>
      </c>
      <c r="R34" s="67"/>
    </row>
    <row r="35" spans="1:18">
      <c r="A35" s="67"/>
      <c r="B35" s="395" t="s">
        <v>4</v>
      </c>
      <c r="C35" s="396" t="s">
        <v>846</v>
      </c>
      <c r="D35" s="397" t="s">
        <v>642</v>
      </c>
      <c r="E35" s="391" t="s">
        <v>1330</v>
      </c>
      <c r="F35" s="397">
        <v>7</v>
      </c>
      <c r="G35" s="391" t="b">
        <v>1</v>
      </c>
      <c r="H35" s="391" t="b">
        <v>0</v>
      </c>
      <c r="I35" s="398" t="s">
        <v>1361</v>
      </c>
      <c r="J35" s="398" t="s">
        <v>1362</v>
      </c>
      <c r="K35" s="398" t="s">
        <v>1264</v>
      </c>
      <c r="L35" s="393" t="s">
        <v>835</v>
      </c>
      <c r="M35" s="388" t="s">
        <v>882</v>
      </c>
      <c r="N35" s="388" t="str">
        <f>CONCATENATE(LEFT(petDefinitions[[#This Row],['[tidName']]],10),"_DESC")</f>
        <v>TID_PET_30_DESC</v>
      </c>
      <c r="O35" s="388">
        <v>30</v>
      </c>
      <c r="R35" s="67"/>
    </row>
    <row r="36" spans="1:18">
      <c r="A36" s="67"/>
      <c r="B36" s="395" t="s">
        <v>4</v>
      </c>
      <c r="C36" s="396" t="s">
        <v>847</v>
      </c>
      <c r="D36" s="397" t="s">
        <v>643</v>
      </c>
      <c r="E36" s="391" t="s">
        <v>833</v>
      </c>
      <c r="F36" s="397">
        <v>7</v>
      </c>
      <c r="G36" s="391" t="b">
        <v>0</v>
      </c>
      <c r="H36" s="391" t="b">
        <v>0</v>
      </c>
      <c r="I36" s="392" t="s">
        <v>1354</v>
      </c>
      <c r="J36" s="392" t="s">
        <v>1355</v>
      </c>
      <c r="K36" s="392" t="s">
        <v>1380</v>
      </c>
      <c r="L36" s="393" t="s">
        <v>909</v>
      </c>
      <c r="M36" s="388" t="s">
        <v>883</v>
      </c>
      <c r="N36" s="388" t="str">
        <f>CONCATENATE(LEFT(petDefinitions[[#This Row],['[tidName']]],10),"_DESC")</f>
        <v>TID_PET_31_DESC</v>
      </c>
      <c r="O36" s="388">
        <v>31</v>
      </c>
      <c r="R36" s="67"/>
    </row>
    <row r="37" spans="1:18">
      <c r="A37" s="67"/>
      <c r="B37" s="395" t="s">
        <v>4</v>
      </c>
      <c r="C37" s="396" t="s">
        <v>848</v>
      </c>
      <c r="D37" s="397" t="s">
        <v>643</v>
      </c>
      <c r="E37" s="391" t="s">
        <v>815</v>
      </c>
      <c r="F37" s="397">
        <v>2</v>
      </c>
      <c r="G37" s="391" t="b">
        <v>0</v>
      </c>
      <c r="H37" s="391" t="b">
        <v>0</v>
      </c>
      <c r="I37" s="392" t="s">
        <v>648</v>
      </c>
      <c r="J37" s="392" t="s">
        <v>649</v>
      </c>
      <c r="K37" s="392" t="s">
        <v>893</v>
      </c>
      <c r="L37" s="393" t="s">
        <v>389</v>
      </c>
      <c r="M37" s="388" t="s">
        <v>884</v>
      </c>
      <c r="N37" s="388" t="str">
        <f>CONCATENATE(LEFT(petDefinitions[[#This Row],['[tidName']]],10),"_DESC")</f>
        <v>TID_PET_32_DESC</v>
      </c>
      <c r="O37" s="388">
        <v>32</v>
      </c>
      <c r="R37" s="67"/>
    </row>
    <row r="38" spans="1:18">
      <c r="A38" s="67"/>
      <c r="B38" s="395" t="s">
        <v>4</v>
      </c>
      <c r="C38" s="396" t="s">
        <v>849</v>
      </c>
      <c r="D38" s="397" t="s">
        <v>644</v>
      </c>
      <c r="E38" s="391" t="s">
        <v>815</v>
      </c>
      <c r="F38" s="397">
        <v>7</v>
      </c>
      <c r="G38" s="391" t="b">
        <v>0</v>
      </c>
      <c r="H38" s="391" t="b">
        <v>1</v>
      </c>
      <c r="I38" s="392" t="s">
        <v>1359</v>
      </c>
      <c r="J38" s="392" t="s">
        <v>1360</v>
      </c>
      <c r="K38" s="392" t="s">
        <v>1381</v>
      </c>
      <c r="L38" s="393" t="s">
        <v>836</v>
      </c>
      <c r="M38" s="388" t="s">
        <v>885</v>
      </c>
      <c r="N38" s="388" t="str">
        <f>CONCATENATE(LEFT(petDefinitions[[#This Row],['[tidName']]],10),"_DESC")</f>
        <v>TID_PET_33_DESC</v>
      </c>
      <c r="O38" s="388">
        <v>33</v>
      </c>
      <c r="R38" s="67"/>
    </row>
    <row r="39" spans="1:18">
      <c r="A39" s="67"/>
      <c r="B39" s="395" t="s">
        <v>4</v>
      </c>
      <c r="C39" s="396" t="s">
        <v>850</v>
      </c>
      <c r="D39" s="397" t="s">
        <v>644</v>
      </c>
      <c r="E39" s="391" t="s">
        <v>815</v>
      </c>
      <c r="F39" s="397">
        <v>8</v>
      </c>
      <c r="G39" s="391" t="b">
        <v>0</v>
      </c>
      <c r="H39" s="391" t="b">
        <v>1</v>
      </c>
      <c r="I39" s="398" t="s">
        <v>907</v>
      </c>
      <c r="J39" s="398" t="s">
        <v>651</v>
      </c>
      <c r="K39" s="398" t="s">
        <v>924</v>
      </c>
      <c r="L39" s="393" t="s">
        <v>906</v>
      </c>
      <c r="M39" s="388" t="s">
        <v>886</v>
      </c>
      <c r="N39" s="388" t="str">
        <f>CONCATENATE(LEFT(petDefinitions[[#This Row],['[tidName']]],10),"_DESC")</f>
        <v>TID_PET_34_DESC</v>
      </c>
      <c r="O39" s="388">
        <v>34</v>
      </c>
      <c r="R39" s="67"/>
    </row>
    <row r="40" spans="1:18">
      <c r="A40" s="67"/>
      <c r="B40" s="395" t="s">
        <v>4</v>
      </c>
      <c r="C40" s="396" t="s">
        <v>851</v>
      </c>
      <c r="D40" s="397" t="s">
        <v>644</v>
      </c>
      <c r="E40" s="391" t="s">
        <v>815</v>
      </c>
      <c r="F40" s="397">
        <v>9</v>
      </c>
      <c r="G40" s="391" t="b">
        <v>0</v>
      </c>
      <c r="H40" s="391" t="b">
        <v>1</v>
      </c>
      <c r="I40" s="392" t="s">
        <v>1356</v>
      </c>
      <c r="J40" s="392" t="s">
        <v>1353</v>
      </c>
      <c r="K40" s="392" t="s">
        <v>1379</v>
      </c>
      <c r="L40" s="393" t="s">
        <v>795</v>
      </c>
      <c r="M40" s="388" t="s">
        <v>887</v>
      </c>
      <c r="N40" s="388" t="str">
        <f>CONCATENATE(LEFT(petDefinitions[[#This Row],['[tidName']]],10),"_DESC")</f>
        <v>TID_PET_35_DESC</v>
      </c>
      <c r="O40" s="388">
        <v>35</v>
      </c>
      <c r="R40" s="67"/>
    </row>
    <row r="41" spans="1:18">
      <c r="A41" s="67"/>
      <c r="B41" s="395" t="s">
        <v>4</v>
      </c>
      <c r="C41" s="396" t="s">
        <v>852</v>
      </c>
      <c r="D41" s="397" t="s">
        <v>644</v>
      </c>
      <c r="E41" s="391" t="s">
        <v>815</v>
      </c>
      <c r="F41" s="397">
        <v>10</v>
      </c>
      <c r="G41" s="391" t="b">
        <v>0</v>
      </c>
      <c r="H41" s="391" t="b">
        <v>1</v>
      </c>
      <c r="I41" s="392" t="s">
        <v>897</v>
      </c>
      <c r="J41" s="392" t="s">
        <v>649</v>
      </c>
      <c r="K41" s="392" t="s">
        <v>895</v>
      </c>
      <c r="L41" s="393" t="s">
        <v>904</v>
      </c>
      <c r="M41" s="388" t="s">
        <v>888</v>
      </c>
      <c r="N41" s="388" t="str">
        <f>CONCATENATE(LEFT(petDefinitions[[#This Row],['[tidName']]],10),"_DESC")</f>
        <v>TID_PET_36_DESC</v>
      </c>
      <c r="O41" s="388">
        <v>36</v>
      </c>
      <c r="R41" s="67"/>
    </row>
    <row r="42" spans="1:18">
      <c r="A42" s="67"/>
      <c r="B42" s="395" t="s">
        <v>4</v>
      </c>
      <c r="C42" s="396" t="s">
        <v>853</v>
      </c>
      <c r="D42" s="397" t="s">
        <v>815</v>
      </c>
      <c r="E42" s="391" t="s">
        <v>815</v>
      </c>
      <c r="F42" s="397">
        <v>13</v>
      </c>
      <c r="G42" s="391" t="b">
        <v>0</v>
      </c>
      <c r="H42" s="391" t="b">
        <v>1</v>
      </c>
      <c r="I42" s="392" t="s">
        <v>1279</v>
      </c>
      <c r="J42" s="392" t="s">
        <v>650</v>
      </c>
      <c r="K42" s="392" t="s">
        <v>954</v>
      </c>
      <c r="L42" s="393" t="s">
        <v>1280</v>
      </c>
      <c r="M42" s="388" t="s">
        <v>889</v>
      </c>
      <c r="N42" s="388" t="str">
        <f>CONCATENATE(LEFT(petDefinitions[[#This Row],['[tidName']]],10),"_DESC")</f>
        <v>TID_PET_37_DESC</v>
      </c>
      <c r="O42" s="388">
        <v>37</v>
      </c>
      <c r="R42" s="67"/>
    </row>
    <row r="43" spans="1:18">
      <c r="A43" s="67"/>
      <c r="B43" s="395" t="s">
        <v>4</v>
      </c>
      <c r="C43" s="396" t="s">
        <v>854</v>
      </c>
      <c r="D43" s="397" t="s">
        <v>815</v>
      </c>
      <c r="E43" s="391" t="s">
        <v>815</v>
      </c>
      <c r="F43" s="397">
        <v>14</v>
      </c>
      <c r="G43" s="391" t="b">
        <v>0</v>
      </c>
      <c r="H43" s="391" t="b">
        <v>1</v>
      </c>
      <c r="I43" s="398" t="s">
        <v>1351</v>
      </c>
      <c r="J43" s="398" t="s">
        <v>1352</v>
      </c>
      <c r="K43" s="392" t="s">
        <v>1378</v>
      </c>
      <c r="L43" s="393" t="s">
        <v>910</v>
      </c>
      <c r="M43" s="388" t="s">
        <v>890</v>
      </c>
      <c r="N43" s="388" t="str">
        <f>CONCATENATE(LEFT(petDefinitions[[#This Row],['[tidName']]],10),"_DESC")</f>
        <v>TID_PET_38_DESC</v>
      </c>
      <c r="O43" s="388">
        <v>38</v>
      </c>
      <c r="R43" s="67"/>
    </row>
    <row r="44" spans="1:18">
      <c r="A44" s="67"/>
      <c r="B44" s="395" t="s">
        <v>4</v>
      </c>
      <c r="C44" s="396" t="s">
        <v>855</v>
      </c>
      <c r="D44" s="397" t="s">
        <v>815</v>
      </c>
      <c r="E44" s="391" t="s">
        <v>815</v>
      </c>
      <c r="F44" s="397">
        <v>15</v>
      </c>
      <c r="G44" s="391" t="b">
        <v>0</v>
      </c>
      <c r="H44" s="391" t="b">
        <v>1</v>
      </c>
      <c r="I44" s="392" t="s">
        <v>997</v>
      </c>
      <c r="J44" s="392" t="s">
        <v>649</v>
      </c>
      <c r="K44" s="392" t="s">
        <v>953</v>
      </c>
      <c r="L44" s="393" t="s">
        <v>995</v>
      </c>
      <c r="M44" s="388" t="s">
        <v>891</v>
      </c>
      <c r="N44" s="388" t="str">
        <f>CONCATENATE(LEFT(petDefinitions[[#This Row],['[tidName']]],10),"_DESC")</f>
        <v>TID_PET_39_DESC</v>
      </c>
      <c r="O44" s="388">
        <v>39</v>
      </c>
      <c r="R44" s="67"/>
    </row>
    <row r="45" spans="1:18" s="67" customFormat="1">
      <c r="B45" s="395" t="s">
        <v>4</v>
      </c>
      <c r="C45" s="396" t="s">
        <v>1399</v>
      </c>
      <c r="D45" s="397" t="s">
        <v>642</v>
      </c>
      <c r="E45" s="391" t="s">
        <v>1330</v>
      </c>
      <c r="F45" s="397">
        <v>8</v>
      </c>
      <c r="G45" s="391" t="b">
        <v>1</v>
      </c>
      <c r="H45" s="397" t="b">
        <v>0</v>
      </c>
      <c r="I45" s="392" t="s">
        <v>648</v>
      </c>
      <c r="J45" s="392" t="s">
        <v>649</v>
      </c>
      <c r="K45" s="392" t="s">
        <v>953</v>
      </c>
      <c r="L45" s="393" t="s">
        <v>1389</v>
      </c>
      <c r="M45" s="388" t="s">
        <v>1419</v>
      </c>
      <c r="N45" s="453" t="s">
        <v>1420</v>
      </c>
      <c r="O45" s="388">
        <v>40</v>
      </c>
    </row>
    <row r="46" spans="1:18" s="67" customFormat="1">
      <c r="B46" s="395" t="s">
        <v>4</v>
      </c>
      <c r="C46" s="396" t="s">
        <v>1400</v>
      </c>
      <c r="D46" s="397" t="s">
        <v>642</v>
      </c>
      <c r="E46" s="391" t="s">
        <v>1330</v>
      </c>
      <c r="F46" s="397">
        <v>9</v>
      </c>
      <c r="G46" s="391" t="b">
        <v>1</v>
      </c>
      <c r="H46" s="397" t="b">
        <v>0</v>
      </c>
      <c r="I46" s="392" t="s">
        <v>1461</v>
      </c>
      <c r="J46" s="392" t="s">
        <v>649</v>
      </c>
      <c r="K46" s="392" t="s">
        <v>953</v>
      </c>
      <c r="L46" s="393" t="s">
        <v>1394</v>
      </c>
      <c r="M46" s="388" t="s">
        <v>1421</v>
      </c>
      <c r="N46" s="388" t="s">
        <v>1422</v>
      </c>
      <c r="O46" s="388">
        <v>41</v>
      </c>
    </row>
    <row r="47" spans="1:18" s="67" customFormat="1">
      <c r="B47" s="395" t="s">
        <v>4</v>
      </c>
      <c r="C47" s="396" t="s">
        <v>1401</v>
      </c>
      <c r="D47" s="397" t="s">
        <v>642</v>
      </c>
      <c r="E47" s="391" t="s">
        <v>1330</v>
      </c>
      <c r="F47" s="397">
        <v>10</v>
      </c>
      <c r="G47" s="391" t="b">
        <v>1</v>
      </c>
      <c r="H47" s="397" t="b">
        <v>0</v>
      </c>
      <c r="I47" s="392" t="s">
        <v>648</v>
      </c>
      <c r="J47" s="392" t="s">
        <v>649</v>
      </c>
      <c r="K47" s="392" t="s">
        <v>953</v>
      </c>
      <c r="L47" s="393" t="s">
        <v>791</v>
      </c>
      <c r="M47" s="388" t="s">
        <v>1423</v>
      </c>
      <c r="N47" s="388" t="s">
        <v>1424</v>
      </c>
      <c r="O47" s="388">
        <v>42</v>
      </c>
    </row>
    <row r="48" spans="1:18" s="67" customFormat="1">
      <c r="B48" s="395" t="s">
        <v>4</v>
      </c>
      <c r="C48" s="396" t="s">
        <v>1402</v>
      </c>
      <c r="D48" s="397" t="s">
        <v>642</v>
      </c>
      <c r="E48" s="391" t="s">
        <v>1330</v>
      </c>
      <c r="F48" s="397">
        <v>11</v>
      </c>
      <c r="G48" s="391" t="b">
        <v>1</v>
      </c>
      <c r="H48" s="397" t="b">
        <v>0</v>
      </c>
      <c r="I48" s="392" t="s">
        <v>648</v>
      </c>
      <c r="J48" s="392" t="s">
        <v>649</v>
      </c>
      <c r="K48" s="392" t="s">
        <v>953</v>
      </c>
      <c r="L48" s="393" t="s">
        <v>791</v>
      </c>
      <c r="M48" s="388" t="s">
        <v>1425</v>
      </c>
      <c r="N48" s="388" t="s">
        <v>1426</v>
      </c>
      <c r="O48" s="388">
        <v>43</v>
      </c>
    </row>
    <row r="49" spans="2:15" s="67" customFormat="1">
      <c r="B49" s="395" t="s">
        <v>4</v>
      </c>
      <c r="C49" s="396" t="s">
        <v>1403</v>
      </c>
      <c r="D49" s="397" t="s">
        <v>642</v>
      </c>
      <c r="E49" s="391" t="s">
        <v>833</v>
      </c>
      <c r="F49" s="397">
        <v>0</v>
      </c>
      <c r="G49" s="391" t="b">
        <v>1</v>
      </c>
      <c r="H49" s="397" t="b">
        <v>0</v>
      </c>
      <c r="I49" s="392" t="s">
        <v>648</v>
      </c>
      <c r="J49" s="392" t="s">
        <v>649</v>
      </c>
      <c r="K49" s="392" t="s">
        <v>953</v>
      </c>
      <c r="L49" s="393" t="s">
        <v>791</v>
      </c>
      <c r="M49" s="388" t="s">
        <v>1427</v>
      </c>
      <c r="N49" s="388" t="s">
        <v>1428</v>
      </c>
      <c r="O49" s="388">
        <v>44</v>
      </c>
    </row>
    <row r="50" spans="2:15" s="67" customFormat="1">
      <c r="B50" s="395" t="s">
        <v>4</v>
      </c>
      <c r="C50" s="396" t="s">
        <v>1404</v>
      </c>
      <c r="D50" s="397" t="s">
        <v>642</v>
      </c>
      <c r="E50" s="391" t="s">
        <v>1330</v>
      </c>
      <c r="F50" s="397">
        <v>12</v>
      </c>
      <c r="G50" s="391" t="b">
        <v>1</v>
      </c>
      <c r="H50" s="397" t="b">
        <v>0</v>
      </c>
      <c r="I50" s="392" t="s">
        <v>648</v>
      </c>
      <c r="J50" s="392" t="s">
        <v>649</v>
      </c>
      <c r="K50" s="392" t="s">
        <v>953</v>
      </c>
      <c r="L50" s="393" t="s">
        <v>1388</v>
      </c>
      <c r="M50" s="388" t="s">
        <v>1429</v>
      </c>
      <c r="N50" s="388" t="s">
        <v>1430</v>
      </c>
      <c r="O50" s="388">
        <v>45</v>
      </c>
    </row>
    <row r="51" spans="2:15" s="67" customFormat="1">
      <c r="B51" s="395" t="s">
        <v>4</v>
      </c>
      <c r="C51" s="396" t="s">
        <v>1405</v>
      </c>
      <c r="D51" s="397" t="s">
        <v>642</v>
      </c>
      <c r="E51" s="391" t="s">
        <v>815</v>
      </c>
      <c r="F51" s="397">
        <v>1</v>
      </c>
      <c r="G51" s="391" t="b">
        <v>1</v>
      </c>
      <c r="H51" s="397" t="b">
        <v>0</v>
      </c>
      <c r="I51" s="392" t="s">
        <v>648</v>
      </c>
      <c r="J51" s="392" t="s">
        <v>649</v>
      </c>
      <c r="K51" s="392" t="s">
        <v>953</v>
      </c>
      <c r="L51" s="393" t="s">
        <v>791</v>
      </c>
      <c r="M51" s="388" t="s">
        <v>1431</v>
      </c>
      <c r="N51" s="388" t="s">
        <v>1432</v>
      </c>
      <c r="O51" s="388">
        <v>46</v>
      </c>
    </row>
    <row r="52" spans="2:15" s="67" customFormat="1">
      <c r="B52" s="395" t="s">
        <v>4</v>
      </c>
      <c r="C52" s="396" t="s">
        <v>1406</v>
      </c>
      <c r="D52" s="397" t="s">
        <v>642</v>
      </c>
      <c r="E52" s="391" t="s">
        <v>833</v>
      </c>
      <c r="F52" s="397">
        <v>1</v>
      </c>
      <c r="G52" s="391" t="b">
        <v>1</v>
      </c>
      <c r="H52" s="397" t="b">
        <v>0</v>
      </c>
      <c r="I52" s="392" t="s">
        <v>648</v>
      </c>
      <c r="J52" s="392" t="s">
        <v>649</v>
      </c>
      <c r="K52" s="392" t="s">
        <v>953</v>
      </c>
      <c r="L52" s="393" t="s">
        <v>1390</v>
      </c>
      <c r="M52" s="388" t="s">
        <v>1433</v>
      </c>
      <c r="N52" s="388" t="s">
        <v>1434</v>
      </c>
      <c r="O52" s="388">
        <v>47</v>
      </c>
    </row>
    <row r="53" spans="2:15" s="67" customFormat="1">
      <c r="B53" s="395" t="s">
        <v>4</v>
      </c>
      <c r="C53" s="396" t="s">
        <v>1407</v>
      </c>
      <c r="D53" s="397" t="s">
        <v>642</v>
      </c>
      <c r="E53" s="391" t="s">
        <v>833</v>
      </c>
      <c r="F53" s="397">
        <v>2</v>
      </c>
      <c r="G53" s="391" t="b">
        <v>1</v>
      </c>
      <c r="H53" s="397" t="b">
        <v>0</v>
      </c>
      <c r="I53" s="392" t="s">
        <v>648</v>
      </c>
      <c r="J53" s="392" t="s">
        <v>649</v>
      </c>
      <c r="K53" s="392" t="s">
        <v>953</v>
      </c>
      <c r="L53" s="393" t="s">
        <v>1391</v>
      </c>
      <c r="M53" s="388" t="s">
        <v>1435</v>
      </c>
      <c r="N53" s="388" t="s">
        <v>1436</v>
      </c>
      <c r="O53" s="388">
        <v>48</v>
      </c>
    </row>
    <row r="54" spans="2:15" s="67" customFormat="1">
      <c r="B54" s="395" t="s">
        <v>4</v>
      </c>
      <c r="C54" s="396" t="s">
        <v>1408</v>
      </c>
      <c r="D54" s="397" t="s">
        <v>642</v>
      </c>
      <c r="E54" s="391" t="s">
        <v>833</v>
      </c>
      <c r="F54" s="397">
        <v>3</v>
      </c>
      <c r="G54" s="391" t="b">
        <v>1</v>
      </c>
      <c r="H54" s="397" t="b">
        <v>0</v>
      </c>
      <c r="I54" s="392" t="s">
        <v>648</v>
      </c>
      <c r="J54" s="392" t="s">
        <v>649</v>
      </c>
      <c r="K54" s="392" t="s">
        <v>953</v>
      </c>
      <c r="L54" s="393" t="s">
        <v>1393</v>
      </c>
      <c r="M54" s="388" t="s">
        <v>1437</v>
      </c>
      <c r="N54" s="388" t="s">
        <v>1438</v>
      </c>
      <c r="O54" s="388">
        <v>49</v>
      </c>
    </row>
    <row r="55" spans="2:15" s="67" customFormat="1">
      <c r="B55" s="395" t="s">
        <v>4</v>
      </c>
      <c r="C55" s="396" t="s">
        <v>1409</v>
      </c>
      <c r="D55" s="397" t="s">
        <v>642</v>
      </c>
      <c r="E55" s="391" t="s">
        <v>1330</v>
      </c>
      <c r="F55" s="397">
        <v>13</v>
      </c>
      <c r="G55" s="391" t="b">
        <v>1</v>
      </c>
      <c r="H55" s="397" t="b">
        <v>0</v>
      </c>
      <c r="I55" s="392" t="s">
        <v>648</v>
      </c>
      <c r="J55" s="392" t="s">
        <v>649</v>
      </c>
      <c r="K55" s="392" t="s">
        <v>953</v>
      </c>
      <c r="L55" s="393" t="s">
        <v>791</v>
      </c>
      <c r="M55" s="388" t="s">
        <v>1439</v>
      </c>
      <c r="N55" s="388" t="s">
        <v>1440</v>
      </c>
      <c r="O55" s="388">
        <v>50</v>
      </c>
    </row>
    <row r="56" spans="2:15" s="67" customFormat="1">
      <c r="B56" s="395" t="s">
        <v>4</v>
      </c>
      <c r="C56" s="396" t="s">
        <v>1410</v>
      </c>
      <c r="D56" s="397" t="s">
        <v>642</v>
      </c>
      <c r="E56" s="391" t="s">
        <v>1330</v>
      </c>
      <c r="F56" s="397">
        <v>14</v>
      </c>
      <c r="G56" s="391" t="b">
        <v>1</v>
      </c>
      <c r="H56" s="397" t="b">
        <v>0</v>
      </c>
      <c r="I56" s="392" t="s">
        <v>648</v>
      </c>
      <c r="J56" s="392" t="s">
        <v>649</v>
      </c>
      <c r="K56" s="392" t="s">
        <v>953</v>
      </c>
      <c r="L56" s="393" t="s">
        <v>791</v>
      </c>
      <c r="M56" s="388" t="s">
        <v>1441</v>
      </c>
      <c r="N56" s="388" t="s">
        <v>1442</v>
      </c>
      <c r="O56" s="388">
        <v>51</v>
      </c>
    </row>
    <row r="57" spans="2:15" s="67" customFormat="1">
      <c r="B57" s="395" t="s">
        <v>4</v>
      </c>
      <c r="C57" s="396" t="s">
        <v>1411</v>
      </c>
      <c r="D57" s="397" t="s">
        <v>642</v>
      </c>
      <c r="E57" s="391" t="s">
        <v>833</v>
      </c>
      <c r="F57" s="397">
        <v>4</v>
      </c>
      <c r="G57" s="391" t="b">
        <v>1</v>
      </c>
      <c r="H57" s="397" t="b">
        <v>0</v>
      </c>
      <c r="I57" s="392" t="s">
        <v>648</v>
      </c>
      <c r="J57" s="392" t="s">
        <v>649</v>
      </c>
      <c r="K57" s="392" t="s">
        <v>953</v>
      </c>
      <c r="L57" s="393" t="s">
        <v>1392</v>
      </c>
      <c r="M57" s="388" t="s">
        <v>1443</v>
      </c>
      <c r="N57" s="388" t="s">
        <v>1444</v>
      </c>
      <c r="O57" s="388">
        <v>52</v>
      </c>
    </row>
    <row r="58" spans="2:15" s="67" customFormat="1">
      <c r="B58" s="395" t="s">
        <v>4</v>
      </c>
      <c r="C58" s="396" t="s">
        <v>1412</v>
      </c>
      <c r="D58" s="397" t="s">
        <v>643</v>
      </c>
      <c r="E58" s="391" t="s">
        <v>825</v>
      </c>
      <c r="F58" s="397">
        <v>4</v>
      </c>
      <c r="G58" s="391" t="b">
        <v>0</v>
      </c>
      <c r="H58" s="397" t="b">
        <v>0</v>
      </c>
      <c r="I58" s="392" t="s">
        <v>648</v>
      </c>
      <c r="J58" s="392" t="s">
        <v>649</v>
      </c>
      <c r="K58" s="392" t="s">
        <v>953</v>
      </c>
      <c r="L58" s="393" t="s">
        <v>791</v>
      </c>
      <c r="M58" s="388" t="s">
        <v>1445</v>
      </c>
      <c r="N58" s="388" t="s">
        <v>1446</v>
      </c>
      <c r="O58" s="388">
        <v>53</v>
      </c>
    </row>
    <row r="59" spans="2:15" s="67" customFormat="1">
      <c r="B59" s="395" t="s">
        <v>4</v>
      </c>
      <c r="C59" s="396" t="s">
        <v>1413</v>
      </c>
      <c r="D59" s="397" t="s">
        <v>643</v>
      </c>
      <c r="E59" s="391" t="s">
        <v>815</v>
      </c>
      <c r="F59" s="397">
        <v>3</v>
      </c>
      <c r="G59" s="391" t="b">
        <v>0</v>
      </c>
      <c r="H59" s="397" t="b">
        <v>0</v>
      </c>
      <c r="I59" s="392" t="s">
        <v>648</v>
      </c>
      <c r="J59" s="392" t="s">
        <v>649</v>
      </c>
      <c r="K59" s="392" t="s">
        <v>953</v>
      </c>
      <c r="L59" s="393" t="s">
        <v>388</v>
      </c>
      <c r="M59" s="388" t="s">
        <v>1447</v>
      </c>
      <c r="N59" s="388" t="s">
        <v>1448</v>
      </c>
      <c r="O59" s="388">
        <v>54</v>
      </c>
    </row>
    <row r="60" spans="2:15" s="67" customFormat="1">
      <c r="B60" s="395" t="s">
        <v>4</v>
      </c>
      <c r="C60" s="396" t="s">
        <v>1414</v>
      </c>
      <c r="D60" s="397" t="s">
        <v>643</v>
      </c>
      <c r="E60" s="391" t="s">
        <v>815</v>
      </c>
      <c r="F60" s="397">
        <v>4</v>
      </c>
      <c r="G60" s="391" t="b">
        <v>0</v>
      </c>
      <c r="H60" s="397" t="b">
        <v>0</v>
      </c>
      <c r="I60" s="392" t="s">
        <v>1465</v>
      </c>
      <c r="J60" s="392" t="s">
        <v>649</v>
      </c>
      <c r="K60" s="392" t="s">
        <v>953</v>
      </c>
      <c r="L60" s="393" t="s">
        <v>791</v>
      </c>
      <c r="M60" s="388" t="s">
        <v>1449</v>
      </c>
      <c r="N60" s="388" t="s">
        <v>1450</v>
      </c>
      <c r="O60" s="388">
        <v>55</v>
      </c>
    </row>
    <row r="61" spans="2:15" s="67" customFormat="1">
      <c r="B61" s="395" t="s">
        <v>4</v>
      </c>
      <c r="C61" s="396" t="s">
        <v>1415</v>
      </c>
      <c r="D61" s="397" t="s">
        <v>643</v>
      </c>
      <c r="E61" s="391" t="s">
        <v>815</v>
      </c>
      <c r="F61" s="397">
        <v>5</v>
      </c>
      <c r="G61" s="391" t="b">
        <v>0</v>
      </c>
      <c r="H61" s="397" t="b">
        <v>0</v>
      </c>
      <c r="I61" s="392" t="s">
        <v>1466</v>
      </c>
      <c r="J61" s="392" t="s">
        <v>649</v>
      </c>
      <c r="K61" s="392" t="s">
        <v>953</v>
      </c>
      <c r="L61" s="393" t="s">
        <v>791</v>
      </c>
      <c r="M61" s="388" t="s">
        <v>1451</v>
      </c>
      <c r="N61" s="388" t="s">
        <v>1452</v>
      </c>
      <c r="O61" s="388">
        <v>56</v>
      </c>
    </row>
    <row r="62" spans="2:15" s="67" customFormat="1">
      <c r="B62" s="395" t="s">
        <v>4</v>
      </c>
      <c r="C62" s="396" t="s">
        <v>1416</v>
      </c>
      <c r="D62" s="397" t="s">
        <v>643</v>
      </c>
      <c r="E62" s="391" t="s">
        <v>815</v>
      </c>
      <c r="F62" s="397">
        <v>6</v>
      </c>
      <c r="G62" s="391" t="b">
        <v>0</v>
      </c>
      <c r="H62" s="397" t="b">
        <v>0</v>
      </c>
      <c r="I62" s="392" t="s">
        <v>1467</v>
      </c>
      <c r="J62" s="392" t="s">
        <v>649</v>
      </c>
      <c r="K62" s="392" t="s">
        <v>953</v>
      </c>
      <c r="L62" s="393" t="s">
        <v>791</v>
      </c>
      <c r="M62" s="388" t="s">
        <v>1453</v>
      </c>
      <c r="N62" s="388" t="s">
        <v>1454</v>
      </c>
      <c r="O62" s="388">
        <v>57</v>
      </c>
    </row>
    <row r="63" spans="2:15" s="67" customFormat="1">
      <c r="B63" s="395" t="s">
        <v>4</v>
      </c>
      <c r="C63" s="396" t="s">
        <v>1417</v>
      </c>
      <c r="D63" s="397" t="s">
        <v>644</v>
      </c>
      <c r="E63" s="391" t="s">
        <v>815</v>
      </c>
      <c r="F63" s="397">
        <v>11</v>
      </c>
      <c r="G63" s="391" t="b">
        <v>0</v>
      </c>
      <c r="H63" s="391" t="b">
        <v>1</v>
      </c>
      <c r="I63" s="392" t="s">
        <v>648</v>
      </c>
      <c r="J63" s="392" t="s">
        <v>649</v>
      </c>
      <c r="K63" s="392" t="s">
        <v>953</v>
      </c>
      <c r="L63" s="393" t="s">
        <v>791</v>
      </c>
      <c r="M63" s="388" t="s">
        <v>1455</v>
      </c>
      <c r="N63" s="388" t="s">
        <v>1456</v>
      </c>
      <c r="O63" s="388">
        <v>58</v>
      </c>
    </row>
    <row r="64" spans="2:15" s="67" customFormat="1">
      <c r="B64" s="395" t="s">
        <v>4</v>
      </c>
      <c r="C64" s="396" t="s">
        <v>1418</v>
      </c>
      <c r="D64" s="397" t="s">
        <v>644</v>
      </c>
      <c r="E64" s="391" t="s">
        <v>815</v>
      </c>
      <c r="F64" s="397">
        <v>12</v>
      </c>
      <c r="G64" s="391" t="b">
        <v>0</v>
      </c>
      <c r="H64" s="391" t="b">
        <v>1</v>
      </c>
      <c r="I64" s="392" t="s">
        <v>1460</v>
      </c>
      <c r="J64" s="392" t="s">
        <v>649</v>
      </c>
      <c r="K64" s="392" t="s">
        <v>953</v>
      </c>
      <c r="L64" s="393" t="s">
        <v>1459</v>
      </c>
      <c r="M64" s="388" t="s">
        <v>1457</v>
      </c>
      <c r="N64" s="388" t="s">
        <v>1458</v>
      </c>
      <c r="O64" s="388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437" t="s">
        <v>1364</v>
      </c>
      <c r="C68" s="437" t="s">
        <v>5</v>
      </c>
      <c r="D68" s="438" t="s">
        <v>1368</v>
      </c>
      <c r="E68" s="438" t="s">
        <v>1369</v>
      </c>
      <c r="F68" s="438" t="s">
        <v>1370</v>
      </c>
      <c r="G68" s="438" t="s">
        <v>1371</v>
      </c>
      <c r="H68" s="438" t="s">
        <v>1372</v>
      </c>
      <c r="I68" s="439" t="s">
        <v>1373</v>
      </c>
      <c r="J68" s="439" t="s">
        <v>1374</v>
      </c>
      <c r="K68" s="439" t="s">
        <v>1383</v>
      </c>
      <c r="L68" s="439" t="s">
        <v>1384</v>
      </c>
      <c r="M68" s="439" t="s">
        <v>1385</v>
      </c>
      <c r="N68" s="439" t="s">
        <v>1386</v>
      </c>
    </row>
    <row r="69" spans="2:15">
      <c r="B69" s="440" t="s">
        <v>4</v>
      </c>
      <c r="C69" s="436" t="s">
        <v>642</v>
      </c>
      <c r="D69" s="434">
        <v>1.1000000000000001</v>
      </c>
      <c r="E69" s="434">
        <v>6</v>
      </c>
      <c r="F69" s="434">
        <v>1.3</v>
      </c>
      <c r="G69" s="434">
        <v>1000</v>
      </c>
      <c r="H69" s="434">
        <v>0</v>
      </c>
      <c r="I69" s="435">
        <v>0.2</v>
      </c>
      <c r="J69" s="435"/>
      <c r="K69" s="435"/>
      <c r="L69" s="435" t="b">
        <v>0</v>
      </c>
      <c r="M69" s="435">
        <v>10</v>
      </c>
      <c r="N69" s="435">
        <v>2</v>
      </c>
    </row>
    <row r="70" spans="2:15">
      <c r="B70" s="440" t="s">
        <v>4</v>
      </c>
      <c r="C70" s="436" t="s">
        <v>1365</v>
      </c>
      <c r="D70" s="434">
        <v>1.1000000000000001</v>
      </c>
      <c r="E70" s="434">
        <v>6</v>
      </c>
      <c r="F70" s="434">
        <v>1.3</v>
      </c>
      <c r="G70" s="434">
        <v>1000</v>
      </c>
      <c r="H70" s="434">
        <v>0.5</v>
      </c>
      <c r="I70" s="435">
        <v>0.5</v>
      </c>
      <c r="J70" s="435" t="s">
        <v>1375</v>
      </c>
      <c r="K70" s="435"/>
      <c r="L70" s="435" t="b">
        <v>0</v>
      </c>
      <c r="M70" s="435">
        <v>10</v>
      </c>
      <c r="N70" s="435">
        <v>2</v>
      </c>
    </row>
    <row r="71" spans="2:15">
      <c r="B71" s="441" t="s">
        <v>4</v>
      </c>
      <c r="C71" s="433" t="s">
        <v>1366</v>
      </c>
      <c r="D71" s="434">
        <v>1.1000000000000001</v>
      </c>
      <c r="E71" s="434">
        <v>6</v>
      </c>
      <c r="F71" s="434">
        <v>1.3</v>
      </c>
      <c r="G71" s="434">
        <v>1000</v>
      </c>
      <c r="H71" s="434">
        <v>0.5</v>
      </c>
      <c r="I71" s="435">
        <v>0.5</v>
      </c>
      <c r="J71" s="435" t="s">
        <v>1376</v>
      </c>
      <c r="K71" s="435"/>
      <c r="L71" s="435" t="b">
        <v>0</v>
      </c>
      <c r="M71" s="435">
        <v>10</v>
      </c>
      <c r="N71" s="435">
        <v>2</v>
      </c>
    </row>
    <row r="72" spans="2:15">
      <c r="B72" s="441" t="s">
        <v>4</v>
      </c>
      <c r="C72" s="433" t="s">
        <v>1367</v>
      </c>
      <c r="D72" s="434">
        <v>1.1000000000000001</v>
      </c>
      <c r="E72" s="434">
        <v>6</v>
      </c>
      <c r="F72" s="434">
        <v>1.3</v>
      </c>
      <c r="G72" s="434">
        <v>1000</v>
      </c>
      <c r="H72" s="434">
        <v>10</v>
      </c>
      <c r="I72" s="435">
        <v>10</v>
      </c>
      <c r="J72" s="435"/>
      <c r="K72" s="435" t="s">
        <v>1377</v>
      </c>
      <c r="L72" s="435" t="b">
        <v>0</v>
      </c>
      <c r="M72" s="435">
        <v>4</v>
      </c>
      <c r="N72" s="435">
        <v>4</v>
      </c>
    </row>
    <row r="73" spans="2:15">
      <c r="B73" s="441" t="s">
        <v>4</v>
      </c>
      <c r="C73" s="433" t="s">
        <v>836</v>
      </c>
      <c r="D73" s="434">
        <v>1.1000000000000001</v>
      </c>
      <c r="E73" s="434">
        <v>6</v>
      </c>
      <c r="F73" s="434">
        <v>3</v>
      </c>
      <c r="G73" s="434">
        <v>1000</v>
      </c>
      <c r="H73" s="434"/>
      <c r="I73" s="435"/>
      <c r="J73" s="435"/>
      <c r="K73" s="435"/>
      <c r="L73" s="435" t="b">
        <v>0</v>
      </c>
      <c r="M73" s="435">
        <v>10</v>
      </c>
      <c r="N73" s="43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abSelected="1" topLeftCell="H49" zoomScaleNormal="100" workbookViewId="0">
      <selection activeCell="I63" sqref="I6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3" t="s">
        <v>380</v>
      </c>
      <c r="B3" s="191"/>
      <c r="C3" s="191"/>
      <c r="D3" s="191"/>
      <c r="E3" s="553"/>
      <c r="F3" s="553"/>
      <c r="G3" s="191"/>
      <c r="H3" s="172"/>
      <c r="I3" s="171"/>
    </row>
    <row r="4" spans="1:24" ht="134.25">
      <c r="A4" s="143" t="s">
        <v>354</v>
      </c>
      <c r="B4" s="144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17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9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9" t="s">
        <v>361</v>
      </c>
    </row>
    <row r="15" spans="1:24">
      <c r="A15" s="136" t="s">
        <v>4</v>
      </c>
      <c r="B15" s="189" t="s">
        <v>774</v>
      </c>
    </row>
    <row r="16" spans="1:24">
      <c r="A16" s="136" t="s">
        <v>4</v>
      </c>
      <c r="B16" s="189" t="s">
        <v>788</v>
      </c>
    </row>
    <row r="17" spans="1:31">
      <c r="A17" s="136" t="s">
        <v>4</v>
      </c>
      <c r="B17" s="189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92"/>
      <c r="B21" s="172" t="s">
        <v>559</v>
      </c>
      <c r="C21" s="172"/>
      <c r="D21" s="192"/>
      <c r="E21" s="553"/>
      <c r="F21" s="553"/>
      <c r="G21" s="192"/>
      <c r="H21" s="172"/>
      <c r="I21" s="192"/>
      <c r="N21" s="5" t="s">
        <v>374</v>
      </c>
      <c r="Q21" s="5" t="s">
        <v>375</v>
      </c>
      <c r="X21" s="172" t="s">
        <v>407</v>
      </c>
      <c r="Y21" s="172"/>
      <c r="Z21" s="172"/>
      <c r="AA21" s="172"/>
    </row>
    <row r="22" spans="1:31" ht="126">
      <c r="A22" s="454" t="s">
        <v>351</v>
      </c>
      <c r="B22" s="455" t="s">
        <v>5</v>
      </c>
      <c r="C22" s="456" t="s">
        <v>362</v>
      </c>
      <c r="D22" s="457" t="s">
        <v>363</v>
      </c>
      <c r="E22" s="458" t="s">
        <v>364</v>
      </c>
      <c r="F22" s="458" t="s">
        <v>365</v>
      </c>
      <c r="G22" s="458" t="s">
        <v>366</v>
      </c>
      <c r="H22" s="458" t="s">
        <v>367</v>
      </c>
      <c r="I22" s="458" t="s">
        <v>368</v>
      </c>
      <c r="J22" s="458" t="s">
        <v>369</v>
      </c>
      <c r="K22" s="458" t="s">
        <v>370</v>
      </c>
      <c r="L22" s="459" t="s">
        <v>371</v>
      </c>
      <c r="M22" s="459" t="s">
        <v>482</v>
      </c>
      <c r="N22" s="459" t="s">
        <v>480</v>
      </c>
      <c r="O22" s="459" t="s">
        <v>372</v>
      </c>
      <c r="P22" s="459" t="s">
        <v>535</v>
      </c>
      <c r="Q22" s="459" t="s">
        <v>534</v>
      </c>
      <c r="R22" s="459" t="s">
        <v>479</v>
      </c>
      <c r="S22" s="459" t="s">
        <v>481</v>
      </c>
      <c r="T22" s="459" t="s">
        <v>443</v>
      </c>
      <c r="U22" s="459" t="s">
        <v>373</v>
      </c>
      <c r="V22" s="459" t="s">
        <v>898</v>
      </c>
      <c r="W22" s="460" t="s">
        <v>377</v>
      </c>
      <c r="X22" s="460" t="s">
        <v>376</v>
      </c>
      <c r="Y22" s="460" t="s">
        <v>378</v>
      </c>
      <c r="Z22" s="461" t="s">
        <v>592</v>
      </c>
      <c r="AA22" s="462" t="s">
        <v>38</v>
      </c>
      <c r="AB22" s="463" t="s">
        <v>403</v>
      </c>
      <c r="AC22" s="464" t="s">
        <v>404</v>
      </c>
      <c r="AD22" s="464" t="s">
        <v>405</v>
      </c>
      <c r="AE22" s="465" t="s">
        <v>591</v>
      </c>
    </row>
    <row r="23" spans="1:31">
      <c r="A23" s="466" t="s">
        <v>4</v>
      </c>
      <c r="B23" s="467" t="s">
        <v>1039</v>
      </c>
      <c r="C23" s="468" t="s">
        <v>357</v>
      </c>
      <c r="D23" s="469">
        <v>60</v>
      </c>
      <c r="E23" s="470">
        <v>2</v>
      </c>
      <c r="F23" s="470">
        <v>0</v>
      </c>
      <c r="G23" s="470">
        <v>20</v>
      </c>
      <c r="H23" s="470">
        <v>0</v>
      </c>
      <c r="I23" s="470">
        <v>75</v>
      </c>
      <c r="J23" s="471">
        <v>0.22499999999999998</v>
      </c>
      <c r="K23" s="470">
        <v>0</v>
      </c>
      <c r="L23" s="472" t="b">
        <v>1</v>
      </c>
      <c r="M23" s="473">
        <v>5</v>
      </c>
      <c r="N23" s="473">
        <v>0</v>
      </c>
      <c r="O23" s="472">
        <v>1</v>
      </c>
      <c r="P23" s="473">
        <v>0</v>
      </c>
      <c r="Q23" s="472" t="b">
        <v>1</v>
      </c>
      <c r="R23" s="472" t="b">
        <v>1</v>
      </c>
      <c r="S23" s="472" t="b">
        <v>0</v>
      </c>
      <c r="T23" s="472">
        <v>75</v>
      </c>
      <c r="U23" s="472">
        <v>7</v>
      </c>
      <c r="V23" s="472">
        <v>0</v>
      </c>
      <c r="W23" s="474">
        <v>0.25</v>
      </c>
      <c r="X23" s="474">
        <v>0.25</v>
      </c>
      <c r="Y23" s="474">
        <v>0.7</v>
      </c>
      <c r="Z23" s="475">
        <v>0</v>
      </c>
      <c r="AA23" s="476" t="s">
        <v>518</v>
      </c>
      <c r="AB23" s="477" t="s">
        <v>699</v>
      </c>
      <c r="AC23" s="477" t="s">
        <v>717</v>
      </c>
      <c r="AD23" s="477" t="s">
        <v>731</v>
      </c>
      <c r="AE23" s="477" t="s">
        <v>733</v>
      </c>
    </row>
    <row r="24" spans="1:31">
      <c r="A24" s="466" t="s">
        <v>4</v>
      </c>
      <c r="B24" s="467" t="s">
        <v>1040</v>
      </c>
      <c r="C24" s="468" t="s">
        <v>357</v>
      </c>
      <c r="D24" s="469">
        <v>60</v>
      </c>
      <c r="E24" s="470">
        <v>2</v>
      </c>
      <c r="F24" s="470">
        <v>0</v>
      </c>
      <c r="G24" s="470">
        <v>20</v>
      </c>
      <c r="H24" s="470">
        <v>0</v>
      </c>
      <c r="I24" s="470">
        <v>75</v>
      </c>
      <c r="J24" s="471">
        <v>0.22499999999999998</v>
      </c>
      <c r="K24" s="470">
        <v>0</v>
      </c>
      <c r="L24" s="472" t="b">
        <v>1</v>
      </c>
      <c r="M24" s="473">
        <v>5</v>
      </c>
      <c r="N24" s="473">
        <v>0</v>
      </c>
      <c r="O24" s="472">
        <v>1</v>
      </c>
      <c r="P24" s="473">
        <v>0</v>
      </c>
      <c r="Q24" s="472" t="b">
        <v>1</v>
      </c>
      <c r="R24" s="472" t="b">
        <v>1</v>
      </c>
      <c r="S24" s="472" t="b">
        <v>0</v>
      </c>
      <c r="T24" s="472">
        <v>75</v>
      </c>
      <c r="U24" s="472">
        <v>7</v>
      </c>
      <c r="V24" s="472">
        <v>0</v>
      </c>
      <c r="W24" s="474">
        <v>0.25</v>
      </c>
      <c r="X24" s="474">
        <v>0.25</v>
      </c>
      <c r="Y24" s="474">
        <v>0.8</v>
      </c>
      <c r="Z24" s="475">
        <v>0</v>
      </c>
      <c r="AA24" s="476" t="s">
        <v>573</v>
      </c>
      <c r="AB24" s="477" t="s">
        <v>700</v>
      </c>
      <c r="AC24" s="477" t="s">
        <v>757</v>
      </c>
      <c r="AD24" s="477" t="s">
        <v>732</v>
      </c>
      <c r="AE24" s="477" t="s">
        <v>734</v>
      </c>
    </row>
    <row r="25" spans="1:31" s="27" customFormat="1">
      <c r="A25" s="478" t="s">
        <v>4</v>
      </c>
      <c r="B25" s="479" t="s">
        <v>1064</v>
      </c>
      <c r="C25" s="480" t="s">
        <v>356</v>
      </c>
      <c r="D25" s="481">
        <v>20</v>
      </c>
      <c r="E25" s="482">
        <v>2</v>
      </c>
      <c r="F25" s="482">
        <v>0</v>
      </c>
      <c r="G25" s="482">
        <v>-10</v>
      </c>
      <c r="H25" s="482">
        <v>0</v>
      </c>
      <c r="I25" s="482">
        <v>25</v>
      </c>
      <c r="J25" s="483">
        <v>0</v>
      </c>
      <c r="K25" s="482">
        <v>0</v>
      </c>
      <c r="L25" s="484" t="b">
        <v>1</v>
      </c>
      <c r="M25" s="485">
        <v>5</v>
      </c>
      <c r="N25" s="485">
        <v>5</v>
      </c>
      <c r="O25" s="484">
        <v>0</v>
      </c>
      <c r="P25" s="485">
        <f>entityDefinitions[[#This Row],['[edibleFromTier']]]</f>
        <v>0</v>
      </c>
      <c r="Q25" s="472" t="b">
        <v>1</v>
      </c>
      <c r="R25" s="484" t="b">
        <v>0</v>
      </c>
      <c r="S25" s="484" t="b">
        <v>0</v>
      </c>
      <c r="T25" s="484">
        <v>1</v>
      </c>
      <c r="U25" s="484">
        <v>2</v>
      </c>
      <c r="V25" s="484">
        <v>0</v>
      </c>
      <c r="W25" s="486">
        <v>0.1</v>
      </c>
      <c r="X25" s="486">
        <v>0.1</v>
      </c>
      <c r="Y25" s="486">
        <v>0</v>
      </c>
      <c r="Z25" s="487">
        <v>0</v>
      </c>
      <c r="AA25" s="488" t="s">
        <v>1290</v>
      </c>
      <c r="AB25" s="489" t="s">
        <v>690</v>
      </c>
      <c r="AC25" s="489" t="s">
        <v>723</v>
      </c>
      <c r="AD25" s="489"/>
      <c r="AE25" s="490"/>
    </row>
    <row r="26" spans="1:31">
      <c r="A26" s="466" t="s">
        <v>4</v>
      </c>
      <c r="B26" s="467" t="s">
        <v>1041</v>
      </c>
      <c r="C26" s="468" t="s">
        <v>357</v>
      </c>
      <c r="D26" s="469">
        <v>40</v>
      </c>
      <c r="E26" s="470">
        <v>2</v>
      </c>
      <c r="F26" s="470">
        <v>0</v>
      </c>
      <c r="G26" s="470">
        <v>20</v>
      </c>
      <c r="H26" s="470">
        <v>0</v>
      </c>
      <c r="I26" s="470">
        <v>50</v>
      </c>
      <c r="J26" s="471">
        <v>0.15</v>
      </c>
      <c r="K26" s="470">
        <v>0</v>
      </c>
      <c r="L26" s="472" t="b">
        <v>1</v>
      </c>
      <c r="M26" s="473">
        <v>5</v>
      </c>
      <c r="N26" s="473">
        <v>0</v>
      </c>
      <c r="O26" s="472">
        <v>1</v>
      </c>
      <c r="P26" s="473">
        <v>0</v>
      </c>
      <c r="Q26" s="472" t="b">
        <v>1</v>
      </c>
      <c r="R26" s="472" t="b">
        <v>1</v>
      </c>
      <c r="S26" s="472" t="b">
        <v>0</v>
      </c>
      <c r="T26" s="472">
        <v>75</v>
      </c>
      <c r="U26" s="472">
        <v>7</v>
      </c>
      <c r="V26" s="472">
        <v>0</v>
      </c>
      <c r="W26" s="474">
        <v>0.25</v>
      </c>
      <c r="X26" s="474">
        <v>0.25</v>
      </c>
      <c r="Y26" s="474">
        <v>0</v>
      </c>
      <c r="Z26" s="475">
        <v>0</v>
      </c>
      <c r="AA26" s="491" t="s">
        <v>1282</v>
      </c>
      <c r="AB26" s="477" t="s">
        <v>1299</v>
      </c>
      <c r="AC26" s="477" t="s">
        <v>1309</v>
      </c>
      <c r="AD26" s="477" t="s">
        <v>1317</v>
      </c>
      <c r="AE26" s="477" t="s">
        <v>1325</v>
      </c>
    </row>
    <row r="27" spans="1:31" s="27" customFormat="1">
      <c r="A27" s="478" t="s">
        <v>4</v>
      </c>
      <c r="B27" s="479" t="s">
        <v>1007</v>
      </c>
      <c r="C27" s="480" t="s">
        <v>356</v>
      </c>
      <c r="D27" s="481">
        <v>60</v>
      </c>
      <c r="E27" s="482">
        <v>4</v>
      </c>
      <c r="F27" s="482">
        <v>0</v>
      </c>
      <c r="G27" s="482">
        <v>5</v>
      </c>
      <c r="H27" s="482">
        <v>0</v>
      </c>
      <c r="I27" s="482">
        <v>55</v>
      </c>
      <c r="J27" s="483">
        <v>0.15</v>
      </c>
      <c r="K27" s="482">
        <v>0</v>
      </c>
      <c r="L27" s="484" t="b">
        <v>1</v>
      </c>
      <c r="M27" s="485">
        <v>5</v>
      </c>
      <c r="N27" s="485">
        <v>5</v>
      </c>
      <c r="O27" s="484">
        <v>1</v>
      </c>
      <c r="P27" s="485">
        <v>1</v>
      </c>
      <c r="Q27" s="472" t="b">
        <v>1</v>
      </c>
      <c r="R27" s="484" t="b">
        <v>0</v>
      </c>
      <c r="S27" s="484" t="b">
        <v>0</v>
      </c>
      <c r="T27" s="484">
        <v>1</v>
      </c>
      <c r="U27" s="484">
        <v>4</v>
      </c>
      <c r="V27" s="484">
        <v>0</v>
      </c>
      <c r="W27" s="486">
        <v>0.1</v>
      </c>
      <c r="X27" s="486">
        <v>0.1</v>
      </c>
      <c r="Y27" s="486">
        <v>1</v>
      </c>
      <c r="Z27" s="487">
        <v>0</v>
      </c>
      <c r="AA27" s="492" t="s">
        <v>563</v>
      </c>
      <c r="AB27" s="493" t="s">
        <v>680</v>
      </c>
      <c r="AC27" s="493" t="s">
        <v>707</v>
      </c>
      <c r="AD27" s="493" t="s">
        <v>725</v>
      </c>
      <c r="AE27" s="493" t="s">
        <v>735</v>
      </c>
    </row>
    <row r="28" spans="1:31" s="27" customFormat="1">
      <c r="A28" s="478" t="s">
        <v>4</v>
      </c>
      <c r="B28" s="479" t="s">
        <v>1008</v>
      </c>
      <c r="C28" s="480" t="s">
        <v>356</v>
      </c>
      <c r="D28" s="481">
        <v>20</v>
      </c>
      <c r="E28" s="482">
        <v>2</v>
      </c>
      <c r="F28" s="482">
        <v>0</v>
      </c>
      <c r="G28" s="482">
        <v>2</v>
      </c>
      <c r="H28" s="482">
        <v>0</v>
      </c>
      <c r="I28" s="482">
        <v>25</v>
      </c>
      <c r="J28" s="483">
        <v>7.4999999999999997E-2</v>
      </c>
      <c r="K28" s="482">
        <v>0</v>
      </c>
      <c r="L28" s="484" t="b">
        <v>1</v>
      </c>
      <c r="M28" s="485">
        <v>5</v>
      </c>
      <c r="N28" s="485">
        <v>5</v>
      </c>
      <c r="O28" s="484">
        <v>0</v>
      </c>
      <c r="P28" s="485">
        <f>entityDefinitions[[#This Row],['[edibleFromTier']]]</f>
        <v>0</v>
      </c>
      <c r="Q28" s="472" t="b">
        <v>1</v>
      </c>
      <c r="R28" s="484" t="b">
        <v>0</v>
      </c>
      <c r="S28" s="484" t="b">
        <v>0</v>
      </c>
      <c r="T28" s="484">
        <v>1</v>
      </c>
      <c r="U28" s="484">
        <v>1</v>
      </c>
      <c r="V28" s="484">
        <v>0</v>
      </c>
      <c r="W28" s="486">
        <v>0.2</v>
      </c>
      <c r="X28" s="486">
        <v>0.05</v>
      </c>
      <c r="Y28" s="486">
        <v>0</v>
      </c>
      <c r="Z28" s="487">
        <v>0</v>
      </c>
      <c r="AA28" s="492" t="s">
        <v>562</v>
      </c>
      <c r="AB28" s="493" t="s">
        <v>681</v>
      </c>
      <c r="AC28" s="493" t="s">
        <v>708</v>
      </c>
      <c r="AD28" s="489"/>
      <c r="AE28" s="494"/>
    </row>
    <row r="29" spans="1:31" s="27" customFormat="1">
      <c r="A29" s="466" t="s">
        <v>4</v>
      </c>
      <c r="B29" s="467" t="s">
        <v>1042</v>
      </c>
      <c r="C29" s="468" t="s">
        <v>357</v>
      </c>
      <c r="D29" s="469">
        <v>40</v>
      </c>
      <c r="E29" s="470">
        <v>2</v>
      </c>
      <c r="F29" s="470">
        <v>0</v>
      </c>
      <c r="G29" s="470">
        <v>15</v>
      </c>
      <c r="H29" s="470">
        <v>0</v>
      </c>
      <c r="I29" s="470">
        <v>50</v>
      </c>
      <c r="J29" s="471">
        <v>0.15</v>
      </c>
      <c r="K29" s="470">
        <v>0</v>
      </c>
      <c r="L29" s="472" t="b">
        <v>1</v>
      </c>
      <c r="M29" s="473">
        <v>5</v>
      </c>
      <c r="N29" s="473">
        <v>5</v>
      </c>
      <c r="O29" s="472">
        <v>0</v>
      </c>
      <c r="P29" s="473">
        <v>0</v>
      </c>
      <c r="Q29" s="472" t="b">
        <v>1</v>
      </c>
      <c r="R29" s="472" t="b">
        <v>0</v>
      </c>
      <c r="S29" s="472" t="b">
        <v>0</v>
      </c>
      <c r="T29" s="472">
        <v>1</v>
      </c>
      <c r="U29" s="472">
        <v>7</v>
      </c>
      <c r="V29" s="472">
        <v>0</v>
      </c>
      <c r="W29" s="474">
        <v>0.25</v>
      </c>
      <c r="X29" s="474">
        <v>0.25</v>
      </c>
      <c r="Y29" s="474">
        <v>0</v>
      </c>
      <c r="Z29" s="475">
        <v>0</v>
      </c>
      <c r="AA29" s="491" t="s">
        <v>519</v>
      </c>
      <c r="AB29" s="477" t="s">
        <v>704</v>
      </c>
      <c r="AC29" s="477" t="s">
        <v>767</v>
      </c>
      <c r="AD29" s="495"/>
      <c r="AE29" s="496"/>
    </row>
    <row r="30" spans="1:31" s="27" customFormat="1">
      <c r="A30" s="466" t="s">
        <v>4</v>
      </c>
      <c r="B30" s="467" t="s">
        <v>1034</v>
      </c>
      <c r="C30" s="468" t="s">
        <v>774</v>
      </c>
      <c r="D30" s="469">
        <v>60</v>
      </c>
      <c r="E30" s="470">
        <v>2</v>
      </c>
      <c r="F30" s="470">
        <v>0</v>
      </c>
      <c r="G30" s="470">
        <v>10</v>
      </c>
      <c r="H30" s="470">
        <v>0</v>
      </c>
      <c r="I30" s="470">
        <v>75</v>
      </c>
      <c r="J30" s="471">
        <v>0.22499999999999998</v>
      </c>
      <c r="K30" s="470">
        <v>0</v>
      </c>
      <c r="L30" s="472" t="b">
        <v>1</v>
      </c>
      <c r="M30" s="473">
        <v>5</v>
      </c>
      <c r="N30" s="473">
        <v>5</v>
      </c>
      <c r="O30" s="472">
        <v>0</v>
      </c>
      <c r="P30" s="473">
        <f>entityDefinitions[[#This Row],['[edibleFromTier']]]</f>
        <v>0</v>
      </c>
      <c r="Q30" s="472" t="b">
        <v>1</v>
      </c>
      <c r="R30" s="472" t="b">
        <v>0</v>
      </c>
      <c r="S30" s="472" t="b">
        <v>0</v>
      </c>
      <c r="T30" s="472">
        <v>1</v>
      </c>
      <c r="U30" s="472">
        <v>6</v>
      </c>
      <c r="V30" s="472">
        <v>0</v>
      </c>
      <c r="W30" s="474">
        <v>0.25</v>
      </c>
      <c r="X30" s="474">
        <v>0.25</v>
      </c>
      <c r="Y30" s="474">
        <v>0.8</v>
      </c>
      <c r="Z30" s="475">
        <v>0</v>
      </c>
      <c r="AA30" s="491" t="s">
        <v>1216</v>
      </c>
      <c r="AB30" s="477" t="s">
        <v>1296</v>
      </c>
      <c r="AC30" s="477" t="s">
        <v>1306</v>
      </c>
      <c r="AD30" s="477" t="s">
        <v>1315</v>
      </c>
      <c r="AE30" s="497" t="s">
        <v>1323</v>
      </c>
    </row>
    <row r="31" spans="1:31" s="27" customFormat="1">
      <c r="A31" s="478" t="s">
        <v>4</v>
      </c>
      <c r="B31" s="479" t="s">
        <v>1009</v>
      </c>
      <c r="C31" s="480" t="s">
        <v>356</v>
      </c>
      <c r="D31" s="481">
        <v>20</v>
      </c>
      <c r="E31" s="482">
        <v>2</v>
      </c>
      <c r="F31" s="482">
        <v>0</v>
      </c>
      <c r="G31" s="482">
        <v>2</v>
      </c>
      <c r="H31" s="482">
        <v>0</v>
      </c>
      <c r="I31" s="482">
        <v>25</v>
      </c>
      <c r="J31" s="483">
        <v>7.4999999999999997E-2</v>
      </c>
      <c r="K31" s="482">
        <v>0</v>
      </c>
      <c r="L31" s="484" t="b">
        <v>1</v>
      </c>
      <c r="M31" s="485">
        <v>5</v>
      </c>
      <c r="N31" s="485">
        <v>5</v>
      </c>
      <c r="O31" s="484">
        <v>0</v>
      </c>
      <c r="P31" s="485">
        <f>entityDefinitions[[#This Row],['[edibleFromTier']]]</f>
        <v>0</v>
      </c>
      <c r="Q31" s="472" t="b">
        <v>1</v>
      </c>
      <c r="R31" s="484" t="b">
        <v>0</v>
      </c>
      <c r="S31" s="484" t="b">
        <v>0</v>
      </c>
      <c r="T31" s="484">
        <v>1</v>
      </c>
      <c r="U31" s="484">
        <v>1</v>
      </c>
      <c r="V31" s="484">
        <v>0</v>
      </c>
      <c r="W31" s="486">
        <v>0.05</v>
      </c>
      <c r="X31" s="486">
        <v>0.05</v>
      </c>
      <c r="Y31" s="486">
        <v>0</v>
      </c>
      <c r="Z31" s="487">
        <v>0</v>
      </c>
      <c r="AA31" s="492" t="s">
        <v>593</v>
      </c>
      <c r="AB31" s="493" t="s">
        <v>682</v>
      </c>
      <c r="AC31" s="493" t="s">
        <v>755</v>
      </c>
      <c r="AD31" s="489"/>
      <c r="AE31" s="494"/>
    </row>
    <row r="32" spans="1:31" s="27" customFormat="1">
      <c r="A32" s="478" t="s">
        <v>4</v>
      </c>
      <c r="B32" s="479" t="s">
        <v>1010</v>
      </c>
      <c r="C32" s="480" t="s">
        <v>356</v>
      </c>
      <c r="D32" s="481">
        <v>20</v>
      </c>
      <c r="E32" s="482">
        <v>2</v>
      </c>
      <c r="F32" s="482">
        <v>0</v>
      </c>
      <c r="G32" s="482">
        <v>2</v>
      </c>
      <c r="H32" s="482">
        <v>0</v>
      </c>
      <c r="I32" s="482">
        <v>25</v>
      </c>
      <c r="J32" s="483">
        <v>7.4999999999999997E-2</v>
      </c>
      <c r="K32" s="482">
        <v>0</v>
      </c>
      <c r="L32" s="484" t="b">
        <v>1</v>
      </c>
      <c r="M32" s="485">
        <v>5</v>
      </c>
      <c r="N32" s="485">
        <v>5</v>
      </c>
      <c r="O32" s="484">
        <v>0</v>
      </c>
      <c r="P32" s="485">
        <f>entityDefinitions[[#This Row],['[edibleFromTier']]]</f>
        <v>0</v>
      </c>
      <c r="Q32" s="472" t="b">
        <v>1</v>
      </c>
      <c r="R32" s="484" t="b">
        <v>0</v>
      </c>
      <c r="S32" s="484" t="b">
        <v>0</v>
      </c>
      <c r="T32" s="484">
        <v>1</v>
      </c>
      <c r="U32" s="484">
        <v>1</v>
      </c>
      <c r="V32" s="484">
        <v>0</v>
      </c>
      <c r="W32" s="486">
        <v>0.05</v>
      </c>
      <c r="X32" s="486">
        <v>0.05</v>
      </c>
      <c r="Y32" s="486">
        <v>0</v>
      </c>
      <c r="Z32" s="487">
        <v>0</v>
      </c>
      <c r="AA32" s="492" t="s">
        <v>594</v>
      </c>
      <c r="AB32" s="493" t="s">
        <v>682</v>
      </c>
      <c r="AC32" s="493" t="s">
        <v>756</v>
      </c>
      <c r="AD32" s="489"/>
      <c r="AE32" s="494"/>
    </row>
    <row r="33" spans="1:31" s="27" customFormat="1">
      <c r="A33" s="478" t="s">
        <v>4</v>
      </c>
      <c r="B33" s="479" t="s">
        <v>1011</v>
      </c>
      <c r="C33" s="480" t="s">
        <v>356</v>
      </c>
      <c r="D33" s="481">
        <v>20</v>
      </c>
      <c r="E33" s="482">
        <v>2</v>
      </c>
      <c r="F33" s="482">
        <v>0</v>
      </c>
      <c r="G33" s="482">
        <v>2</v>
      </c>
      <c r="H33" s="482">
        <v>0</v>
      </c>
      <c r="I33" s="482">
        <v>25</v>
      </c>
      <c r="J33" s="483">
        <v>7.4999999999999997E-2</v>
      </c>
      <c r="K33" s="482">
        <v>0</v>
      </c>
      <c r="L33" s="484" t="b">
        <v>1</v>
      </c>
      <c r="M33" s="485">
        <v>5</v>
      </c>
      <c r="N33" s="485">
        <v>5</v>
      </c>
      <c r="O33" s="484">
        <v>0</v>
      </c>
      <c r="P33" s="485">
        <f>entityDefinitions[[#This Row],['[edibleFromTier']]]</f>
        <v>0</v>
      </c>
      <c r="Q33" s="472" t="b">
        <v>1</v>
      </c>
      <c r="R33" s="484" t="b">
        <v>0</v>
      </c>
      <c r="S33" s="484" t="b">
        <v>0</v>
      </c>
      <c r="T33" s="484">
        <v>1</v>
      </c>
      <c r="U33" s="484">
        <v>1</v>
      </c>
      <c r="V33" s="484">
        <v>0</v>
      </c>
      <c r="W33" s="486">
        <v>0.05</v>
      </c>
      <c r="X33" s="486">
        <v>0.05</v>
      </c>
      <c r="Y33" s="486">
        <v>0</v>
      </c>
      <c r="Z33" s="487">
        <v>0</v>
      </c>
      <c r="AA33" s="492" t="s">
        <v>595</v>
      </c>
      <c r="AB33" s="493" t="s">
        <v>682</v>
      </c>
      <c r="AC33" s="493" t="s">
        <v>718</v>
      </c>
      <c r="AD33" s="489"/>
      <c r="AE33" s="494"/>
    </row>
    <row r="34" spans="1:31" s="27" customFormat="1">
      <c r="A34" s="478" t="s">
        <v>4</v>
      </c>
      <c r="B34" s="479" t="s">
        <v>1012</v>
      </c>
      <c r="C34" s="480" t="s">
        <v>356</v>
      </c>
      <c r="D34" s="481">
        <v>20</v>
      </c>
      <c r="E34" s="482">
        <v>2</v>
      </c>
      <c r="F34" s="482">
        <v>0</v>
      </c>
      <c r="G34" s="482">
        <v>2</v>
      </c>
      <c r="H34" s="482">
        <v>0</v>
      </c>
      <c r="I34" s="482">
        <v>25</v>
      </c>
      <c r="J34" s="483">
        <v>7.4999999999999997E-2</v>
      </c>
      <c r="K34" s="482">
        <v>0</v>
      </c>
      <c r="L34" s="484" t="b">
        <v>1</v>
      </c>
      <c r="M34" s="485">
        <v>5</v>
      </c>
      <c r="N34" s="485">
        <v>5</v>
      </c>
      <c r="O34" s="484">
        <v>0</v>
      </c>
      <c r="P34" s="485">
        <f>entityDefinitions[[#This Row],['[edibleFromTier']]]</f>
        <v>0</v>
      </c>
      <c r="Q34" s="472" t="b">
        <v>1</v>
      </c>
      <c r="R34" s="484" t="b">
        <v>0</v>
      </c>
      <c r="S34" s="484" t="b">
        <v>0</v>
      </c>
      <c r="T34" s="484">
        <v>1</v>
      </c>
      <c r="U34" s="484">
        <v>1</v>
      </c>
      <c r="V34" s="484">
        <v>0</v>
      </c>
      <c r="W34" s="486">
        <v>0.05</v>
      </c>
      <c r="X34" s="486">
        <v>0.05</v>
      </c>
      <c r="Y34" s="486">
        <v>0</v>
      </c>
      <c r="Z34" s="487">
        <v>0</v>
      </c>
      <c r="AA34" s="492" t="s">
        <v>596</v>
      </c>
      <c r="AB34" s="493" t="s">
        <v>682</v>
      </c>
      <c r="AC34" s="493" t="s">
        <v>719</v>
      </c>
      <c r="AD34" s="489"/>
      <c r="AE34" s="494"/>
    </row>
    <row r="35" spans="1:31">
      <c r="A35" s="466" t="s">
        <v>4</v>
      </c>
      <c r="B35" s="467" t="s">
        <v>1043</v>
      </c>
      <c r="C35" s="468" t="s">
        <v>357</v>
      </c>
      <c r="D35" s="469">
        <v>60</v>
      </c>
      <c r="E35" s="470">
        <v>2</v>
      </c>
      <c r="F35" s="470">
        <v>0</v>
      </c>
      <c r="G35" s="470">
        <v>15</v>
      </c>
      <c r="H35" s="470">
        <v>0</v>
      </c>
      <c r="I35" s="470">
        <v>75</v>
      </c>
      <c r="J35" s="471">
        <v>0.22499999999999998</v>
      </c>
      <c r="K35" s="470">
        <v>0</v>
      </c>
      <c r="L35" s="472" t="b">
        <v>1</v>
      </c>
      <c r="M35" s="473">
        <v>5</v>
      </c>
      <c r="N35" s="473">
        <v>5</v>
      </c>
      <c r="O35" s="472">
        <v>0</v>
      </c>
      <c r="P35" s="473">
        <v>0</v>
      </c>
      <c r="Q35" s="472" t="b">
        <v>1</v>
      </c>
      <c r="R35" s="472" t="b">
        <v>0</v>
      </c>
      <c r="S35" s="472" t="b">
        <v>0</v>
      </c>
      <c r="T35" s="472">
        <v>1</v>
      </c>
      <c r="U35" s="472">
        <v>7</v>
      </c>
      <c r="V35" s="472">
        <v>0</v>
      </c>
      <c r="W35" s="474">
        <v>0.25</v>
      </c>
      <c r="X35" s="474">
        <v>0.25</v>
      </c>
      <c r="Y35" s="474">
        <v>0</v>
      </c>
      <c r="Z35" s="475">
        <v>0</v>
      </c>
      <c r="AA35" s="491" t="s">
        <v>1222</v>
      </c>
      <c r="AB35" s="495" t="s">
        <v>704</v>
      </c>
      <c r="AC35" s="495" t="s">
        <v>767</v>
      </c>
      <c r="AD35" s="495"/>
      <c r="AE35" s="498"/>
    </row>
    <row r="36" spans="1:31">
      <c r="A36" s="478" t="s">
        <v>4</v>
      </c>
      <c r="B36" s="479" t="s">
        <v>1044</v>
      </c>
      <c r="C36" s="480" t="s">
        <v>356</v>
      </c>
      <c r="D36" s="481">
        <v>60</v>
      </c>
      <c r="E36" s="482">
        <v>4</v>
      </c>
      <c r="F36" s="482">
        <v>0</v>
      </c>
      <c r="G36" s="482">
        <v>15</v>
      </c>
      <c r="H36" s="482">
        <v>0</v>
      </c>
      <c r="I36" s="482">
        <v>55</v>
      </c>
      <c r="J36" s="483">
        <v>0.15</v>
      </c>
      <c r="K36" s="482">
        <v>0</v>
      </c>
      <c r="L36" s="484" t="b">
        <v>1</v>
      </c>
      <c r="M36" s="485">
        <v>5</v>
      </c>
      <c r="N36" s="485">
        <v>1</v>
      </c>
      <c r="O36" s="484">
        <v>2</v>
      </c>
      <c r="P36" s="485">
        <v>1</v>
      </c>
      <c r="Q36" s="472" t="b">
        <v>1</v>
      </c>
      <c r="R36" s="484" t="b">
        <v>1</v>
      </c>
      <c r="S36" s="484" t="b">
        <v>0</v>
      </c>
      <c r="T36" s="484">
        <v>95</v>
      </c>
      <c r="U36" s="484">
        <v>6</v>
      </c>
      <c r="V36" s="484">
        <v>0</v>
      </c>
      <c r="W36" s="486">
        <v>0.25</v>
      </c>
      <c r="X36" s="486">
        <v>0.25</v>
      </c>
      <c r="Y36" s="486">
        <v>0</v>
      </c>
      <c r="Z36" s="487">
        <v>0</v>
      </c>
      <c r="AA36" s="492" t="s">
        <v>514</v>
      </c>
      <c r="AB36" s="493" t="s">
        <v>683</v>
      </c>
      <c r="AC36" s="493" t="s">
        <v>720</v>
      </c>
      <c r="AD36" s="489"/>
      <c r="AE36" s="490"/>
    </row>
    <row r="37" spans="1:31">
      <c r="A37" s="478" t="s">
        <v>4</v>
      </c>
      <c r="B37" s="479" t="s">
        <v>1058</v>
      </c>
      <c r="C37" s="480" t="s">
        <v>356</v>
      </c>
      <c r="D37" s="481">
        <v>90</v>
      </c>
      <c r="E37" s="482">
        <v>4</v>
      </c>
      <c r="F37" s="482">
        <v>0</v>
      </c>
      <c r="G37" s="482">
        <v>30</v>
      </c>
      <c r="H37" s="482">
        <v>0</v>
      </c>
      <c r="I37" s="482">
        <v>83</v>
      </c>
      <c r="J37" s="483">
        <v>0.22499999999999998</v>
      </c>
      <c r="K37" s="482">
        <v>0</v>
      </c>
      <c r="L37" s="484" t="b">
        <v>1</v>
      </c>
      <c r="M37" s="485">
        <v>1</v>
      </c>
      <c r="N37" s="485">
        <v>5</v>
      </c>
      <c r="O37" s="484">
        <v>2</v>
      </c>
      <c r="P37" s="485">
        <v>1</v>
      </c>
      <c r="Q37" s="472" t="b">
        <v>1</v>
      </c>
      <c r="R37" s="484" t="b">
        <v>0</v>
      </c>
      <c r="S37" s="484" t="b">
        <v>1</v>
      </c>
      <c r="T37" s="484">
        <v>100</v>
      </c>
      <c r="U37" s="484">
        <v>1</v>
      </c>
      <c r="V37" s="484">
        <v>0</v>
      </c>
      <c r="W37" s="486">
        <v>0.05</v>
      </c>
      <c r="X37" s="486">
        <v>0.05</v>
      </c>
      <c r="Y37" s="486">
        <v>1</v>
      </c>
      <c r="Z37" s="487">
        <v>0</v>
      </c>
      <c r="AA37" s="488" t="s">
        <v>1223</v>
      </c>
      <c r="AB37" s="489" t="s">
        <v>697</v>
      </c>
      <c r="AC37" s="489" t="s">
        <v>721</v>
      </c>
      <c r="AD37" s="489" t="s">
        <v>744</v>
      </c>
      <c r="AE37" s="489" t="s">
        <v>743</v>
      </c>
    </row>
    <row r="38" spans="1:31" s="27" customFormat="1">
      <c r="A38" s="478" t="s">
        <v>4</v>
      </c>
      <c r="B38" s="499" t="s">
        <v>1013</v>
      </c>
      <c r="C38" s="500" t="s">
        <v>356</v>
      </c>
      <c r="D38" s="501">
        <v>40</v>
      </c>
      <c r="E38" s="393">
        <v>2</v>
      </c>
      <c r="F38" s="393">
        <v>0</v>
      </c>
      <c r="G38" s="393">
        <v>3</v>
      </c>
      <c r="H38" s="393">
        <v>0</v>
      </c>
      <c r="I38" s="393">
        <v>50</v>
      </c>
      <c r="J38" s="502">
        <v>0.15</v>
      </c>
      <c r="K38" s="393">
        <v>0</v>
      </c>
      <c r="L38" s="503" t="b">
        <v>1</v>
      </c>
      <c r="M38" s="485">
        <v>5</v>
      </c>
      <c r="N38" s="485">
        <v>5</v>
      </c>
      <c r="O38" s="503">
        <v>0</v>
      </c>
      <c r="P38" s="485">
        <f>entityDefinitions[[#This Row],['[edibleFromTier']]]</f>
        <v>0</v>
      </c>
      <c r="Q38" s="472" t="b">
        <v>1</v>
      </c>
      <c r="R38" s="503" t="b">
        <v>0</v>
      </c>
      <c r="S38" s="503" t="b">
        <v>0</v>
      </c>
      <c r="T38" s="503">
        <v>1</v>
      </c>
      <c r="U38" s="503">
        <v>2</v>
      </c>
      <c r="V38" s="503">
        <v>0</v>
      </c>
      <c r="W38" s="504">
        <v>0.25</v>
      </c>
      <c r="X38" s="504">
        <v>0.25</v>
      </c>
      <c r="Y38" s="504">
        <v>0</v>
      </c>
      <c r="Z38" s="505">
        <v>0</v>
      </c>
      <c r="AA38" s="488" t="s">
        <v>1224</v>
      </c>
      <c r="AB38" s="493" t="s">
        <v>684</v>
      </c>
      <c r="AC38" s="493" t="s">
        <v>709</v>
      </c>
      <c r="AD38" s="489"/>
      <c r="AE38" s="494"/>
    </row>
    <row r="39" spans="1:31" s="27" customFormat="1">
      <c r="A39" s="466" t="s">
        <v>4</v>
      </c>
      <c r="B39" s="467" t="s">
        <v>1045</v>
      </c>
      <c r="C39" s="468" t="s">
        <v>357</v>
      </c>
      <c r="D39" s="469">
        <v>60</v>
      </c>
      <c r="E39" s="470">
        <v>2</v>
      </c>
      <c r="F39" s="470">
        <v>0</v>
      </c>
      <c r="G39" s="470">
        <v>15</v>
      </c>
      <c r="H39" s="470">
        <v>0</v>
      </c>
      <c r="I39" s="470">
        <v>75</v>
      </c>
      <c r="J39" s="471">
        <v>0.22499999999999998</v>
      </c>
      <c r="K39" s="470">
        <v>0</v>
      </c>
      <c r="L39" s="472" t="b">
        <v>1</v>
      </c>
      <c r="M39" s="473">
        <v>0</v>
      </c>
      <c r="N39" s="473">
        <v>5</v>
      </c>
      <c r="O39" s="472">
        <v>2</v>
      </c>
      <c r="P39" s="473">
        <v>0</v>
      </c>
      <c r="Q39" s="472" t="b">
        <v>1</v>
      </c>
      <c r="R39" s="472" t="b">
        <v>0</v>
      </c>
      <c r="S39" s="472" t="b">
        <v>1</v>
      </c>
      <c r="T39" s="472">
        <v>95</v>
      </c>
      <c r="U39" s="472">
        <v>9</v>
      </c>
      <c r="V39" s="472">
        <v>20</v>
      </c>
      <c r="W39" s="474">
        <v>0.25</v>
      </c>
      <c r="X39" s="474">
        <v>0.25</v>
      </c>
      <c r="Y39" s="474">
        <v>0</v>
      </c>
      <c r="Z39" s="475">
        <v>0</v>
      </c>
      <c r="AA39" s="491" t="s">
        <v>1283</v>
      </c>
      <c r="AB39" s="477" t="s">
        <v>1304</v>
      </c>
      <c r="AC39" s="477" t="s">
        <v>755</v>
      </c>
      <c r="AD39" s="495"/>
      <c r="AE39" s="496"/>
    </row>
    <row r="40" spans="1:31">
      <c r="A40" s="466" t="s">
        <v>4</v>
      </c>
      <c r="B40" s="467" t="s">
        <v>1014</v>
      </c>
      <c r="C40" s="468" t="s">
        <v>206</v>
      </c>
      <c r="D40" s="469">
        <v>40</v>
      </c>
      <c r="E40" s="470">
        <v>2</v>
      </c>
      <c r="F40" s="470">
        <v>0</v>
      </c>
      <c r="G40" s="470">
        <v>20</v>
      </c>
      <c r="H40" s="470">
        <v>0</v>
      </c>
      <c r="I40" s="470">
        <v>50</v>
      </c>
      <c r="J40" s="471">
        <v>0.15</v>
      </c>
      <c r="K40" s="470">
        <v>0</v>
      </c>
      <c r="L40" s="472" t="b">
        <v>1</v>
      </c>
      <c r="M40" s="473">
        <v>0</v>
      </c>
      <c r="N40" s="473">
        <v>5</v>
      </c>
      <c r="O40" s="472">
        <v>1</v>
      </c>
      <c r="P40" s="473">
        <v>0</v>
      </c>
      <c r="Q40" s="472" t="b">
        <v>1</v>
      </c>
      <c r="R40" s="472" t="b">
        <v>0</v>
      </c>
      <c r="S40" s="472" t="b">
        <v>1</v>
      </c>
      <c r="T40" s="472">
        <v>80</v>
      </c>
      <c r="U40" s="472">
        <v>5</v>
      </c>
      <c r="V40" s="472">
        <v>0</v>
      </c>
      <c r="W40" s="474">
        <v>0.5</v>
      </c>
      <c r="X40" s="474">
        <v>0.5</v>
      </c>
      <c r="Y40" s="474">
        <v>1</v>
      </c>
      <c r="Z40" s="475">
        <v>0</v>
      </c>
      <c r="AA40" s="491" t="s">
        <v>1284</v>
      </c>
      <c r="AB40" s="477" t="s">
        <v>685</v>
      </c>
      <c r="AC40" s="477" t="s">
        <v>711</v>
      </c>
      <c r="AD40" s="477" t="s">
        <v>769</v>
      </c>
      <c r="AE40" s="497" t="s">
        <v>736</v>
      </c>
    </row>
    <row r="41" spans="1:31">
      <c r="A41" s="466" t="s">
        <v>4</v>
      </c>
      <c r="B41" s="467" t="s">
        <v>1015</v>
      </c>
      <c r="C41" s="468" t="s">
        <v>206</v>
      </c>
      <c r="D41" s="469">
        <v>60</v>
      </c>
      <c r="E41" s="470">
        <v>4</v>
      </c>
      <c r="F41" s="470">
        <v>0</v>
      </c>
      <c r="G41" s="470">
        <v>40</v>
      </c>
      <c r="H41" s="470">
        <v>0</v>
      </c>
      <c r="I41" s="470">
        <v>55</v>
      </c>
      <c r="J41" s="471">
        <v>0.15</v>
      </c>
      <c r="K41" s="470">
        <v>0</v>
      </c>
      <c r="L41" s="472" t="b">
        <v>1</v>
      </c>
      <c r="M41" s="473">
        <v>1</v>
      </c>
      <c r="N41" s="473">
        <v>5</v>
      </c>
      <c r="O41" s="472">
        <v>2</v>
      </c>
      <c r="P41" s="473">
        <v>1</v>
      </c>
      <c r="Q41" s="472" t="b">
        <v>1</v>
      </c>
      <c r="R41" s="472" t="b">
        <v>0</v>
      </c>
      <c r="S41" s="472" t="b">
        <v>1</v>
      </c>
      <c r="T41" s="472">
        <v>125</v>
      </c>
      <c r="U41" s="472">
        <v>7</v>
      </c>
      <c r="V41" s="472">
        <v>0</v>
      </c>
      <c r="W41" s="474">
        <v>0.5</v>
      </c>
      <c r="X41" s="474">
        <v>0.5</v>
      </c>
      <c r="Y41" s="474">
        <v>1</v>
      </c>
      <c r="Z41" s="475">
        <v>0</v>
      </c>
      <c r="AA41" s="491" t="s">
        <v>1285</v>
      </c>
      <c r="AB41" s="477" t="s">
        <v>685</v>
      </c>
      <c r="AC41" s="477" t="s">
        <v>711</v>
      </c>
      <c r="AD41" s="477" t="s">
        <v>769</v>
      </c>
      <c r="AE41" s="497" t="s">
        <v>736</v>
      </c>
    </row>
    <row r="42" spans="1:31">
      <c r="A42" s="466" t="s">
        <v>4</v>
      </c>
      <c r="B42" s="467" t="s">
        <v>1016</v>
      </c>
      <c r="C42" s="468" t="s">
        <v>206</v>
      </c>
      <c r="D42" s="469">
        <v>180</v>
      </c>
      <c r="E42" s="470">
        <v>9</v>
      </c>
      <c r="F42" s="470">
        <v>0</v>
      </c>
      <c r="G42" s="470">
        <v>80</v>
      </c>
      <c r="H42" s="470">
        <v>0</v>
      </c>
      <c r="I42" s="470">
        <v>105</v>
      </c>
      <c r="J42" s="471">
        <v>0.22499999999999998</v>
      </c>
      <c r="K42" s="470">
        <v>0</v>
      </c>
      <c r="L42" s="472" t="b">
        <v>1</v>
      </c>
      <c r="M42" s="473">
        <v>2</v>
      </c>
      <c r="N42" s="473">
        <v>5</v>
      </c>
      <c r="O42" s="472">
        <v>3</v>
      </c>
      <c r="P42" s="473">
        <v>2</v>
      </c>
      <c r="Q42" s="472" t="b">
        <v>1</v>
      </c>
      <c r="R42" s="472" t="b">
        <v>0</v>
      </c>
      <c r="S42" s="472" t="b">
        <v>1</v>
      </c>
      <c r="T42" s="472">
        <v>225</v>
      </c>
      <c r="U42" s="472">
        <v>9</v>
      </c>
      <c r="V42" s="472">
        <v>0</v>
      </c>
      <c r="W42" s="474">
        <v>0.5</v>
      </c>
      <c r="X42" s="474">
        <v>0.5</v>
      </c>
      <c r="Y42" s="474">
        <v>1</v>
      </c>
      <c r="Z42" s="475">
        <v>0</v>
      </c>
      <c r="AA42" s="491" t="s">
        <v>1286</v>
      </c>
      <c r="AB42" s="477" t="s">
        <v>685</v>
      </c>
      <c r="AC42" s="477" t="s">
        <v>711</v>
      </c>
      <c r="AD42" s="477" t="s">
        <v>769</v>
      </c>
      <c r="AE42" s="497" t="s">
        <v>736</v>
      </c>
    </row>
    <row r="43" spans="1:31">
      <c r="A43" s="466" t="s">
        <v>4</v>
      </c>
      <c r="B43" s="467" t="s">
        <v>1017</v>
      </c>
      <c r="C43" s="468" t="s">
        <v>206</v>
      </c>
      <c r="D43" s="469">
        <v>330</v>
      </c>
      <c r="E43" s="470">
        <v>20</v>
      </c>
      <c r="F43" s="470">
        <v>0</v>
      </c>
      <c r="G43" s="470">
        <v>100</v>
      </c>
      <c r="H43" s="470">
        <v>0</v>
      </c>
      <c r="I43" s="470">
        <v>143</v>
      </c>
      <c r="J43" s="471">
        <v>0.22499999999999998</v>
      </c>
      <c r="K43" s="470">
        <v>0</v>
      </c>
      <c r="L43" s="472" t="b">
        <v>1</v>
      </c>
      <c r="M43" s="473">
        <v>3</v>
      </c>
      <c r="N43" s="473">
        <v>5</v>
      </c>
      <c r="O43" s="472">
        <v>4</v>
      </c>
      <c r="P43" s="473">
        <v>3</v>
      </c>
      <c r="Q43" s="472" t="b">
        <v>1</v>
      </c>
      <c r="R43" s="472" t="b">
        <v>0</v>
      </c>
      <c r="S43" s="472" t="b">
        <v>1</v>
      </c>
      <c r="T43" s="472">
        <v>250</v>
      </c>
      <c r="U43" s="472">
        <v>11</v>
      </c>
      <c r="V43" s="472">
        <v>0</v>
      </c>
      <c r="W43" s="474">
        <v>0.5</v>
      </c>
      <c r="X43" s="474">
        <v>0.5</v>
      </c>
      <c r="Y43" s="474">
        <v>1</v>
      </c>
      <c r="Z43" s="475">
        <v>0</v>
      </c>
      <c r="AA43" s="491" t="s">
        <v>1287</v>
      </c>
      <c r="AB43" s="477" t="s">
        <v>685</v>
      </c>
      <c r="AC43" s="477" t="s">
        <v>711</v>
      </c>
      <c r="AD43" s="477" t="s">
        <v>769</v>
      </c>
      <c r="AE43" s="497" t="s">
        <v>736</v>
      </c>
    </row>
    <row r="44" spans="1:31">
      <c r="A44" s="466" t="s">
        <v>4</v>
      </c>
      <c r="B44" s="467" t="s">
        <v>1018</v>
      </c>
      <c r="C44" s="468" t="s">
        <v>206</v>
      </c>
      <c r="D44" s="469">
        <v>540</v>
      </c>
      <c r="E44" s="470">
        <v>49</v>
      </c>
      <c r="F44" s="470">
        <v>0</v>
      </c>
      <c r="G44" s="470">
        <v>120</v>
      </c>
      <c r="H44" s="470">
        <v>0</v>
      </c>
      <c r="I44" s="470">
        <v>195</v>
      </c>
      <c r="J44" s="471">
        <v>0.22499999999999998</v>
      </c>
      <c r="K44" s="470">
        <v>0</v>
      </c>
      <c r="L44" s="472" t="b">
        <v>1</v>
      </c>
      <c r="M44" s="473">
        <v>4</v>
      </c>
      <c r="N44" s="473">
        <v>5</v>
      </c>
      <c r="O44" s="472">
        <v>5</v>
      </c>
      <c r="P44" s="473">
        <v>4</v>
      </c>
      <c r="Q44" s="472" t="b">
        <v>1</v>
      </c>
      <c r="R44" s="472" t="b">
        <v>0</v>
      </c>
      <c r="S44" s="472" t="b">
        <v>1</v>
      </c>
      <c r="T44" s="472">
        <v>275</v>
      </c>
      <c r="U44" s="472">
        <v>13</v>
      </c>
      <c r="V44" s="472">
        <v>0</v>
      </c>
      <c r="W44" s="474">
        <v>0.5</v>
      </c>
      <c r="X44" s="474">
        <v>0.5</v>
      </c>
      <c r="Y44" s="474">
        <v>1</v>
      </c>
      <c r="Z44" s="475">
        <v>0</v>
      </c>
      <c r="AA44" s="491" t="s">
        <v>1288</v>
      </c>
      <c r="AB44" s="477" t="s">
        <v>685</v>
      </c>
      <c r="AC44" s="477" t="s">
        <v>711</v>
      </c>
      <c r="AD44" s="477" t="s">
        <v>769</v>
      </c>
      <c r="AE44" s="497" t="s">
        <v>736</v>
      </c>
    </row>
    <row r="45" spans="1:31" s="27" customFormat="1">
      <c r="A45" s="466" t="s">
        <v>4</v>
      </c>
      <c r="B45" s="467" t="s">
        <v>1469</v>
      </c>
      <c r="C45" s="480" t="s">
        <v>356</v>
      </c>
      <c r="D45" s="481">
        <v>40</v>
      </c>
      <c r="E45" s="482">
        <v>2</v>
      </c>
      <c r="F45" s="482">
        <v>0</v>
      </c>
      <c r="G45" s="482">
        <v>6</v>
      </c>
      <c r="H45" s="482">
        <v>30</v>
      </c>
      <c r="I45" s="482">
        <v>50</v>
      </c>
      <c r="J45" s="483">
        <v>0.15</v>
      </c>
      <c r="K45" s="482">
        <v>0</v>
      </c>
      <c r="L45" s="484" t="b">
        <v>1</v>
      </c>
      <c r="M45" s="485">
        <v>5</v>
      </c>
      <c r="N45" s="485">
        <v>5</v>
      </c>
      <c r="O45" s="484">
        <v>0</v>
      </c>
      <c r="P45" s="485">
        <f>entityDefinitions[[#This Row],['[edibleFromTier']]]</f>
        <v>0</v>
      </c>
      <c r="Q45" s="472" t="b">
        <v>1</v>
      </c>
      <c r="R45" s="484" t="b">
        <v>0</v>
      </c>
      <c r="S45" s="484" t="b">
        <v>0</v>
      </c>
      <c r="T45" s="484">
        <v>1</v>
      </c>
      <c r="U45" s="484">
        <v>3</v>
      </c>
      <c r="V45" s="484">
        <v>0</v>
      </c>
      <c r="W45" s="486">
        <v>0.25</v>
      </c>
      <c r="X45" s="486">
        <v>0.25</v>
      </c>
      <c r="Y45" s="486">
        <v>0</v>
      </c>
      <c r="Z45" s="487">
        <v>0</v>
      </c>
      <c r="AA45" s="506" t="s">
        <v>565</v>
      </c>
      <c r="AB45" s="489" t="s">
        <v>696</v>
      </c>
      <c r="AC45" s="489" t="s">
        <v>716</v>
      </c>
      <c r="AD45" s="489"/>
      <c r="AE45" s="494"/>
    </row>
    <row r="46" spans="1:31" s="27" customFormat="1">
      <c r="A46" s="478" t="s">
        <v>4</v>
      </c>
      <c r="B46" s="479" t="s">
        <v>1470</v>
      </c>
      <c r="C46" s="480" t="s">
        <v>356</v>
      </c>
      <c r="D46" s="481">
        <v>20</v>
      </c>
      <c r="E46" s="482">
        <v>2</v>
      </c>
      <c r="F46" s="482">
        <v>0</v>
      </c>
      <c r="G46" s="482">
        <v>6</v>
      </c>
      <c r="H46" s="482">
        <v>30</v>
      </c>
      <c r="I46" s="482">
        <v>25</v>
      </c>
      <c r="J46" s="483">
        <v>7.4999999999999997E-2</v>
      </c>
      <c r="K46" s="482">
        <v>0</v>
      </c>
      <c r="L46" s="484" t="b">
        <v>1</v>
      </c>
      <c r="M46" s="485">
        <v>5</v>
      </c>
      <c r="N46" s="485">
        <v>5</v>
      </c>
      <c r="O46" s="484">
        <v>0</v>
      </c>
      <c r="P46" s="485">
        <f>entityDefinitions[[#This Row],['[edibleFromTier']]]</f>
        <v>0</v>
      </c>
      <c r="Q46" s="472" t="b">
        <v>1</v>
      </c>
      <c r="R46" s="484" t="b">
        <v>0</v>
      </c>
      <c r="S46" s="484" t="b">
        <v>0</v>
      </c>
      <c r="T46" s="484">
        <v>1</v>
      </c>
      <c r="U46" s="484">
        <v>3</v>
      </c>
      <c r="V46" s="484">
        <v>0</v>
      </c>
      <c r="W46" s="486">
        <v>0.25</v>
      </c>
      <c r="X46" s="486">
        <v>0.25</v>
      </c>
      <c r="Y46" s="486">
        <v>0</v>
      </c>
      <c r="Z46" s="487">
        <v>0</v>
      </c>
      <c r="AA46" s="506" t="s">
        <v>565</v>
      </c>
      <c r="AB46" s="489" t="s">
        <v>696</v>
      </c>
      <c r="AC46" s="489" t="s">
        <v>716</v>
      </c>
      <c r="AD46" s="489"/>
      <c r="AE46" s="494"/>
    </row>
    <row r="47" spans="1:31" s="27" customFormat="1">
      <c r="A47" s="478" t="s">
        <v>4</v>
      </c>
      <c r="B47" s="479" t="s">
        <v>1059</v>
      </c>
      <c r="C47" s="480" t="s">
        <v>356</v>
      </c>
      <c r="D47" s="481">
        <v>20</v>
      </c>
      <c r="E47" s="482">
        <v>2</v>
      </c>
      <c r="F47" s="482">
        <v>0</v>
      </c>
      <c r="G47" s="482">
        <v>2</v>
      </c>
      <c r="H47" s="482">
        <v>0</v>
      </c>
      <c r="I47" s="482">
        <v>25</v>
      </c>
      <c r="J47" s="483">
        <v>7.4999999999999997E-2</v>
      </c>
      <c r="K47" s="482">
        <v>0</v>
      </c>
      <c r="L47" s="484" t="b">
        <v>1</v>
      </c>
      <c r="M47" s="485">
        <v>5</v>
      </c>
      <c r="N47" s="485">
        <v>5</v>
      </c>
      <c r="O47" s="484">
        <v>0</v>
      </c>
      <c r="P47" s="485">
        <f>entityDefinitions[[#This Row],['[edibleFromTier']]]</f>
        <v>0</v>
      </c>
      <c r="Q47" s="472" t="b">
        <v>1</v>
      </c>
      <c r="R47" s="484" t="b">
        <v>0</v>
      </c>
      <c r="S47" s="484" t="b">
        <v>0</v>
      </c>
      <c r="T47" s="484">
        <v>1</v>
      </c>
      <c r="U47" s="484">
        <v>0.5</v>
      </c>
      <c r="V47" s="484">
        <v>0</v>
      </c>
      <c r="W47" s="486">
        <v>0.05</v>
      </c>
      <c r="X47" s="486">
        <v>0.05</v>
      </c>
      <c r="Y47" s="486">
        <v>0</v>
      </c>
      <c r="Z47" s="487">
        <v>0</v>
      </c>
      <c r="AA47" s="492" t="s">
        <v>598</v>
      </c>
      <c r="AB47" s="493" t="s">
        <v>694</v>
      </c>
      <c r="AC47" s="493" t="s">
        <v>712</v>
      </c>
      <c r="AD47" s="489"/>
      <c r="AE47" s="494"/>
    </row>
    <row r="48" spans="1:31" s="27" customFormat="1">
      <c r="A48" s="478" t="s">
        <v>4</v>
      </c>
      <c r="B48" s="479" t="s">
        <v>1060</v>
      </c>
      <c r="C48" s="480" t="s">
        <v>356</v>
      </c>
      <c r="D48" s="481">
        <v>20</v>
      </c>
      <c r="E48" s="482">
        <v>2</v>
      </c>
      <c r="F48" s="482">
        <v>0</v>
      </c>
      <c r="G48" s="482">
        <v>2</v>
      </c>
      <c r="H48" s="482">
        <v>0</v>
      </c>
      <c r="I48" s="482">
        <v>25</v>
      </c>
      <c r="J48" s="483">
        <v>7.4999999999999997E-2</v>
      </c>
      <c r="K48" s="482">
        <v>0</v>
      </c>
      <c r="L48" s="484" t="b">
        <v>1</v>
      </c>
      <c r="M48" s="485">
        <v>5</v>
      </c>
      <c r="N48" s="485">
        <v>5</v>
      </c>
      <c r="O48" s="484">
        <v>0</v>
      </c>
      <c r="P48" s="485">
        <f>entityDefinitions[[#This Row],['[edibleFromTier']]]</f>
        <v>0</v>
      </c>
      <c r="Q48" s="472" t="b">
        <v>1</v>
      </c>
      <c r="R48" s="484" t="b">
        <v>0</v>
      </c>
      <c r="S48" s="484" t="b">
        <v>0</v>
      </c>
      <c r="T48" s="484">
        <v>1</v>
      </c>
      <c r="U48" s="484">
        <v>0.5</v>
      </c>
      <c r="V48" s="484">
        <v>0</v>
      </c>
      <c r="W48" s="486">
        <v>0.05</v>
      </c>
      <c r="X48" s="486">
        <v>0.05</v>
      </c>
      <c r="Y48" s="486">
        <v>0</v>
      </c>
      <c r="Z48" s="487">
        <v>0</v>
      </c>
      <c r="AA48" s="492" t="s">
        <v>599</v>
      </c>
      <c r="AB48" s="493" t="s">
        <v>694</v>
      </c>
      <c r="AC48" s="493" t="s">
        <v>712</v>
      </c>
      <c r="AD48" s="489"/>
      <c r="AE48" s="494"/>
    </row>
    <row r="49" spans="1:31" s="27" customFormat="1">
      <c r="A49" s="478" t="s">
        <v>4</v>
      </c>
      <c r="B49" s="479" t="s">
        <v>1061</v>
      </c>
      <c r="C49" s="480" t="s">
        <v>356</v>
      </c>
      <c r="D49" s="481">
        <v>20</v>
      </c>
      <c r="E49" s="482">
        <v>2</v>
      </c>
      <c r="F49" s="482">
        <v>0</v>
      </c>
      <c r="G49" s="482">
        <v>2</v>
      </c>
      <c r="H49" s="482">
        <v>0</v>
      </c>
      <c r="I49" s="482">
        <v>25</v>
      </c>
      <c r="J49" s="483">
        <v>7.4999999999999997E-2</v>
      </c>
      <c r="K49" s="482">
        <v>0</v>
      </c>
      <c r="L49" s="484" t="b">
        <v>1</v>
      </c>
      <c r="M49" s="485">
        <v>5</v>
      </c>
      <c r="N49" s="485">
        <v>5</v>
      </c>
      <c r="O49" s="484">
        <v>0</v>
      </c>
      <c r="P49" s="485">
        <v>0</v>
      </c>
      <c r="Q49" s="472" t="b">
        <v>1</v>
      </c>
      <c r="R49" s="484" t="b">
        <v>0</v>
      </c>
      <c r="S49" s="484" t="b">
        <v>0</v>
      </c>
      <c r="T49" s="484">
        <v>1</v>
      </c>
      <c r="U49" s="484">
        <v>0.5</v>
      </c>
      <c r="V49" s="484">
        <v>0</v>
      </c>
      <c r="W49" s="486">
        <v>0.05</v>
      </c>
      <c r="X49" s="486">
        <v>0.05</v>
      </c>
      <c r="Y49" s="486">
        <v>0</v>
      </c>
      <c r="Z49" s="487">
        <v>0</v>
      </c>
      <c r="AA49" s="492" t="s">
        <v>600</v>
      </c>
      <c r="AB49" s="493" t="s">
        <v>694</v>
      </c>
      <c r="AC49" s="493" t="s">
        <v>712</v>
      </c>
      <c r="AD49" s="489"/>
      <c r="AE49" s="494"/>
    </row>
    <row r="50" spans="1:31" s="27" customFormat="1">
      <c r="A50" s="478" t="s">
        <v>4</v>
      </c>
      <c r="B50" s="479" t="s">
        <v>1464</v>
      </c>
      <c r="C50" s="480" t="s">
        <v>356</v>
      </c>
      <c r="D50" s="481">
        <v>40</v>
      </c>
      <c r="E50" s="482">
        <v>2</v>
      </c>
      <c r="F50" s="482">
        <v>0</v>
      </c>
      <c r="G50" s="482">
        <v>6</v>
      </c>
      <c r="H50" s="482">
        <v>30</v>
      </c>
      <c r="I50" s="482">
        <v>50</v>
      </c>
      <c r="J50" s="483">
        <v>0.15</v>
      </c>
      <c r="K50" s="482">
        <v>0</v>
      </c>
      <c r="L50" s="484" t="b">
        <v>1</v>
      </c>
      <c r="M50" s="485">
        <v>5</v>
      </c>
      <c r="N50" s="485">
        <v>5</v>
      </c>
      <c r="O50" s="484">
        <v>0</v>
      </c>
      <c r="P50" s="485">
        <f>entityDefinitions[[#This Row],['[edibleFromTier']]]</f>
        <v>0</v>
      </c>
      <c r="Q50" s="472" t="b">
        <v>1</v>
      </c>
      <c r="R50" s="484" t="b">
        <v>0</v>
      </c>
      <c r="S50" s="484" t="b">
        <v>0</v>
      </c>
      <c r="T50" s="484">
        <v>1</v>
      </c>
      <c r="U50" s="484">
        <v>3</v>
      </c>
      <c r="V50" s="484">
        <v>0</v>
      </c>
      <c r="W50" s="486">
        <v>0.25</v>
      </c>
      <c r="X50" s="486">
        <v>0.25</v>
      </c>
      <c r="Y50" s="486">
        <v>0</v>
      </c>
      <c r="Z50" s="487">
        <v>0</v>
      </c>
      <c r="AA50" s="506" t="s">
        <v>565</v>
      </c>
      <c r="AB50" s="489" t="s">
        <v>696</v>
      </c>
      <c r="AC50" s="489" t="s">
        <v>716</v>
      </c>
      <c r="AD50" s="489"/>
      <c r="AE50" s="494"/>
    </row>
    <row r="51" spans="1:31" s="27" customFormat="1">
      <c r="A51" s="466" t="s">
        <v>4</v>
      </c>
      <c r="B51" s="467" t="s">
        <v>1019</v>
      </c>
      <c r="C51" s="468" t="s">
        <v>478</v>
      </c>
      <c r="D51" s="469">
        <v>60</v>
      </c>
      <c r="E51" s="470">
        <v>2</v>
      </c>
      <c r="F51" s="470">
        <v>1</v>
      </c>
      <c r="G51" s="470">
        <v>70</v>
      </c>
      <c r="H51" s="470">
        <v>0</v>
      </c>
      <c r="I51" s="470">
        <v>75</v>
      </c>
      <c r="J51" s="471">
        <v>0.22499999999999998</v>
      </c>
      <c r="K51" s="470">
        <v>1</v>
      </c>
      <c r="L51" s="472" t="b">
        <v>1</v>
      </c>
      <c r="M51" s="473">
        <v>5</v>
      </c>
      <c r="N51" s="473">
        <v>5</v>
      </c>
      <c r="O51" s="472">
        <v>0</v>
      </c>
      <c r="P51" s="473">
        <f>entityDefinitions[[#This Row],['[edibleFromTier']]]</f>
        <v>0</v>
      </c>
      <c r="Q51" s="472" t="b">
        <v>1</v>
      </c>
      <c r="R51" s="472" t="b">
        <v>0</v>
      </c>
      <c r="S51" s="472" t="b">
        <v>0</v>
      </c>
      <c r="T51" s="472">
        <v>1</v>
      </c>
      <c r="U51" s="472">
        <v>4</v>
      </c>
      <c r="V51" s="472">
        <v>0</v>
      </c>
      <c r="W51" s="474">
        <v>0</v>
      </c>
      <c r="X51" s="474">
        <v>0</v>
      </c>
      <c r="Y51" s="474">
        <v>0</v>
      </c>
      <c r="Z51" s="475">
        <v>0</v>
      </c>
      <c r="AA51" s="476" t="s">
        <v>516</v>
      </c>
      <c r="AB51" s="477" t="s">
        <v>686</v>
      </c>
      <c r="AC51" s="477" t="s">
        <v>713</v>
      </c>
      <c r="AD51" s="495"/>
      <c r="AE51" s="498"/>
    </row>
    <row r="52" spans="1:31">
      <c r="A52" s="478" t="s">
        <v>4</v>
      </c>
      <c r="B52" s="479" t="s">
        <v>1037</v>
      </c>
      <c r="C52" s="480" t="s">
        <v>788</v>
      </c>
      <c r="D52" s="481">
        <v>30</v>
      </c>
      <c r="E52" s="482">
        <v>4</v>
      </c>
      <c r="F52" s="482">
        <v>0</v>
      </c>
      <c r="G52" s="482">
        <v>20</v>
      </c>
      <c r="H52" s="482">
        <v>0</v>
      </c>
      <c r="I52" s="482">
        <v>28</v>
      </c>
      <c r="J52" s="483">
        <v>7.4999999999999997E-2</v>
      </c>
      <c r="K52" s="482">
        <v>0</v>
      </c>
      <c r="L52" s="484" t="b">
        <v>1</v>
      </c>
      <c r="M52" s="485">
        <v>5</v>
      </c>
      <c r="N52" s="485">
        <v>5</v>
      </c>
      <c r="O52" s="484">
        <v>1</v>
      </c>
      <c r="P52" s="485">
        <v>1</v>
      </c>
      <c r="Q52" s="472" t="b">
        <v>1</v>
      </c>
      <c r="R52" s="484" t="b">
        <v>0</v>
      </c>
      <c r="S52" s="484" t="b">
        <v>0</v>
      </c>
      <c r="T52" s="484">
        <v>1</v>
      </c>
      <c r="U52" s="484">
        <v>4</v>
      </c>
      <c r="V52" s="484">
        <v>0</v>
      </c>
      <c r="W52" s="486">
        <v>0.1</v>
      </c>
      <c r="X52" s="486">
        <v>0.1</v>
      </c>
      <c r="Y52" s="486">
        <v>1</v>
      </c>
      <c r="Z52" s="487">
        <v>0</v>
      </c>
      <c r="AA52" s="488" t="s">
        <v>1221</v>
      </c>
      <c r="AB52" s="489" t="s">
        <v>680</v>
      </c>
      <c r="AC52" s="489" t="s">
        <v>707</v>
      </c>
      <c r="AD52" s="489" t="s">
        <v>725</v>
      </c>
      <c r="AE52" s="489" t="s">
        <v>735</v>
      </c>
    </row>
    <row r="53" spans="1:31">
      <c r="A53" s="478" t="s">
        <v>4</v>
      </c>
      <c r="B53" s="479" t="s">
        <v>1020</v>
      </c>
      <c r="C53" s="480" t="s">
        <v>788</v>
      </c>
      <c r="D53" s="481">
        <v>220</v>
      </c>
      <c r="E53" s="482">
        <v>21</v>
      </c>
      <c r="F53" s="482">
        <v>0</v>
      </c>
      <c r="G53" s="482">
        <v>3</v>
      </c>
      <c r="H53" s="482">
        <v>0</v>
      </c>
      <c r="I53" s="482">
        <v>95</v>
      </c>
      <c r="J53" s="483">
        <v>0.15</v>
      </c>
      <c r="K53" s="482">
        <v>0</v>
      </c>
      <c r="L53" s="484" t="b">
        <v>1</v>
      </c>
      <c r="M53" s="485">
        <v>5</v>
      </c>
      <c r="N53" s="485">
        <v>5</v>
      </c>
      <c r="O53" s="484">
        <v>3</v>
      </c>
      <c r="P53" s="485">
        <f>entityDefinitions[[#This Row],['[edibleFromTier']]]</f>
        <v>3</v>
      </c>
      <c r="Q53" s="472" t="b">
        <v>1</v>
      </c>
      <c r="R53" s="484" t="b">
        <v>0</v>
      </c>
      <c r="S53" s="484" t="b">
        <v>0</v>
      </c>
      <c r="T53" s="484">
        <v>1</v>
      </c>
      <c r="U53" s="484">
        <v>1</v>
      </c>
      <c r="V53" s="484">
        <v>0</v>
      </c>
      <c r="W53" s="486">
        <v>0.25</v>
      </c>
      <c r="X53" s="486">
        <v>0.25</v>
      </c>
      <c r="Y53" s="486">
        <v>0</v>
      </c>
      <c r="Z53" s="487">
        <v>0</v>
      </c>
      <c r="AA53" s="492" t="s">
        <v>597</v>
      </c>
      <c r="AB53" s="493" t="s">
        <v>687</v>
      </c>
      <c r="AC53" s="493" t="s">
        <v>714</v>
      </c>
      <c r="AD53" s="493" t="s">
        <v>726</v>
      </c>
      <c r="AE53" s="507" t="s">
        <v>737</v>
      </c>
    </row>
    <row r="54" spans="1:31" s="27" customFormat="1">
      <c r="A54" s="478" t="s">
        <v>4</v>
      </c>
      <c r="B54" s="479" t="s">
        <v>1021</v>
      </c>
      <c r="C54" s="480" t="s">
        <v>788</v>
      </c>
      <c r="D54" s="481">
        <v>540</v>
      </c>
      <c r="E54" s="482">
        <v>49</v>
      </c>
      <c r="F54" s="482">
        <v>0</v>
      </c>
      <c r="G54" s="482">
        <v>4</v>
      </c>
      <c r="H54" s="482">
        <v>0</v>
      </c>
      <c r="I54" s="482">
        <v>195</v>
      </c>
      <c r="J54" s="483">
        <v>0.22499999999999998</v>
      </c>
      <c r="K54" s="482">
        <v>0</v>
      </c>
      <c r="L54" s="484" t="b">
        <v>1</v>
      </c>
      <c r="M54" s="485">
        <v>5</v>
      </c>
      <c r="N54" s="485">
        <v>5</v>
      </c>
      <c r="O54" s="484">
        <v>4</v>
      </c>
      <c r="P54" s="485">
        <f>entityDefinitions[[#This Row],['[edibleFromTier']]]</f>
        <v>4</v>
      </c>
      <c r="Q54" s="472" t="b">
        <v>1</v>
      </c>
      <c r="R54" s="484" t="b">
        <v>0</v>
      </c>
      <c r="S54" s="484" t="b">
        <v>0</v>
      </c>
      <c r="T54" s="484">
        <v>1</v>
      </c>
      <c r="U54" s="484">
        <v>1</v>
      </c>
      <c r="V54" s="484">
        <v>0</v>
      </c>
      <c r="W54" s="486">
        <v>0.25</v>
      </c>
      <c r="X54" s="486">
        <v>0.25</v>
      </c>
      <c r="Y54" s="486">
        <v>0</v>
      </c>
      <c r="Z54" s="487">
        <v>0</v>
      </c>
      <c r="AA54" s="488" t="s">
        <v>1225</v>
      </c>
      <c r="AB54" s="493" t="s">
        <v>687</v>
      </c>
      <c r="AC54" s="493" t="s">
        <v>714</v>
      </c>
      <c r="AD54" s="493" t="s">
        <v>726</v>
      </c>
      <c r="AE54" s="507" t="s">
        <v>737</v>
      </c>
    </row>
    <row r="55" spans="1:31" s="27" customFormat="1">
      <c r="A55" s="478" t="s">
        <v>4</v>
      </c>
      <c r="B55" s="479" t="s">
        <v>1022</v>
      </c>
      <c r="C55" s="480" t="s">
        <v>788</v>
      </c>
      <c r="D55" s="481">
        <v>810</v>
      </c>
      <c r="E55" s="482">
        <v>121</v>
      </c>
      <c r="F55" s="482">
        <v>0</v>
      </c>
      <c r="G55" s="482">
        <v>5</v>
      </c>
      <c r="H55" s="482">
        <v>0</v>
      </c>
      <c r="I55" s="482">
        <v>263</v>
      </c>
      <c r="J55" s="483">
        <v>0.22499999999999998</v>
      </c>
      <c r="K55" s="482">
        <v>0</v>
      </c>
      <c r="L55" s="484" t="b">
        <v>0</v>
      </c>
      <c r="M55" s="485">
        <v>5</v>
      </c>
      <c r="N55" s="485">
        <v>5</v>
      </c>
      <c r="O55" s="484">
        <v>5</v>
      </c>
      <c r="P55" s="485">
        <f>entityDefinitions[[#This Row],['[edibleFromTier']]]</f>
        <v>5</v>
      </c>
      <c r="Q55" s="472" t="b">
        <v>1</v>
      </c>
      <c r="R55" s="484" t="b">
        <v>0</v>
      </c>
      <c r="S55" s="484" t="b">
        <v>0</v>
      </c>
      <c r="T55" s="484">
        <v>1</v>
      </c>
      <c r="U55" s="484">
        <v>1</v>
      </c>
      <c r="V55" s="484">
        <v>0</v>
      </c>
      <c r="W55" s="486">
        <v>0.25</v>
      </c>
      <c r="X55" s="486">
        <v>0.25</v>
      </c>
      <c r="Y55" s="486">
        <v>0</v>
      </c>
      <c r="Z55" s="487">
        <v>0</v>
      </c>
      <c r="AA55" s="488" t="s">
        <v>1226</v>
      </c>
      <c r="AB55" s="493" t="s">
        <v>687</v>
      </c>
      <c r="AC55" s="493" t="s">
        <v>714</v>
      </c>
      <c r="AD55" s="493" t="s">
        <v>726</v>
      </c>
      <c r="AE55" s="507" t="s">
        <v>737</v>
      </c>
    </row>
    <row r="56" spans="1:31" s="27" customFormat="1">
      <c r="A56" s="478" t="s">
        <v>4</v>
      </c>
      <c r="B56" s="467" t="s">
        <v>1136</v>
      </c>
      <c r="C56" s="480" t="s">
        <v>1135</v>
      </c>
      <c r="D56" s="481">
        <v>90</v>
      </c>
      <c r="E56" s="482">
        <v>4</v>
      </c>
      <c r="F56" s="482">
        <v>0</v>
      </c>
      <c r="G56" s="482">
        <v>10</v>
      </c>
      <c r="H56" s="482">
        <v>10</v>
      </c>
      <c r="I56" s="482">
        <v>83</v>
      </c>
      <c r="J56" s="483">
        <v>0.22499999999999998</v>
      </c>
      <c r="K56" s="482">
        <v>0</v>
      </c>
      <c r="L56" s="484" t="b">
        <v>0</v>
      </c>
      <c r="M56" s="485">
        <v>5</v>
      </c>
      <c r="N56" s="485">
        <v>5</v>
      </c>
      <c r="O56" s="508">
        <v>1</v>
      </c>
      <c r="P56" s="509">
        <v>1</v>
      </c>
      <c r="Q56" s="472" t="b">
        <v>1</v>
      </c>
      <c r="R56" s="472" t="b">
        <v>0</v>
      </c>
      <c r="S56" s="472" t="b">
        <v>0</v>
      </c>
      <c r="T56" s="472">
        <v>200</v>
      </c>
      <c r="U56" s="510">
        <v>200</v>
      </c>
      <c r="V56" s="472">
        <v>0</v>
      </c>
      <c r="W56" s="474">
        <v>0.25</v>
      </c>
      <c r="X56" s="486">
        <v>0.25</v>
      </c>
      <c r="Y56" s="486">
        <v>0.8</v>
      </c>
      <c r="Z56" s="487">
        <v>0</v>
      </c>
      <c r="AA56" s="491" t="s">
        <v>1228</v>
      </c>
      <c r="AB56" s="495" t="s">
        <v>700</v>
      </c>
      <c r="AC56" s="495" t="s">
        <v>757</v>
      </c>
      <c r="AD56" s="495" t="s">
        <v>732</v>
      </c>
      <c r="AE56" s="511" t="s">
        <v>734</v>
      </c>
    </row>
    <row r="57" spans="1:31" s="27" customFormat="1">
      <c r="A57" s="466" t="s">
        <v>4</v>
      </c>
      <c r="B57" s="467" t="s">
        <v>1065</v>
      </c>
      <c r="C57" s="468" t="s">
        <v>478</v>
      </c>
      <c r="D57" s="469">
        <v>60</v>
      </c>
      <c r="E57" s="470">
        <v>3</v>
      </c>
      <c r="F57" s="470">
        <v>0</v>
      </c>
      <c r="G57" s="470">
        <v>0</v>
      </c>
      <c r="H57" s="470">
        <v>0</v>
      </c>
      <c r="I57" s="470">
        <v>75</v>
      </c>
      <c r="J57" s="471">
        <v>0</v>
      </c>
      <c r="K57" s="470">
        <v>0</v>
      </c>
      <c r="L57" s="472" t="b">
        <v>0</v>
      </c>
      <c r="M57" s="473">
        <v>5</v>
      </c>
      <c r="N57" s="473">
        <v>5</v>
      </c>
      <c r="O57" s="472">
        <v>0</v>
      </c>
      <c r="P57" s="473">
        <f>entityDefinitions[[#This Row],['[edibleFromTier']]]</f>
        <v>0</v>
      </c>
      <c r="Q57" s="472" t="b">
        <v>1</v>
      </c>
      <c r="R57" s="472" t="b">
        <v>0</v>
      </c>
      <c r="S57" s="472" t="b">
        <v>0</v>
      </c>
      <c r="T57" s="472">
        <v>1</v>
      </c>
      <c r="U57" s="472"/>
      <c r="V57" s="472">
        <v>0</v>
      </c>
      <c r="W57" s="474">
        <v>0</v>
      </c>
      <c r="X57" s="474">
        <v>0</v>
      </c>
      <c r="Y57" s="474">
        <v>0</v>
      </c>
      <c r="Z57" s="475">
        <v>0</v>
      </c>
      <c r="AA57" s="476" t="s">
        <v>517</v>
      </c>
      <c r="AB57" s="477" t="s">
        <v>688</v>
      </c>
      <c r="AC57" s="477" t="s">
        <v>763</v>
      </c>
      <c r="AD57" s="495"/>
      <c r="AE57" s="498"/>
    </row>
    <row r="58" spans="1:31" s="27" customFormat="1">
      <c r="A58" s="466" t="s">
        <v>4</v>
      </c>
      <c r="B58" s="467" t="s">
        <v>1271</v>
      </c>
      <c r="C58" s="468" t="s">
        <v>478</v>
      </c>
      <c r="D58" s="469">
        <v>60</v>
      </c>
      <c r="E58" s="470">
        <v>3</v>
      </c>
      <c r="F58" s="470">
        <v>0</v>
      </c>
      <c r="G58" s="470">
        <v>0</v>
      </c>
      <c r="H58" s="470">
        <v>0</v>
      </c>
      <c r="I58" s="470">
        <v>75</v>
      </c>
      <c r="J58" s="471">
        <v>0</v>
      </c>
      <c r="K58" s="470">
        <v>0</v>
      </c>
      <c r="L58" s="472" t="b">
        <v>0</v>
      </c>
      <c r="M58" s="473">
        <v>5</v>
      </c>
      <c r="N58" s="473">
        <v>5</v>
      </c>
      <c r="O58" s="472">
        <v>0</v>
      </c>
      <c r="P58" s="473">
        <f>entityDefinitions[[#This Row],['[edibleFromTier']]]</f>
        <v>0</v>
      </c>
      <c r="Q58" s="472" t="b">
        <v>1</v>
      </c>
      <c r="R58" s="472" t="b">
        <v>0</v>
      </c>
      <c r="S58" s="472" t="b">
        <v>0</v>
      </c>
      <c r="T58" s="472">
        <v>1</v>
      </c>
      <c r="U58" s="472"/>
      <c r="V58" s="472">
        <v>0</v>
      </c>
      <c r="W58" s="474">
        <v>0</v>
      </c>
      <c r="X58" s="474">
        <v>0</v>
      </c>
      <c r="Y58" s="474">
        <v>0</v>
      </c>
      <c r="Z58" s="475">
        <v>0</v>
      </c>
      <c r="AA58" s="491" t="s">
        <v>1294</v>
      </c>
      <c r="AB58" s="495" t="s">
        <v>688</v>
      </c>
      <c r="AC58" s="495" t="s">
        <v>763</v>
      </c>
      <c r="AD58" s="495"/>
      <c r="AE58" s="498"/>
    </row>
    <row r="59" spans="1:31">
      <c r="A59" s="478" t="s">
        <v>4</v>
      </c>
      <c r="B59" s="479" t="s">
        <v>1023</v>
      </c>
      <c r="C59" s="480" t="s">
        <v>356</v>
      </c>
      <c r="D59" s="481">
        <v>20</v>
      </c>
      <c r="E59" s="482">
        <v>2</v>
      </c>
      <c r="F59" s="482">
        <v>0</v>
      </c>
      <c r="G59" s="482">
        <v>20</v>
      </c>
      <c r="H59" s="482">
        <v>0</v>
      </c>
      <c r="I59" s="482">
        <v>25</v>
      </c>
      <c r="J59" s="483">
        <v>7.4999999999999997E-2</v>
      </c>
      <c r="K59" s="482">
        <v>0</v>
      </c>
      <c r="L59" s="484" t="b">
        <v>1</v>
      </c>
      <c r="M59" s="485">
        <v>5</v>
      </c>
      <c r="N59" s="485">
        <v>5</v>
      </c>
      <c r="O59" s="484">
        <v>0</v>
      </c>
      <c r="P59" s="485">
        <f>entityDefinitions[[#This Row],['[edibleFromTier']]]</f>
        <v>0</v>
      </c>
      <c r="Q59" s="472" t="b">
        <v>1</v>
      </c>
      <c r="R59" s="484" t="b">
        <v>0</v>
      </c>
      <c r="S59" s="484" t="b">
        <v>0</v>
      </c>
      <c r="T59" s="484">
        <v>1</v>
      </c>
      <c r="U59" s="484">
        <v>3</v>
      </c>
      <c r="V59" s="484">
        <v>0</v>
      </c>
      <c r="W59" s="486">
        <v>0</v>
      </c>
      <c r="X59" s="486">
        <v>0</v>
      </c>
      <c r="Y59" s="486">
        <v>1</v>
      </c>
      <c r="Z59" s="487">
        <v>0</v>
      </c>
      <c r="AA59" s="491" t="s">
        <v>1227</v>
      </c>
      <c r="AB59" s="493" t="s">
        <v>695</v>
      </c>
      <c r="AC59" s="493" t="s">
        <v>710</v>
      </c>
      <c r="AD59" s="493" t="s">
        <v>739</v>
      </c>
      <c r="AE59" s="493" t="s">
        <v>738</v>
      </c>
    </row>
    <row r="60" spans="1:31">
      <c r="A60" s="478" t="s">
        <v>4</v>
      </c>
      <c r="B60" s="479" t="s">
        <v>1046</v>
      </c>
      <c r="C60" s="480" t="s">
        <v>356</v>
      </c>
      <c r="D60" s="481">
        <v>90</v>
      </c>
      <c r="E60" s="482">
        <v>4</v>
      </c>
      <c r="F60" s="482">
        <v>0</v>
      </c>
      <c r="G60" s="482">
        <v>25</v>
      </c>
      <c r="H60" s="482">
        <v>0</v>
      </c>
      <c r="I60" s="482">
        <v>83</v>
      </c>
      <c r="J60" s="483">
        <v>0.22499999999999998</v>
      </c>
      <c r="K60" s="482">
        <v>0</v>
      </c>
      <c r="L60" s="484" t="b">
        <v>1</v>
      </c>
      <c r="M60" s="485">
        <v>5</v>
      </c>
      <c r="N60" s="485">
        <v>1</v>
      </c>
      <c r="O60" s="484">
        <v>3</v>
      </c>
      <c r="P60" s="485">
        <v>1</v>
      </c>
      <c r="Q60" s="472" t="b">
        <v>1</v>
      </c>
      <c r="R60" s="484" t="b">
        <v>1</v>
      </c>
      <c r="S60" s="484" t="b">
        <v>0</v>
      </c>
      <c r="T60" s="484">
        <v>100</v>
      </c>
      <c r="U60" s="484">
        <v>7</v>
      </c>
      <c r="V60" s="484">
        <v>0</v>
      </c>
      <c r="W60" s="486">
        <v>0.25</v>
      </c>
      <c r="X60" s="486">
        <v>0.25</v>
      </c>
      <c r="Y60" s="486">
        <v>0</v>
      </c>
      <c r="Z60" s="487">
        <v>0</v>
      </c>
      <c r="AA60" s="492" t="s">
        <v>513</v>
      </c>
      <c r="AB60" s="493" t="s">
        <v>689</v>
      </c>
      <c r="AC60" s="493" t="s">
        <v>715</v>
      </c>
      <c r="AD60" s="489"/>
      <c r="AE60" s="494"/>
    </row>
    <row r="61" spans="1:31">
      <c r="A61" s="466" t="s">
        <v>4</v>
      </c>
      <c r="B61" s="467" t="s">
        <v>1033</v>
      </c>
      <c r="C61" s="468" t="s">
        <v>774</v>
      </c>
      <c r="D61" s="469">
        <v>60</v>
      </c>
      <c r="E61" s="470">
        <v>2</v>
      </c>
      <c r="F61" s="470">
        <v>0</v>
      </c>
      <c r="G61" s="470">
        <v>20</v>
      </c>
      <c r="H61" s="470">
        <v>0</v>
      </c>
      <c r="I61" s="470">
        <v>75</v>
      </c>
      <c r="J61" s="471">
        <v>0.22499999999999998</v>
      </c>
      <c r="K61" s="470">
        <v>0</v>
      </c>
      <c r="L61" s="472" t="b">
        <v>1</v>
      </c>
      <c r="M61" s="473">
        <v>5</v>
      </c>
      <c r="N61" s="473">
        <v>5</v>
      </c>
      <c r="O61" s="472">
        <v>0</v>
      </c>
      <c r="P61" s="473">
        <f>entityDefinitions[[#This Row],['[edibleFromTier']]]</f>
        <v>0</v>
      </c>
      <c r="Q61" s="472" t="b">
        <v>1</v>
      </c>
      <c r="R61" s="472" t="b">
        <v>0</v>
      </c>
      <c r="S61" s="472" t="b">
        <v>0</v>
      </c>
      <c r="T61" s="472">
        <v>1</v>
      </c>
      <c r="U61" s="472">
        <v>6</v>
      </c>
      <c r="V61" s="472">
        <v>0</v>
      </c>
      <c r="W61" s="474">
        <v>0.25</v>
      </c>
      <c r="X61" s="474">
        <v>0.25</v>
      </c>
      <c r="Y61" s="474">
        <v>0.8</v>
      </c>
      <c r="Z61" s="475">
        <v>0</v>
      </c>
      <c r="AA61" s="491" t="s">
        <v>1215</v>
      </c>
      <c r="AB61" s="477" t="s">
        <v>1297</v>
      </c>
      <c r="AC61" s="477" t="s">
        <v>1307</v>
      </c>
      <c r="AD61" s="477" t="s">
        <v>1316</v>
      </c>
      <c r="AE61" s="497" t="s">
        <v>1324</v>
      </c>
    </row>
    <row r="62" spans="1:31" s="27" customFormat="1">
      <c r="A62" s="478" t="s">
        <v>4</v>
      </c>
      <c r="B62" s="479" t="s">
        <v>1024</v>
      </c>
      <c r="C62" s="480" t="s">
        <v>356</v>
      </c>
      <c r="D62" s="481">
        <v>120</v>
      </c>
      <c r="E62" s="482">
        <v>9</v>
      </c>
      <c r="F62" s="482">
        <v>0</v>
      </c>
      <c r="G62" s="482">
        <v>20</v>
      </c>
      <c r="H62" s="482">
        <v>0</v>
      </c>
      <c r="I62" s="482">
        <v>70</v>
      </c>
      <c r="J62" s="483">
        <v>0.15</v>
      </c>
      <c r="K62" s="482">
        <v>0</v>
      </c>
      <c r="L62" s="484" t="b">
        <v>1</v>
      </c>
      <c r="M62" s="485">
        <v>5</v>
      </c>
      <c r="N62" s="485">
        <v>5</v>
      </c>
      <c r="O62" s="484">
        <v>2</v>
      </c>
      <c r="P62" s="485">
        <v>2</v>
      </c>
      <c r="Q62" s="472" t="b">
        <v>1</v>
      </c>
      <c r="R62" s="484" t="b">
        <v>0</v>
      </c>
      <c r="S62" s="484" t="b">
        <v>0</v>
      </c>
      <c r="T62" s="484">
        <v>1</v>
      </c>
      <c r="U62" s="484">
        <v>4</v>
      </c>
      <c r="V62" s="484">
        <v>0</v>
      </c>
      <c r="W62" s="486">
        <v>0.25</v>
      </c>
      <c r="X62" s="486">
        <v>0.25</v>
      </c>
      <c r="Y62" s="486">
        <v>0</v>
      </c>
      <c r="Z62" s="487">
        <v>0</v>
      </c>
      <c r="AA62" s="488" t="s">
        <v>1291</v>
      </c>
      <c r="AB62" s="489" t="s">
        <v>687</v>
      </c>
      <c r="AC62" s="489" t="s">
        <v>714</v>
      </c>
      <c r="AD62" s="489" t="s">
        <v>726</v>
      </c>
      <c r="AE62" s="512" t="s">
        <v>737</v>
      </c>
    </row>
    <row r="63" spans="1:31" s="27" customFormat="1">
      <c r="A63" s="466" t="s">
        <v>4</v>
      </c>
      <c r="B63" s="467" t="s">
        <v>1047</v>
      </c>
      <c r="C63" s="468" t="s">
        <v>357</v>
      </c>
      <c r="D63" s="469">
        <v>60</v>
      </c>
      <c r="E63" s="470">
        <v>2</v>
      </c>
      <c r="F63" s="470">
        <v>0</v>
      </c>
      <c r="G63" s="470">
        <v>20</v>
      </c>
      <c r="H63" s="470">
        <v>0</v>
      </c>
      <c r="I63" s="470">
        <v>75</v>
      </c>
      <c r="J63" s="471">
        <v>0.22499999999999998</v>
      </c>
      <c r="K63" s="470">
        <v>0</v>
      </c>
      <c r="L63" s="472" t="b">
        <v>1</v>
      </c>
      <c r="M63" s="473">
        <v>5</v>
      </c>
      <c r="N63" s="473">
        <v>0</v>
      </c>
      <c r="O63" s="472">
        <v>1</v>
      </c>
      <c r="P63" s="473">
        <v>0</v>
      </c>
      <c r="Q63" s="472" t="b">
        <v>1</v>
      </c>
      <c r="R63" s="472" t="b">
        <v>1</v>
      </c>
      <c r="S63" s="472" t="b">
        <v>0</v>
      </c>
      <c r="T63" s="472">
        <v>75</v>
      </c>
      <c r="U63" s="472">
        <v>7</v>
      </c>
      <c r="V63" s="472">
        <v>0</v>
      </c>
      <c r="W63" s="474">
        <v>0.25</v>
      </c>
      <c r="X63" s="474">
        <v>0.25</v>
      </c>
      <c r="Y63" s="474">
        <v>0.7</v>
      </c>
      <c r="Z63" s="475">
        <v>0</v>
      </c>
      <c r="AA63" s="491" t="s">
        <v>1218</v>
      </c>
      <c r="AB63" s="477" t="s">
        <v>1300</v>
      </c>
      <c r="AC63" s="477" t="s">
        <v>1310</v>
      </c>
      <c r="AD63" s="477" t="s">
        <v>1318</v>
      </c>
      <c r="AE63" s="477" t="s">
        <v>1326</v>
      </c>
    </row>
    <row r="64" spans="1:31" s="27" customFormat="1">
      <c r="A64" s="478" t="s">
        <v>4</v>
      </c>
      <c r="B64" s="479" t="s">
        <v>1025</v>
      </c>
      <c r="C64" s="480" t="s">
        <v>358</v>
      </c>
      <c r="D64" s="481">
        <v>810</v>
      </c>
      <c r="E64" s="482">
        <v>121</v>
      </c>
      <c r="F64" s="482">
        <v>0</v>
      </c>
      <c r="G64" s="482">
        <v>0</v>
      </c>
      <c r="H64" s="482">
        <v>0</v>
      </c>
      <c r="I64" s="482">
        <v>263</v>
      </c>
      <c r="J64" s="483">
        <v>0.22499999999999998</v>
      </c>
      <c r="K64" s="482">
        <v>0</v>
      </c>
      <c r="L64" s="484" t="b">
        <v>0</v>
      </c>
      <c r="M64" s="485">
        <v>5</v>
      </c>
      <c r="N64" s="485">
        <v>5</v>
      </c>
      <c r="O64" s="484">
        <v>5</v>
      </c>
      <c r="P64" s="485">
        <f>entityDefinitions[[#This Row],['[edibleFromTier']]]</f>
        <v>5</v>
      </c>
      <c r="Q64" s="472" t="b">
        <v>1</v>
      </c>
      <c r="R64" s="484" t="b">
        <v>0</v>
      </c>
      <c r="S64" s="484" t="b">
        <v>0</v>
      </c>
      <c r="T64" s="484">
        <v>1</v>
      </c>
      <c r="U64" s="484">
        <v>1</v>
      </c>
      <c r="V64" s="484">
        <v>0</v>
      </c>
      <c r="W64" s="486">
        <v>0.25</v>
      </c>
      <c r="X64" s="486">
        <v>0.25</v>
      </c>
      <c r="Y64" s="486">
        <v>1</v>
      </c>
      <c r="Z64" s="487">
        <v>0.25</v>
      </c>
      <c r="AA64" s="492" t="s">
        <v>570</v>
      </c>
      <c r="AB64" s="493" t="s">
        <v>724</v>
      </c>
      <c r="AC64" s="493" t="s">
        <v>765</v>
      </c>
      <c r="AD64" s="493" t="s">
        <v>742</v>
      </c>
      <c r="AE64" s="493" t="s">
        <v>741</v>
      </c>
    </row>
    <row r="65" spans="1:31" s="27" customFormat="1">
      <c r="A65" s="478" t="s">
        <v>4</v>
      </c>
      <c r="B65" s="479" t="s">
        <v>1027</v>
      </c>
      <c r="C65" s="480" t="s">
        <v>358</v>
      </c>
      <c r="D65" s="481">
        <v>540</v>
      </c>
      <c r="E65" s="482">
        <v>121</v>
      </c>
      <c r="F65" s="482">
        <v>0</v>
      </c>
      <c r="G65" s="482">
        <v>0</v>
      </c>
      <c r="H65" s="482">
        <v>0</v>
      </c>
      <c r="I65" s="482">
        <v>175</v>
      </c>
      <c r="J65" s="483">
        <v>0.15</v>
      </c>
      <c r="K65" s="482">
        <v>0</v>
      </c>
      <c r="L65" s="484" t="b">
        <v>0</v>
      </c>
      <c r="M65" s="485">
        <v>5</v>
      </c>
      <c r="N65" s="485">
        <v>5</v>
      </c>
      <c r="O65" s="484">
        <v>5</v>
      </c>
      <c r="P65" s="485">
        <v>5</v>
      </c>
      <c r="Q65" s="472" t="b">
        <v>1</v>
      </c>
      <c r="R65" s="484" t="b">
        <v>0</v>
      </c>
      <c r="S65" s="484" t="b">
        <v>0</v>
      </c>
      <c r="T65" s="484">
        <v>1</v>
      </c>
      <c r="U65" s="484">
        <v>1</v>
      </c>
      <c r="V65" s="484">
        <v>0</v>
      </c>
      <c r="W65" s="486">
        <v>0.25</v>
      </c>
      <c r="X65" s="486">
        <v>0.25</v>
      </c>
      <c r="Y65" s="486">
        <v>1</v>
      </c>
      <c r="Z65" s="487">
        <v>0.25</v>
      </c>
      <c r="AA65" s="488" t="s">
        <v>1229</v>
      </c>
      <c r="AB65" s="493" t="s">
        <v>724</v>
      </c>
      <c r="AC65" s="493" t="s">
        <v>765</v>
      </c>
      <c r="AD65" s="493" t="s">
        <v>742</v>
      </c>
      <c r="AE65" s="493" t="s">
        <v>741</v>
      </c>
    </row>
    <row r="66" spans="1:31">
      <c r="A66" s="478" t="s">
        <v>4</v>
      </c>
      <c r="B66" s="479" t="s">
        <v>1026</v>
      </c>
      <c r="C66" s="480" t="s">
        <v>358</v>
      </c>
      <c r="D66" s="481">
        <v>360</v>
      </c>
      <c r="E66" s="482">
        <v>49</v>
      </c>
      <c r="F66" s="482">
        <v>0</v>
      </c>
      <c r="G66" s="482">
        <v>2</v>
      </c>
      <c r="H66" s="482">
        <v>0</v>
      </c>
      <c r="I66" s="482">
        <v>130</v>
      </c>
      <c r="J66" s="483">
        <v>0.15</v>
      </c>
      <c r="K66" s="482">
        <v>0</v>
      </c>
      <c r="L66" s="484" t="b">
        <v>1</v>
      </c>
      <c r="M66" s="485">
        <v>5</v>
      </c>
      <c r="N66" s="485">
        <v>5</v>
      </c>
      <c r="O66" s="484">
        <v>4</v>
      </c>
      <c r="P66" s="485">
        <v>4</v>
      </c>
      <c r="Q66" s="472" t="b">
        <v>1</v>
      </c>
      <c r="R66" s="484" t="b">
        <v>0</v>
      </c>
      <c r="S66" s="484" t="b">
        <v>0</v>
      </c>
      <c r="T66" s="484">
        <v>1</v>
      </c>
      <c r="U66" s="484">
        <v>1</v>
      </c>
      <c r="V66" s="484">
        <v>0</v>
      </c>
      <c r="W66" s="486">
        <v>0.25</v>
      </c>
      <c r="X66" s="486">
        <v>0.25</v>
      </c>
      <c r="Y66" s="486">
        <v>1</v>
      </c>
      <c r="Z66" s="487">
        <v>0</v>
      </c>
      <c r="AA66" s="492" t="s">
        <v>569</v>
      </c>
      <c r="AB66" s="493" t="s">
        <v>724</v>
      </c>
      <c r="AC66" s="493" t="s">
        <v>764</v>
      </c>
      <c r="AD66" s="493" t="s">
        <v>727</v>
      </c>
      <c r="AE66" s="493" t="s">
        <v>740</v>
      </c>
    </row>
    <row r="67" spans="1:31">
      <c r="A67" s="478" t="s">
        <v>4</v>
      </c>
      <c r="B67" s="479" t="s">
        <v>1028</v>
      </c>
      <c r="C67" s="480" t="s">
        <v>356</v>
      </c>
      <c r="D67" s="481">
        <v>60</v>
      </c>
      <c r="E67" s="482">
        <v>4</v>
      </c>
      <c r="F67" s="482">
        <v>0</v>
      </c>
      <c r="G67" s="482">
        <v>10</v>
      </c>
      <c r="H67" s="482">
        <v>40</v>
      </c>
      <c r="I67" s="482">
        <v>55</v>
      </c>
      <c r="J67" s="483">
        <v>0.15</v>
      </c>
      <c r="K67" s="482">
        <v>0</v>
      </c>
      <c r="L67" s="484" t="b">
        <v>1</v>
      </c>
      <c r="M67" s="485">
        <v>5</v>
      </c>
      <c r="N67" s="485">
        <v>5</v>
      </c>
      <c r="O67" s="484">
        <v>1</v>
      </c>
      <c r="P67" s="485">
        <v>1</v>
      </c>
      <c r="Q67" s="472" t="b">
        <v>1</v>
      </c>
      <c r="R67" s="484" t="b">
        <v>0</v>
      </c>
      <c r="S67" s="484" t="b">
        <v>0</v>
      </c>
      <c r="T67" s="484">
        <v>1</v>
      </c>
      <c r="U67" s="484">
        <v>4</v>
      </c>
      <c r="V67" s="484">
        <v>0</v>
      </c>
      <c r="W67" s="486">
        <v>0.25</v>
      </c>
      <c r="X67" s="486">
        <v>0.25</v>
      </c>
      <c r="Y67" s="486">
        <v>0</v>
      </c>
      <c r="Z67" s="487">
        <v>0</v>
      </c>
      <c r="AA67" s="492" t="s">
        <v>1214</v>
      </c>
      <c r="AB67" s="493" t="s">
        <v>696</v>
      </c>
      <c r="AC67" s="493" t="s">
        <v>716</v>
      </c>
      <c r="AD67" s="489"/>
      <c r="AE67" s="490"/>
    </row>
    <row r="68" spans="1:31">
      <c r="A68" s="478" t="s">
        <v>4</v>
      </c>
      <c r="B68" s="479" t="s">
        <v>1029</v>
      </c>
      <c r="C68" s="480" t="s">
        <v>356</v>
      </c>
      <c r="D68" s="481">
        <v>20</v>
      </c>
      <c r="E68" s="482">
        <v>2</v>
      </c>
      <c r="F68" s="482">
        <v>0</v>
      </c>
      <c r="G68" s="482">
        <v>6</v>
      </c>
      <c r="H68" s="482">
        <v>30</v>
      </c>
      <c r="I68" s="482">
        <v>25</v>
      </c>
      <c r="J68" s="483">
        <v>7.4999999999999997E-2</v>
      </c>
      <c r="K68" s="482">
        <v>0</v>
      </c>
      <c r="L68" s="484" t="b">
        <v>1</v>
      </c>
      <c r="M68" s="485">
        <v>5</v>
      </c>
      <c r="N68" s="485">
        <v>5</v>
      </c>
      <c r="O68" s="484">
        <v>0</v>
      </c>
      <c r="P68" s="485">
        <f>entityDefinitions[[#This Row],['[edibleFromTier']]]</f>
        <v>0</v>
      </c>
      <c r="Q68" s="472" t="b">
        <v>1</v>
      </c>
      <c r="R68" s="484" t="b">
        <v>0</v>
      </c>
      <c r="S68" s="484" t="b">
        <v>0</v>
      </c>
      <c r="T68" s="484">
        <v>1</v>
      </c>
      <c r="U68" s="484">
        <v>3</v>
      </c>
      <c r="V68" s="484">
        <v>0</v>
      </c>
      <c r="W68" s="486">
        <v>0.25</v>
      </c>
      <c r="X68" s="486">
        <v>0.25</v>
      </c>
      <c r="Y68" s="486">
        <v>0</v>
      </c>
      <c r="Z68" s="487">
        <v>0</v>
      </c>
      <c r="AA68" s="492" t="s">
        <v>565</v>
      </c>
      <c r="AB68" s="493" t="s">
        <v>696</v>
      </c>
      <c r="AC68" s="493" t="s">
        <v>716</v>
      </c>
      <c r="AD68" s="489"/>
      <c r="AE68" s="490"/>
    </row>
    <row r="69" spans="1:31">
      <c r="A69" s="478" t="s">
        <v>4</v>
      </c>
      <c r="B69" s="479" t="s">
        <v>1335</v>
      </c>
      <c r="C69" s="480" t="s">
        <v>356</v>
      </c>
      <c r="D69" s="481">
        <v>40</v>
      </c>
      <c r="E69" s="482">
        <v>2</v>
      </c>
      <c r="F69" s="482">
        <v>0</v>
      </c>
      <c r="G69" s="482">
        <v>6</v>
      </c>
      <c r="H69" s="482">
        <v>0</v>
      </c>
      <c r="I69" s="482">
        <v>50</v>
      </c>
      <c r="J69" s="483">
        <v>0.15</v>
      </c>
      <c r="K69" s="482">
        <v>0</v>
      </c>
      <c r="L69" s="484" t="b">
        <v>1</v>
      </c>
      <c r="M69" s="485">
        <v>5</v>
      </c>
      <c r="N69" s="485">
        <v>5</v>
      </c>
      <c r="O69" s="508">
        <v>0</v>
      </c>
      <c r="P69" s="473">
        <f>entityDefinitions[[#This Row],['[edibleFromTier']]]</f>
        <v>0</v>
      </c>
      <c r="Q69" s="472" t="b">
        <v>1</v>
      </c>
      <c r="R69" s="484" t="b">
        <v>0</v>
      </c>
      <c r="S69" s="484" t="b">
        <v>0</v>
      </c>
      <c r="T69" s="484">
        <v>1</v>
      </c>
      <c r="U69" s="484">
        <v>7</v>
      </c>
      <c r="V69" s="484">
        <v>0</v>
      </c>
      <c r="W69" s="513">
        <v>0.05</v>
      </c>
      <c r="X69" s="486">
        <v>0.05</v>
      </c>
      <c r="Y69" s="486">
        <v>0</v>
      </c>
      <c r="Z69" s="487">
        <v>0</v>
      </c>
      <c r="AA69" s="506" t="s">
        <v>593</v>
      </c>
      <c r="AB69" s="489" t="s">
        <v>682</v>
      </c>
      <c r="AC69" s="495" t="s">
        <v>755</v>
      </c>
      <c r="AD69" s="495"/>
      <c r="AE69" s="498"/>
    </row>
    <row r="70" spans="1:31">
      <c r="A70" s="478" t="s">
        <v>4</v>
      </c>
      <c r="B70" s="479" t="s">
        <v>1062</v>
      </c>
      <c r="C70" s="480" t="s">
        <v>356</v>
      </c>
      <c r="D70" s="481">
        <v>30</v>
      </c>
      <c r="E70" s="482">
        <v>4</v>
      </c>
      <c r="F70" s="482">
        <v>0</v>
      </c>
      <c r="G70" s="482">
        <v>5</v>
      </c>
      <c r="H70" s="482">
        <v>0</v>
      </c>
      <c r="I70" s="482">
        <v>28</v>
      </c>
      <c r="J70" s="483">
        <v>7.4999999999999997E-2</v>
      </c>
      <c r="K70" s="482">
        <v>0</v>
      </c>
      <c r="L70" s="484" t="b">
        <v>1</v>
      </c>
      <c r="M70" s="485">
        <v>5</v>
      </c>
      <c r="N70" s="485">
        <v>5</v>
      </c>
      <c r="O70" s="484">
        <v>1</v>
      </c>
      <c r="P70" s="485">
        <v>1</v>
      </c>
      <c r="Q70" s="472" t="b">
        <v>1</v>
      </c>
      <c r="R70" s="484" t="b">
        <v>0</v>
      </c>
      <c r="S70" s="484" t="b">
        <v>0</v>
      </c>
      <c r="T70" s="484">
        <v>1</v>
      </c>
      <c r="U70" s="484">
        <v>1</v>
      </c>
      <c r="V70" s="484">
        <v>0</v>
      </c>
      <c r="W70" s="486">
        <v>0.05</v>
      </c>
      <c r="X70" s="486">
        <v>0.05</v>
      </c>
      <c r="Y70" s="486">
        <v>1</v>
      </c>
      <c r="Z70" s="487">
        <v>0</v>
      </c>
      <c r="AA70" s="492" t="s">
        <v>564</v>
      </c>
      <c r="AB70" s="493" t="s">
        <v>697</v>
      </c>
      <c r="AC70" s="493" t="s">
        <v>721</v>
      </c>
      <c r="AD70" s="493" t="s">
        <v>744</v>
      </c>
      <c r="AE70" s="493" t="s">
        <v>743</v>
      </c>
    </row>
    <row r="71" spans="1:31" s="27" customFormat="1">
      <c r="A71" s="478" t="s">
        <v>4</v>
      </c>
      <c r="B71" s="479" t="s">
        <v>1030</v>
      </c>
      <c r="C71" s="480" t="s">
        <v>356</v>
      </c>
      <c r="D71" s="481">
        <v>60</v>
      </c>
      <c r="E71" s="482">
        <v>9</v>
      </c>
      <c r="F71" s="482">
        <v>0</v>
      </c>
      <c r="G71" s="482">
        <v>15</v>
      </c>
      <c r="H71" s="482">
        <v>0</v>
      </c>
      <c r="I71" s="482">
        <v>35</v>
      </c>
      <c r="J71" s="483">
        <v>7.4999999999999997E-2</v>
      </c>
      <c r="K71" s="482">
        <v>0</v>
      </c>
      <c r="L71" s="484" t="b">
        <v>1</v>
      </c>
      <c r="M71" s="485">
        <v>5</v>
      </c>
      <c r="N71" s="485">
        <v>5</v>
      </c>
      <c r="O71" s="484">
        <v>2</v>
      </c>
      <c r="P71" s="485">
        <f>entityDefinitions[[#This Row],['[edibleFromTier']]]</f>
        <v>2</v>
      </c>
      <c r="Q71" s="472" t="b">
        <v>1</v>
      </c>
      <c r="R71" s="484" t="b">
        <v>0</v>
      </c>
      <c r="S71" s="484" t="b">
        <v>0</v>
      </c>
      <c r="T71" s="484">
        <v>1</v>
      </c>
      <c r="U71" s="484">
        <v>4</v>
      </c>
      <c r="V71" s="484">
        <v>0</v>
      </c>
      <c r="W71" s="486">
        <v>0.1</v>
      </c>
      <c r="X71" s="486">
        <v>0.1</v>
      </c>
      <c r="Y71" s="486">
        <v>0</v>
      </c>
      <c r="Z71" s="487">
        <v>0</v>
      </c>
      <c r="AA71" s="488" t="s">
        <v>1292</v>
      </c>
      <c r="AB71" s="489" t="s">
        <v>690</v>
      </c>
      <c r="AC71" s="489" t="s">
        <v>723</v>
      </c>
      <c r="AD71" s="489"/>
      <c r="AE71" s="490"/>
    </row>
    <row r="72" spans="1:31" s="27" customFormat="1">
      <c r="A72" s="478" t="s">
        <v>4</v>
      </c>
      <c r="B72" s="479" t="s">
        <v>1048</v>
      </c>
      <c r="C72" s="480" t="s">
        <v>356</v>
      </c>
      <c r="D72" s="481">
        <v>20</v>
      </c>
      <c r="E72" s="482">
        <v>2</v>
      </c>
      <c r="F72" s="482">
        <v>0</v>
      </c>
      <c r="G72" s="482">
        <v>2</v>
      </c>
      <c r="H72" s="482">
        <v>0</v>
      </c>
      <c r="I72" s="482">
        <v>25</v>
      </c>
      <c r="J72" s="483">
        <v>7.4999999999999997E-2</v>
      </c>
      <c r="K72" s="482">
        <v>0</v>
      </c>
      <c r="L72" s="484" t="b">
        <v>1</v>
      </c>
      <c r="M72" s="485">
        <v>5</v>
      </c>
      <c r="N72" s="485">
        <v>5</v>
      </c>
      <c r="O72" s="484">
        <v>0</v>
      </c>
      <c r="P72" s="485">
        <f>entityDefinitions[[#This Row],['[edibleFromTier']]]</f>
        <v>0</v>
      </c>
      <c r="Q72" s="472" t="b">
        <v>1</v>
      </c>
      <c r="R72" s="484" t="b">
        <v>0</v>
      </c>
      <c r="S72" s="484" t="b">
        <v>0</v>
      </c>
      <c r="T72" s="484">
        <v>1</v>
      </c>
      <c r="U72" s="484">
        <v>2</v>
      </c>
      <c r="V72" s="484">
        <v>0</v>
      </c>
      <c r="W72" s="486">
        <v>0.1</v>
      </c>
      <c r="X72" s="486">
        <v>0.1</v>
      </c>
      <c r="Y72" s="486">
        <v>0</v>
      </c>
      <c r="Z72" s="487">
        <v>0</v>
      </c>
      <c r="AA72" s="488" t="s">
        <v>1289</v>
      </c>
      <c r="AB72" s="493" t="s">
        <v>1303</v>
      </c>
      <c r="AC72" s="493" t="s">
        <v>1313</v>
      </c>
      <c r="AD72" s="489"/>
      <c r="AE72" s="490"/>
    </row>
    <row r="73" spans="1:31" s="27" customFormat="1">
      <c r="A73" s="466" t="s">
        <v>4</v>
      </c>
      <c r="B73" s="467" t="s">
        <v>1051</v>
      </c>
      <c r="C73" s="468" t="s">
        <v>357</v>
      </c>
      <c r="D73" s="469">
        <v>60</v>
      </c>
      <c r="E73" s="470">
        <v>2</v>
      </c>
      <c r="F73" s="470">
        <v>0</v>
      </c>
      <c r="G73" s="470">
        <v>15</v>
      </c>
      <c r="H73" s="470">
        <v>0</v>
      </c>
      <c r="I73" s="470">
        <v>75</v>
      </c>
      <c r="J73" s="471">
        <v>0.22499999999999998</v>
      </c>
      <c r="K73" s="470">
        <v>0</v>
      </c>
      <c r="L73" s="472" t="b">
        <v>1</v>
      </c>
      <c r="M73" s="473">
        <v>5</v>
      </c>
      <c r="N73" s="473">
        <v>0</v>
      </c>
      <c r="O73" s="472">
        <v>1</v>
      </c>
      <c r="P73" s="473">
        <v>0</v>
      </c>
      <c r="Q73" s="472" t="b">
        <v>1</v>
      </c>
      <c r="R73" s="472" t="b">
        <v>1</v>
      </c>
      <c r="S73" s="472" t="b">
        <v>0</v>
      </c>
      <c r="T73" s="472">
        <v>80</v>
      </c>
      <c r="U73" s="472">
        <v>7</v>
      </c>
      <c r="V73" s="472">
        <v>0</v>
      </c>
      <c r="W73" s="474">
        <v>0.25</v>
      </c>
      <c r="X73" s="474">
        <v>0.25</v>
      </c>
      <c r="Y73" s="474">
        <v>0</v>
      </c>
      <c r="Z73" s="475">
        <v>0</v>
      </c>
      <c r="AA73" s="476" t="s">
        <v>571</v>
      </c>
      <c r="AB73" s="477" t="s">
        <v>702</v>
      </c>
      <c r="AC73" s="477" t="s">
        <v>758</v>
      </c>
      <c r="AD73" s="495"/>
      <c r="AE73" s="498"/>
    </row>
    <row r="74" spans="1:31" s="27" customFormat="1">
      <c r="A74" s="478" t="s">
        <v>4</v>
      </c>
      <c r="B74" s="479" t="s">
        <v>1063</v>
      </c>
      <c r="C74" s="480" t="s">
        <v>356</v>
      </c>
      <c r="D74" s="481">
        <v>90</v>
      </c>
      <c r="E74" s="482">
        <v>4</v>
      </c>
      <c r="F74" s="482">
        <v>0</v>
      </c>
      <c r="G74" s="482">
        <v>30</v>
      </c>
      <c r="H74" s="482">
        <v>0</v>
      </c>
      <c r="I74" s="482">
        <v>83</v>
      </c>
      <c r="J74" s="483">
        <v>0.22499999999999998</v>
      </c>
      <c r="K74" s="482">
        <v>0</v>
      </c>
      <c r="L74" s="484" t="b">
        <v>1</v>
      </c>
      <c r="M74" s="485">
        <v>5</v>
      </c>
      <c r="N74" s="485">
        <v>5</v>
      </c>
      <c r="O74" s="484">
        <v>1</v>
      </c>
      <c r="P74" s="485">
        <v>1</v>
      </c>
      <c r="Q74" s="472" t="b">
        <v>1</v>
      </c>
      <c r="R74" s="484" t="b">
        <v>0</v>
      </c>
      <c r="S74" s="484" t="b">
        <v>0</v>
      </c>
      <c r="T74" s="484">
        <v>1</v>
      </c>
      <c r="U74" s="484">
        <v>1</v>
      </c>
      <c r="V74" s="484">
        <v>0</v>
      </c>
      <c r="W74" s="486">
        <v>0.05</v>
      </c>
      <c r="X74" s="486">
        <v>0.05</v>
      </c>
      <c r="Y74" s="486">
        <v>1</v>
      </c>
      <c r="Z74" s="487">
        <v>0</v>
      </c>
      <c r="AA74" s="488" t="s">
        <v>1293</v>
      </c>
      <c r="AB74" s="489" t="s">
        <v>697</v>
      </c>
      <c r="AC74" s="489" t="s">
        <v>721</v>
      </c>
      <c r="AD74" s="489" t="s">
        <v>744</v>
      </c>
      <c r="AE74" s="489" t="s">
        <v>743</v>
      </c>
    </row>
    <row r="75" spans="1:31" s="27" customFormat="1">
      <c r="A75" s="478" t="s">
        <v>4</v>
      </c>
      <c r="B75" s="479" t="s">
        <v>1049</v>
      </c>
      <c r="C75" s="480" t="s">
        <v>356</v>
      </c>
      <c r="D75" s="481">
        <v>60</v>
      </c>
      <c r="E75" s="482">
        <v>2</v>
      </c>
      <c r="F75" s="482">
        <v>0</v>
      </c>
      <c r="G75" s="482">
        <v>7</v>
      </c>
      <c r="H75" s="482">
        <v>0</v>
      </c>
      <c r="I75" s="482">
        <v>75</v>
      </c>
      <c r="J75" s="483">
        <v>0.22499999999999998</v>
      </c>
      <c r="K75" s="482">
        <v>0</v>
      </c>
      <c r="L75" s="484" t="b">
        <v>1</v>
      </c>
      <c r="M75" s="485">
        <v>5</v>
      </c>
      <c r="N75" s="485">
        <v>0</v>
      </c>
      <c r="O75" s="484">
        <v>1</v>
      </c>
      <c r="P75" s="485">
        <v>0</v>
      </c>
      <c r="Q75" s="472" t="b">
        <v>1</v>
      </c>
      <c r="R75" s="484" t="b">
        <v>1</v>
      </c>
      <c r="S75" s="484" t="b">
        <v>0</v>
      </c>
      <c r="T75" s="484">
        <v>20</v>
      </c>
      <c r="U75" s="484">
        <v>5</v>
      </c>
      <c r="V75" s="484">
        <v>0</v>
      </c>
      <c r="W75" s="486">
        <v>0.1</v>
      </c>
      <c r="X75" s="486">
        <v>0.1</v>
      </c>
      <c r="Y75" s="486">
        <v>0</v>
      </c>
      <c r="Z75" s="487">
        <v>0</v>
      </c>
      <c r="AA75" s="492" t="s">
        <v>515</v>
      </c>
      <c r="AB75" s="493" t="s">
        <v>690</v>
      </c>
      <c r="AC75" s="493" t="s">
        <v>723</v>
      </c>
      <c r="AD75" s="489"/>
      <c r="AE75" s="490"/>
    </row>
    <row r="76" spans="1:31" s="27" customFormat="1">
      <c r="A76" s="466" t="s">
        <v>4</v>
      </c>
      <c r="B76" s="467" t="s">
        <v>1050</v>
      </c>
      <c r="C76" s="468" t="s">
        <v>357</v>
      </c>
      <c r="D76" s="469">
        <v>180</v>
      </c>
      <c r="E76" s="470">
        <v>9</v>
      </c>
      <c r="F76" s="470">
        <v>0</v>
      </c>
      <c r="G76" s="470">
        <v>30</v>
      </c>
      <c r="H76" s="470">
        <v>0</v>
      </c>
      <c r="I76" s="470">
        <v>105</v>
      </c>
      <c r="J76" s="471">
        <v>0.22499999999999998</v>
      </c>
      <c r="K76" s="470">
        <v>0</v>
      </c>
      <c r="L76" s="472" t="b">
        <v>1</v>
      </c>
      <c r="M76" s="473">
        <v>5</v>
      </c>
      <c r="N76" s="473">
        <v>2</v>
      </c>
      <c r="O76" s="472">
        <v>3</v>
      </c>
      <c r="P76" s="473">
        <v>2</v>
      </c>
      <c r="Q76" s="472" t="b">
        <v>1</v>
      </c>
      <c r="R76" s="472" t="b">
        <v>1</v>
      </c>
      <c r="S76" s="472" t="b">
        <v>0</v>
      </c>
      <c r="T76" s="472">
        <v>85</v>
      </c>
      <c r="U76" s="472">
        <v>9</v>
      </c>
      <c r="V76" s="472">
        <v>0</v>
      </c>
      <c r="W76" s="474">
        <v>0.25</v>
      </c>
      <c r="X76" s="474">
        <v>0.25</v>
      </c>
      <c r="Y76" s="474">
        <v>0.75</v>
      </c>
      <c r="Z76" s="475">
        <v>0</v>
      </c>
      <c r="AA76" s="491" t="s">
        <v>1230</v>
      </c>
      <c r="AB76" s="477" t="s">
        <v>1301</v>
      </c>
      <c r="AC76" s="477" t="s">
        <v>1311</v>
      </c>
      <c r="AD76" s="495"/>
      <c r="AE76" s="495"/>
    </row>
    <row r="77" spans="1:31">
      <c r="A77" s="466" t="s">
        <v>4</v>
      </c>
      <c r="B77" s="467" t="s">
        <v>1052</v>
      </c>
      <c r="C77" s="468" t="s">
        <v>357</v>
      </c>
      <c r="D77" s="469">
        <v>60</v>
      </c>
      <c r="E77" s="470">
        <v>4</v>
      </c>
      <c r="F77" s="470">
        <v>0</v>
      </c>
      <c r="G77" s="470">
        <v>50</v>
      </c>
      <c r="H77" s="470">
        <v>0</v>
      </c>
      <c r="I77" s="470">
        <v>55</v>
      </c>
      <c r="J77" s="471">
        <v>0.15</v>
      </c>
      <c r="K77" s="470">
        <v>0</v>
      </c>
      <c r="L77" s="472" t="b">
        <v>1</v>
      </c>
      <c r="M77" s="473">
        <v>5</v>
      </c>
      <c r="N77" s="473">
        <v>1</v>
      </c>
      <c r="O77" s="472">
        <v>2</v>
      </c>
      <c r="P77" s="473">
        <v>1</v>
      </c>
      <c r="Q77" s="472" t="b">
        <v>1</v>
      </c>
      <c r="R77" s="472" t="b">
        <v>1</v>
      </c>
      <c r="S77" s="472" t="b">
        <v>0</v>
      </c>
      <c r="T77" s="472">
        <v>85</v>
      </c>
      <c r="U77" s="472">
        <v>9</v>
      </c>
      <c r="V77" s="472">
        <v>0</v>
      </c>
      <c r="W77" s="474">
        <v>0.25</v>
      </c>
      <c r="X77" s="474">
        <v>0.25</v>
      </c>
      <c r="Y77" s="474">
        <v>0.75</v>
      </c>
      <c r="Z77" s="475">
        <v>0</v>
      </c>
      <c r="AA77" s="476" t="s">
        <v>572</v>
      </c>
      <c r="AB77" s="477" t="s">
        <v>701</v>
      </c>
      <c r="AC77" s="477" t="s">
        <v>759</v>
      </c>
      <c r="AD77" s="477" t="s">
        <v>745</v>
      </c>
      <c r="AE77" s="477" t="s">
        <v>746</v>
      </c>
    </row>
    <row r="78" spans="1:31">
      <c r="A78" s="466" t="s">
        <v>4</v>
      </c>
      <c r="B78" s="467" t="s">
        <v>1035</v>
      </c>
      <c r="C78" s="468" t="s">
        <v>774</v>
      </c>
      <c r="D78" s="469">
        <v>60</v>
      </c>
      <c r="E78" s="470">
        <v>2</v>
      </c>
      <c r="F78" s="470">
        <v>0</v>
      </c>
      <c r="G78" s="470">
        <v>10</v>
      </c>
      <c r="H78" s="470">
        <v>0</v>
      </c>
      <c r="I78" s="470">
        <v>75</v>
      </c>
      <c r="J78" s="471">
        <v>0.22499999999999998</v>
      </c>
      <c r="K78" s="470">
        <v>0</v>
      </c>
      <c r="L78" s="472" t="b">
        <v>1</v>
      </c>
      <c r="M78" s="473">
        <v>0</v>
      </c>
      <c r="N78" s="473">
        <v>5</v>
      </c>
      <c r="O78" s="472">
        <v>1</v>
      </c>
      <c r="P78" s="473">
        <v>0</v>
      </c>
      <c r="Q78" s="472" t="b">
        <v>1</v>
      </c>
      <c r="R78" s="472" t="b">
        <v>0</v>
      </c>
      <c r="S78" s="472" t="b">
        <v>1</v>
      </c>
      <c r="T78" s="472">
        <v>50</v>
      </c>
      <c r="U78" s="472">
        <v>6</v>
      </c>
      <c r="V78" s="472">
        <v>0</v>
      </c>
      <c r="W78" s="474">
        <v>0.25</v>
      </c>
      <c r="X78" s="474">
        <v>0.25</v>
      </c>
      <c r="Y78" s="474">
        <v>0.8</v>
      </c>
      <c r="Z78" s="475">
        <v>0</v>
      </c>
      <c r="AA78" s="491" t="s">
        <v>1220</v>
      </c>
      <c r="AB78" s="477" t="s">
        <v>1295</v>
      </c>
      <c r="AC78" s="477" t="s">
        <v>1305</v>
      </c>
      <c r="AD78" s="477" t="s">
        <v>1314</v>
      </c>
      <c r="AE78" s="477" t="s">
        <v>1322</v>
      </c>
    </row>
    <row r="79" spans="1:31">
      <c r="A79" s="478" t="s">
        <v>4</v>
      </c>
      <c r="B79" s="479" t="s">
        <v>1053</v>
      </c>
      <c r="C79" s="480" t="s">
        <v>356</v>
      </c>
      <c r="D79" s="481">
        <v>60</v>
      </c>
      <c r="E79" s="482">
        <v>4</v>
      </c>
      <c r="F79" s="482">
        <v>0</v>
      </c>
      <c r="G79" s="482">
        <v>20</v>
      </c>
      <c r="H79" s="482">
        <v>0</v>
      </c>
      <c r="I79" s="482">
        <v>55</v>
      </c>
      <c r="J79" s="483">
        <v>0.15</v>
      </c>
      <c r="K79" s="482">
        <v>0</v>
      </c>
      <c r="L79" s="484" t="b">
        <v>1</v>
      </c>
      <c r="M79" s="485">
        <v>5</v>
      </c>
      <c r="N79" s="485">
        <v>5</v>
      </c>
      <c r="O79" s="484">
        <v>1</v>
      </c>
      <c r="P79" s="485">
        <f>entityDefinitions[[#This Row],['[edibleFromTier']]]</f>
        <v>1</v>
      </c>
      <c r="Q79" s="472" t="b">
        <v>1</v>
      </c>
      <c r="R79" s="484" t="b">
        <v>0</v>
      </c>
      <c r="S79" s="484" t="b">
        <v>0</v>
      </c>
      <c r="T79" s="484">
        <v>1</v>
      </c>
      <c r="U79" s="484">
        <v>4</v>
      </c>
      <c r="V79" s="484">
        <v>0</v>
      </c>
      <c r="W79" s="486">
        <v>0</v>
      </c>
      <c r="X79" s="486">
        <v>0</v>
      </c>
      <c r="Y79" s="486">
        <v>1</v>
      </c>
      <c r="Z79" s="487">
        <v>0</v>
      </c>
      <c r="AA79" s="492" t="s">
        <v>568</v>
      </c>
      <c r="AB79" s="493" t="s">
        <v>692</v>
      </c>
      <c r="AC79" s="493" t="s">
        <v>761</v>
      </c>
      <c r="AD79" s="493" t="s">
        <v>747</v>
      </c>
      <c r="AE79" s="493" t="s">
        <v>728</v>
      </c>
    </row>
    <row r="80" spans="1:31">
      <c r="A80" s="478" t="s">
        <v>4</v>
      </c>
      <c r="B80" s="479" t="s">
        <v>1054</v>
      </c>
      <c r="C80" s="480" t="s">
        <v>356</v>
      </c>
      <c r="D80" s="481">
        <v>60</v>
      </c>
      <c r="E80" s="482">
        <v>4</v>
      </c>
      <c r="F80" s="482">
        <v>0</v>
      </c>
      <c r="G80" s="482">
        <v>20</v>
      </c>
      <c r="H80" s="482">
        <v>0</v>
      </c>
      <c r="I80" s="482">
        <v>55</v>
      </c>
      <c r="J80" s="483">
        <v>0.15</v>
      </c>
      <c r="K80" s="482">
        <v>0</v>
      </c>
      <c r="L80" s="484" t="b">
        <v>1</v>
      </c>
      <c r="M80" s="485">
        <v>5</v>
      </c>
      <c r="N80" s="485">
        <v>5</v>
      </c>
      <c r="O80" s="484">
        <v>1</v>
      </c>
      <c r="P80" s="485">
        <f>entityDefinitions[[#This Row],['[edibleFromTier']]]</f>
        <v>1</v>
      </c>
      <c r="Q80" s="472" t="b">
        <v>1</v>
      </c>
      <c r="R80" s="484" t="b">
        <v>0</v>
      </c>
      <c r="S80" s="484" t="b">
        <v>0</v>
      </c>
      <c r="T80" s="484">
        <v>1</v>
      </c>
      <c r="U80" s="484">
        <v>4</v>
      </c>
      <c r="V80" s="484">
        <v>0</v>
      </c>
      <c r="W80" s="486">
        <v>0</v>
      </c>
      <c r="X80" s="486">
        <v>0</v>
      </c>
      <c r="Y80" s="486">
        <v>1</v>
      </c>
      <c r="Z80" s="487">
        <v>0</v>
      </c>
      <c r="AA80" s="492" t="s">
        <v>567</v>
      </c>
      <c r="AB80" s="493" t="s">
        <v>693</v>
      </c>
      <c r="AC80" s="493" t="s">
        <v>760</v>
      </c>
      <c r="AD80" s="493" t="s">
        <v>747</v>
      </c>
      <c r="AE80" s="507" t="s">
        <v>729</v>
      </c>
    </row>
    <row r="81" spans="1:31">
      <c r="A81" s="478" t="s">
        <v>4</v>
      </c>
      <c r="B81" s="479" t="s">
        <v>1055</v>
      </c>
      <c r="C81" s="480" t="s">
        <v>356</v>
      </c>
      <c r="D81" s="481">
        <v>20</v>
      </c>
      <c r="E81" s="482">
        <v>2</v>
      </c>
      <c r="F81" s="482">
        <v>0</v>
      </c>
      <c r="G81" s="482">
        <v>4</v>
      </c>
      <c r="H81" s="482">
        <v>0</v>
      </c>
      <c r="I81" s="482">
        <v>25</v>
      </c>
      <c r="J81" s="483">
        <v>7.4999999999999997E-2</v>
      </c>
      <c r="K81" s="482">
        <v>0</v>
      </c>
      <c r="L81" s="484" t="b">
        <v>1</v>
      </c>
      <c r="M81" s="485">
        <v>5</v>
      </c>
      <c r="N81" s="485">
        <v>5</v>
      </c>
      <c r="O81" s="484">
        <v>0</v>
      </c>
      <c r="P81" s="485">
        <f>entityDefinitions[[#This Row],['[edibleFromTier']]]</f>
        <v>0</v>
      </c>
      <c r="Q81" s="472" t="b">
        <v>1</v>
      </c>
      <c r="R81" s="484" t="b">
        <v>0</v>
      </c>
      <c r="S81" s="484" t="b">
        <v>0</v>
      </c>
      <c r="T81" s="484">
        <v>1</v>
      </c>
      <c r="U81" s="484">
        <v>3</v>
      </c>
      <c r="V81" s="484">
        <v>0</v>
      </c>
      <c r="W81" s="486">
        <v>0</v>
      </c>
      <c r="X81" s="486">
        <v>0</v>
      </c>
      <c r="Y81" s="486">
        <v>0</v>
      </c>
      <c r="Z81" s="487">
        <v>0</v>
      </c>
      <c r="AA81" s="492" t="s">
        <v>566</v>
      </c>
      <c r="AB81" s="493" t="s">
        <v>706</v>
      </c>
      <c r="AC81" s="493" t="s">
        <v>722</v>
      </c>
      <c r="AD81" s="489"/>
      <c r="AE81" s="494"/>
    </row>
    <row r="82" spans="1:31">
      <c r="A82" s="478" t="s">
        <v>4</v>
      </c>
      <c r="B82" s="479" t="s">
        <v>1031</v>
      </c>
      <c r="C82" s="480" t="s">
        <v>356</v>
      </c>
      <c r="D82" s="481">
        <v>20</v>
      </c>
      <c r="E82" s="482">
        <v>2</v>
      </c>
      <c r="F82" s="482">
        <v>0</v>
      </c>
      <c r="G82" s="482">
        <v>3</v>
      </c>
      <c r="H82" s="482">
        <v>0</v>
      </c>
      <c r="I82" s="482">
        <v>25</v>
      </c>
      <c r="J82" s="483">
        <v>7.4999999999999997E-2</v>
      </c>
      <c r="K82" s="482">
        <v>0</v>
      </c>
      <c r="L82" s="484" t="b">
        <v>1</v>
      </c>
      <c r="M82" s="485">
        <v>5</v>
      </c>
      <c r="N82" s="485">
        <v>5</v>
      </c>
      <c r="O82" s="484">
        <v>0</v>
      </c>
      <c r="P82" s="485">
        <f>entityDefinitions[[#This Row],['[edibleFromTier']]]</f>
        <v>0</v>
      </c>
      <c r="Q82" s="472" t="b">
        <v>1</v>
      </c>
      <c r="R82" s="484" t="b">
        <v>0</v>
      </c>
      <c r="S82" s="484" t="b">
        <v>0</v>
      </c>
      <c r="T82" s="484">
        <v>1</v>
      </c>
      <c r="U82" s="484">
        <v>1</v>
      </c>
      <c r="V82" s="484">
        <v>0</v>
      </c>
      <c r="W82" s="486">
        <v>0.05</v>
      </c>
      <c r="X82" s="486">
        <v>0.05</v>
      </c>
      <c r="Y82" s="486">
        <v>0</v>
      </c>
      <c r="Z82" s="487">
        <v>0</v>
      </c>
      <c r="AA82" s="492" t="s">
        <v>574</v>
      </c>
      <c r="AB82" s="493" t="s">
        <v>691</v>
      </c>
      <c r="AC82" s="493" t="s">
        <v>762</v>
      </c>
      <c r="AD82" s="489"/>
      <c r="AE82" s="494"/>
    </row>
    <row r="83" spans="1:31">
      <c r="A83" s="478" t="s">
        <v>4</v>
      </c>
      <c r="B83" s="479" t="s">
        <v>1038</v>
      </c>
      <c r="C83" s="480" t="s">
        <v>788</v>
      </c>
      <c r="D83" s="481">
        <v>90</v>
      </c>
      <c r="E83" s="482">
        <v>4</v>
      </c>
      <c r="F83" s="482">
        <v>0</v>
      </c>
      <c r="G83" s="482">
        <v>80</v>
      </c>
      <c r="H83" s="482">
        <v>0</v>
      </c>
      <c r="I83" s="482">
        <v>83</v>
      </c>
      <c r="J83" s="483">
        <v>0.22499999999999998</v>
      </c>
      <c r="K83" s="482">
        <v>0</v>
      </c>
      <c r="L83" s="484" t="b">
        <v>1</v>
      </c>
      <c r="M83" s="485">
        <v>5</v>
      </c>
      <c r="N83" s="485">
        <v>5</v>
      </c>
      <c r="O83" s="484">
        <v>1</v>
      </c>
      <c r="P83" s="485">
        <v>2</v>
      </c>
      <c r="Q83" s="472" t="b">
        <v>1</v>
      </c>
      <c r="R83" s="484" t="b">
        <v>0</v>
      </c>
      <c r="S83" s="484" t="b">
        <v>0</v>
      </c>
      <c r="T83" s="484">
        <v>1</v>
      </c>
      <c r="U83" s="484">
        <v>0</v>
      </c>
      <c r="V83" s="484">
        <v>0</v>
      </c>
      <c r="W83" s="486">
        <v>0.1</v>
      </c>
      <c r="X83" s="486">
        <v>0.1</v>
      </c>
      <c r="Y83" s="486">
        <v>1</v>
      </c>
      <c r="Z83" s="487">
        <v>0</v>
      </c>
      <c r="AA83" s="488" t="s">
        <v>1217</v>
      </c>
      <c r="AB83" s="493" t="s">
        <v>1302</v>
      </c>
      <c r="AC83" s="493" t="s">
        <v>1312</v>
      </c>
      <c r="AD83" s="493" t="s">
        <v>1321</v>
      </c>
      <c r="AE83" s="507" t="s">
        <v>1327</v>
      </c>
    </row>
    <row r="84" spans="1:31" s="27" customFormat="1">
      <c r="A84" s="466" t="s">
        <v>4</v>
      </c>
      <c r="B84" s="467" t="s">
        <v>1056</v>
      </c>
      <c r="C84" s="468" t="s">
        <v>357</v>
      </c>
      <c r="D84" s="469">
        <v>40</v>
      </c>
      <c r="E84" s="470">
        <v>2</v>
      </c>
      <c r="F84" s="470">
        <v>0</v>
      </c>
      <c r="G84" s="470">
        <v>15</v>
      </c>
      <c r="H84" s="470">
        <v>0</v>
      </c>
      <c r="I84" s="470">
        <v>50</v>
      </c>
      <c r="J84" s="471">
        <v>0.15</v>
      </c>
      <c r="K84" s="470">
        <v>0</v>
      </c>
      <c r="L84" s="472" t="b">
        <v>1</v>
      </c>
      <c r="M84" s="473">
        <v>5</v>
      </c>
      <c r="N84" s="473">
        <v>0</v>
      </c>
      <c r="O84" s="472">
        <v>1</v>
      </c>
      <c r="P84" s="473">
        <v>0</v>
      </c>
      <c r="Q84" s="472" t="b">
        <v>1</v>
      </c>
      <c r="R84" s="472" t="b">
        <v>1</v>
      </c>
      <c r="S84" s="472" t="b">
        <v>0</v>
      </c>
      <c r="T84" s="472">
        <v>35</v>
      </c>
      <c r="U84" s="472">
        <v>7</v>
      </c>
      <c r="V84" s="472">
        <v>0</v>
      </c>
      <c r="W84" s="474">
        <v>0.25</v>
      </c>
      <c r="X84" s="474">
        <v>0.25</v>
      </c>
      <c r="Y84" s="474">
        <v>0</v>
      </c>
      <c r="Z84" s="475">
        <v>0</v>
      </c>
      <c r="AA84" s="476" t="s">
        <v>519</v>
      </c>
      <c r="AB84" s="477" t="s">
        <v>703</v>
      </c>
      <c r="AC84" s="477" t="s">
        <v>766</v>
      </c>
      <c r="AD84" s="495"/>
      <c r="AE84" s="496"/>
    </row>
    <row r="85" spans="1:31">
      <c r="A85" s="466" t="s">
        <v>4</v>
      </c>
      <c r="B85" s="467" t="s">
        <v>1057</v>
      </c>
      <c r="C85" s="468" t="s">
        <v>357</v>
      </c>
      <c r="D85" s="469">
        <v>40</v>
      </c>
      <c r="E85" s="470">
        <v>2</v>
      </c>
      <c r="F85" s="470">
        <v>0</v>
      </c>
      <c r="G85" s="470">
        <v>15</v>
      </c>
      <c r="H85" s="470">
        <v>0</v>
      </c>
      <c r="I85" s="470">
        <v>50</v>
      </c>
      <c r="J85" s="471">
        <v>0.15</v>
      </c>
      <c r="K85" s="470">
        <v>0</v>
      </c>
      <c r="L85" s="472" t="b">
        <v>1</v>
      </c>
      <c r="M85" s="473">
        <v>5</v>
      </c>
      <c r="N85" s="473">
        <v>0</v>
      </c>
      <c r="O85" s="472">
        <v>1</v>
      </c>
      <c r="P85" s="473">
        <v>0</v>
      </c>
      <c r="Q85" s="472" t="b">
        <v>1</v>
      </c>
      <c r="R85" s="472" t="b">
        <v>1</v>
      </c>
      <c r="S85" s="472" t="b">
        <v>0</v>
      </c>
      <c r="T85" s="472">
        <v>75</v>
      </c>
      <c r="U85" s="472">
        <v>7</v>
      </c>
      <c r="V85" s="472">
        <v>0</v>
      </c>
      <c r="W85" s="474">
        <v>0.25</v>
      </c>
      <c r="X85" s="474">
        <v>0.25</v>
      </c>
      <c r="Y85" s="474">
        <v>0</v>
      </c>
      <c r="Z85" s="475">
        <v>0</v>
      </c>
      <c r="AA85" s="476" t="s">
        <v>519</v>
      </c>
      <c r="AB85" s="477" t="s">
        <v>704</v>
      </c>
      <c r="AC85" s="477" t="s">
        <v>767</v>
      </c>
      <c r="AD85" s="495"/>
      <c r="AE85" s="496"/>
    </row>
    <row r="86" spans="1:31" ht="15.75" thickBot="1">
      <c r="A86" s="478" t="s">
        <v>4</v>
      </c>
      <c r="B86" s="479" t="s">
        <v>1032</v>
      </c>
      <c r="C86" s="480" t="s">
        <v>788</v>
      </c>
      <c r="D86" s="481">
        <v>60</v>
      </c>
      <c r="E86" s="482">
        <v>4</v>
      </c>
      <c r="F86" s="482">
        <v>0</v>
      </c>
      <c r="G86" s="482">
        <v>20</v>
      </c>
      <c r="H86" s="482">
        <v>0</v>
      </c>
      <c r="I86" s="482">
        <v>55</v>
      </c>
      <c r="J86" s="483">
        <v>0.15</v>
      </c>
      <c r="K86" s="482">
        <v>0</v>
      </c>
      <c r="L86" s="484" t="b">
        <v>1</v>
      </c>
      <c r="M86" s="485">
        <v>5</v>
      </c>
      <c r="N86" s="485">
        <v>5</v>
      </c>
      <c r="O86" s="484">
        <v>1</v>
      </c>
      <c r="P86" s="485">
        <v>1</v>
      </c>
      <c r="Q86" s="472" t="b">
        <v>1</v>
      </c>
      <c r="R86" s="484" t="b">
        <v>0</v>
      </c>
      <c r="S86" s="484" t="b">
        <v>0</v>
      </c>
      <c r="T86" s="484">
        <v>1</v>
      </c>
      <c r="U86" s="484">
        <v>6</v>
      </c>
      <c r="V86" s="514">
        <v>0</v>
      </c>
      <c r="W86" s="486">
        <v>0</v>
      </c>
      <c r="X86" s="486">
        <v>0</v>
      </c>
      <c r="Y86" s="486">
        <v>0.6</v>
      </c>
      <c r="Z86" s="487">
        <v>0</v>
      </c>
      <c r="AA86" s="492" t="s">
        <v>520</v>
      </c>
      <c r="AB86" s="493" t="s">
        <v>705</v>
      </c>
      <c r="AC86" s="493" t="s">
        <v>768</v>
      </c>
      <c r="AD86" s="493" t="s">
        <v>748</v>
      </c>
      <c r="AE86" s="507" t="s">
        <v>749</v>
      </c>
    </row>
    <row r="87" spans="1:31" s="5" customFormat="1">
      <c r="A87" s="515" t="s">
        <v>4</v>
      </c>
      <c r="B87" s="516" t="s">
        <v>1036</v>
      </c>
      <c r="C87" s="517" t="s">
        <v>774</v>
      </c>
      <c r="D87" s="469">
        <v>60</v>
      </c>
      <c r="E87" s="518">
        <v>2</v>
      </c>
      <c r="F87" s="518">
        <v>0</v>
      </c>
      <c r="G87" s="518">
        <v>8</v>
      </c>
      <c r="H87" s="518">
        <v>0</v>
      </c>
      <c r="I87" s="518">
        <v>75</v>
      </c>
      <c r="J87" s="471">
        <v>0.22499999999999998</v>
      </c>
      <c r="K87" s="518">
        <v>0</v>
      </c>
      <c r="L87" s="519" t="b">
        <v>1</v>
      </c>
      <c r="M87" s="473">
        <v>5</v>
      </c>
      <c r="N87" s="473">
        <v>0</v>
      </c>
      <c r="O87" s="519">
        <v>1</v>
      </c>
      <c r="P87" s="473">
        <v>0</v>
      </c>
      <c r="Q87" s="472" t="b">
        <v>1</v>
      </c>
      <c r="R87" s="472" t="b">
        <v>1</v>
      </c>
      <c r="S87" s="472" t="b">
        <v>0</v>
      </c>
      <c r="T87" s="472">
        <v>25</v>
      </c>
      <c r="U87" s="472">
        <v>7</v>
      </c>
      <c r="V87" s="472">
        <v>0</v>
      </c>
      <c r="W87" s="520">
        <v>0.25</v>
      </c>
      <c r="X87" s="520">
        <v>0.25</v>
      </c>
      <c r="Y87" s="520">
        <v>0.8</v>
      </c>
      <c r="Z87" s="521">
        <v>0</v>
      </c>
      <c r="AA87" s="522" t="s">
        <v>1219</v>
      </c>
      <c r="AB87" s="523" t="s">
        <v>1298</v>
      </c>
      <c r="AC87" s="523" t="s">
        <v>1308</v>
      </c>
      <c r="AD87" s="524"/>
      <c r="AE87" s="525"/>
    </row>
    <row r="88" spans="1:31" ht="15.75" thickBot="1">
      <c r="A88" s="526"/>
      <c r="B88" s="527"/>
      <c r="C88" s="480"/>
      <c r="D88" s="528">
        <v>60</v>
      </c>
      <c r="E88" s="482">
        <v>2</v>
      </c>
      <c r="F88" s="482"/>
      <c r="G88" s="482"/>
      <c r="H88" s="482"/>
      <c r="I88" s="482">
        <v>75</v>
      </c>
      <c r="J88" s="529">
        <v>0.22499999999999998</v>
      </c>
      <c r="K88" s="482"/>
      <c r="L88" s="484"/>
      <c r="M88" s="530"/>
      <c r="N88" s="530"/>
      <c r="O88" s="508"/>
      <c r="P88" s="530"/>
      <c r="Q88" s="531"/>
      <c r="R88" s="532"/>
      <c r="S88" s="532"/>
      <c r="T88" s="533"/>
      <c r="U88" s="510"/>
      <c r="V88" s="534"/>
      <c r="W88" s="535"/>
      <c r="X88" s="536"/>
      <c r="Y88" s="536"/>
      <c r="Z88" s="537"/>
      <c r="AA88" s="538"/>
      <c r="AB88" s="539"/>
      <c r="AC88" s="540"/>
      <c r="AD88" s="540"/>
      <c r="AE88" s="541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31"/>
      <c r="B90" s="231"/>
      <c r="C90" s="233"/>
      <c r="D90" s="231"/>
      <c r="E90" s="231"/>
      <c r="F90" s="553"/>
      <c r="G90" s="553"/>
      <c r="H90" s="172" t="s">
        <v>375</v>
      </c>
      <c r="I90" s="172"/>
      <c r="J90" s="231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72"/>
      <c r="AB90" s="172"/>
      <c r="AC90" s="172"/>
      <c r="AD90" s="172"/>
      <c r="AE90" s="5"/>
    </row>
    <row r="91" spans="1:31" ht="145.5">
      <c r="A91" s="143" t="s">
        <v>561</v>
      </c>
      <c r="B91" s="143" t="s">
        <v>5</v>
      </c>
      <c r="C91" s="143" t="s">
        <v>362</v>
      </c>
      <c r="D91" s="154" t="s">
        <v>1249</v>
      </c>
      <c r="E91" s="154" t="s">
        <v>1236</v>
      </c>
      <c r="F91" s="154" t="s">
        <v>558</v>
      </c>
      <c r="G91" s="154" t="s">
        <v>489</v>
      </c>
      <c r="H91" s="154" t="s">
        <v>376</v>
      </c>
      <c r="I91" s="154" t="s">
        <v>379</v>
      </c>
      <c r="J91" s="154" t="s">
        <v>638</v>
      </c>
      <c r="K91" s="154" t="s">
        <v>637</v>
      </c>
      <c r="L91" s="154" t="s">
        <v>363</v>
      </c>
      <c r="M91" s="149" t="s">
        <v>38</v>
      </c>
      <c r="N91" s="149" t="s">
        <v>404</v>
      </c>
      <c r="O91" s="149" t="s">
        <v>406</v>
      </c>
    </row>
    <row r="92" spans="1:31">
      <c r="A92" s="301" t="s">
        <v>4</v>
      </c>
      <c r="B92" s="189" t="s">
        <v>1237</v>
      </c>
      <c r="C92" s="189" t="s">
        <v>355</v>
      </c>
      <c r="D92" s="302" t="s">
        <v>1250</v>
      </c>
      <c r="E92" s="302">
        <v>3</v>
      </c>
      <c r="F92" s="420">
        <v>0</v>
      </c>
      <c r="G92" s="420">
        <v>0</v>
      </c>
      <c r="H92" s="420">
        <v>0</v>
      </c>
      <c r="I92" s="420">
        <v>0</v>
      </c>
      <c r="J92" s="303">
        <v>2</v>
      </c>
      <c r="K92" s="303">
        <v>0</v>
      </c>
      <c r="L92" s="303">
        <v>0</v>
      </c>
      <c r="M92" s="237" t="s">
        <v>627</v>
      </c>
      <c r="N92" s="237" t="s">
        <v>730</v>
      </c>
      <c r="O92" s="234" t="s">
        <v>698</v>
      </c>
      <c r="P92" s="5"/>
      <c r="Q92" s="5"/>
    </row>
    <row r="93" spans="1:31">
      <c r="A93" s="301" t="s">
        <v>4</v>
      </c>
      <c r="B93" s="189" t="s">
        <v>1238</v>
      </c>
      <c r="C93" s="189" t="s">
        <v>355</v>
      </c>
      <c r="D93" s="302" t="s">
        <v>311</v>
      </c>
      <c r="E93" s="302">
        <v>3</v>
      </c>
      <c r="F93" s="420">
        <v>0</v>
      </c>
      <c r="G93" s="420">
        <v>1</v>
      </c>
      <c r="H93" s="420">
        <v>0</v>
      </c>
      <c r="I93" s="420">
        <v>0</v>
      </c>
      <c r="J93" s="303">
        <v>2</v>
      </c>
      <c r="K93" s="303">
        <v>0</v>
      </c>
      <c r="L93" s="303">
        <v>0</v>
      </c>
      <c r="M93" s="237" t="s">
        <v>627</v>
      </c>
      <c r="N93" s="237" t="s">
        <v>730</v>
      </c>
      <c r="O93" s="234" t="s">
        <v>698</v>
      </c>
      <c r="P93" s="5"/>
      <c r="Q93" s="5"/>
    </row>
    <row r="94" spans="1:31">
      <c r="A94" s="301" t="s">
        <v>4</v>
      </c>
      <c r="B94" s="189" t="s">
        <v>1239</v>
      </c>
      <c r="C94" s="189" t="s">
        <v>361</v>
      </c>
      <c r="D94" s="302" t="s">
        <v>1250</v>
      </c>
      <c r="E94" s="302">
        <v>3</v>
      </c>
      <c r="F94" s="420">
        <v>0</v>
      </c>
      <c r="G94" s="420">
        <v>0</v>
      </c>
      <c r="H94" s="420">
        <v>0</v>
      </c>
      <c r="I94" s="420">
        <v>0</v>
      </c>
      <c r="J94" s="303">
        <v>2</v>
      </c>
      <c r="K94" s="303">
        <v>0</v>
      </c>
      <c r="L94" s="303">
        <v>0</v>
      </c>
      <c r="M94" s="237" t="s">
        <v>627</v>
      </c>
      <c r="N94" s="237" t="s">
        <v>730</v>
      </c>
      <c r="O94" s="234" t="s">
        <v>698</v>
      </c>
      <c r="P94" s="5"/>
      <c r="Q94" s="5"/>
    </row>
    <row r="95" spans="1:31">
      <c r="A95" s="301" t="s">
        <v>4</v>
      </c>
      <c r="B95" s="189" t="s">
        <v>1240</v>
      </c>
      <c r="C95" s="189" t="s">
        <v>361</v>
      </c>
      <c r="D95" s="302" t="s">
        <v>311</v>
      </c>
      <c r="E95" s="302">
        <v>3</v>
      </c>
      <c r="F95" s="420">
        <v>0</v>
      </c>
      <c r="G95" s="420">
        <v>1</v>
      </c>
      <c r="H95" s="420">
        <v>0</v>
      </c>
      <c r="I95" s="420">
        <v>0</v>
      </c>
      <c r="J95" s="303">
        <v>2</v>
      </c>
      <c r="K95" s="303">
        <v>0</v>
      </c>
      <c r="L95" s="303">
        <v>0</v>
      </c>
      <c r="M95" s="237" t="s">
        <v>627</v>
      </c>
      <c r="N95" s="237" t="s">
        <v>730</v>
      </c>
      <c r="O95" s="234" t="s">
        <v>698</v>
      </c>
      <c r="P95" s="5"/>
      <c r="Q95" s="5"/>
    </row>
    <row r="96" spans="1:31">
      <c r="A96" s="301" t="s">
        <v>4</v>
      </c>
      <c r="B96" s="189" t="s">
        <v>1241</v>
      </c>
      <c r="C96" s="189" t="s">
        <v>358</v>
      </c>
      <c r="D96" s="302" t="s">
        <v>1250</v>
      </c>
      <c r="E96" s="302">
        <v>3</v>
      </c>
      <c r="F96" s="420">
        <v>0</v>
      </c>
      <c r="G96" s="420">
        <v>0</v>
      </c>
      <c r="H96" s="420">
        <v>0</v>
      </c>
      <c r="I96" s="420">
        <v>0</v>
      </c>
      <c r="J96" s="303">
        <v>2</v>
      </c>
      <c r="K96" s="303">
        <v>0</v>
      </c>
      <c r="L96" s="303">
        <v>0</v>
      </c>
      <c r="M96" s="237" t="s">
        <v>627</v>
      </c>
      <c r="N96" s="237" t="s">
        <v>730</v>
      </c>
      <c r="O96" s="234" t="s">
        <v>698</v>
      </c>
      <c r="P96" s="5"/>
      <c r="Q96" s="5"/>
    </row>
    <row r="97" spans="1:31">
      <c r="A97" s="301" t="s">
        <v>4</v>
      </c>
      <c r="B97" s="189" t="s">
        <v>1242</v>
      </c>
      <c r="C97" s="189" t="s">
        <v>358</v>
      </c>
      <c r="D97" s="302" t="s">
        <v>311</v>
      </c>
      <c r="E97" s="302">
        <v>3</v>
      </c>
      <c r="F97" s="420">
        <v>0</v>
      </c>
      <c r="G97" s="420">
        <v>1</v>
      </c>
      <c r="H97" s="420">
        <v>0</v>
      </c>
      <c r="I97" s="420">
        <v>0</v>
      </c>
      <c r="J97" s="303">
        <v>2</v>
      </c>
      <c r="K97" s="303">
        <v>0</v>
      </c>
      <c r="L97" s="303">
        <v>0</v>
      </c>
      <c r="M97" s="237" t="s">
        <v>627</v>
      </c>
      <c r="N97" s="237" t="s">
        <v>730</v>
      </c>
      <c r="O97" s="234" t="s">
        <v>698</v>
      </c>
      <c r="P97" s="5"/>
      <c r="Q97" s="5"/>
    </row>
    <row r="98" spans="1:31">
      <c r="A98" s="301" t="s">
        <v>4</v>
      </c>
      <c r="B98" s="189" t="s">
        <v>1243</v>
      </c>
      <c r="C98" s="189" t="s">
        <v>358</v>
      </c>
      <c r="D98" s="302" t="s">
        <v>1251</v>
      </c>
      <c r="E98" s="302">
        <v>3</v>
      </c>
      <c r="F98" s="420">
        <v>0</v>
      </c>
      <c r="G98" s="420">
        <v>2</v>
      </c>
      <c r="H98" s="420">
        <v>0</v>
      </c>
      <c r="I98" s="420">
        <v>0</v>
      </c>
      <c r="J98" s="303">
        <v>2</v>
      </c>
      <c r="K98" s="303">
        <v>0</v>
      </c>
      <c r="L98" s="303">
        <v>0</v>
      </c>
      <c r="M98" s="237" t="s">
        <v>627</v>
      </c>
      <c r="N98" s="237" t="s">
        <v>730</v>
      </c>
      <c r="O98" s="234" t="s">
        <v>698</v>
      </c>
      <c r="P98" s="5"/>
      <c r="Q98" s="5"/>
    </row>
    <row r="99" spans="1:31">
      <c r="A99" s="301" t="s">
        <v>4</v>
      </c>
      <c r="B99" s="189" t="s">
        <v>1244</v>
      </c>
      <c r="C99" s="189" t="s">
        <v>360</v>
      </c>
      <c r="D99" s="302" t="s">
        <v>1250</v>
      </c>
      <c r="E99" s="302">
        <v>3</v>
      </c>
      <c r="F99" s="420">
        <v>0</v>
      </c>
      <c r="G99" s="420">
        <v>0</v>
      </c>
      <c r="H99" s="420">
        <v>0</v>
      </c>
      <c r="I99" s="420">
        <v>0</v>
      </c>
      <c r="J99" s="303">
        <v>2</v>
      </c>
      <c r="K99" s="303">
        <v>0</v>
      </c>
      <c r="L99" s="303">
        <v>0</v>
      </c>
      <c r="M99" s="237" t="s">
        <v>627</v>
      </c>
      <c r="N99" s="237" t="s">
        <v>730</v>
      </c>
      <c r="O99" s="234" t="s">
        <v>698</v>
      </c>
      <c r="P99" s="5"/>
      <c r="Q99" s="5"/>
    </row>
    <row r="100" spans="1:31" s="232" customFormat="1">
      <c r="A100" s="301" t="s">
        <v>4</v>
      </c>
      <c r="B100" s="189" t="s">
        <v>1245</v>
      </c>
      <c r="C100" s="189" t="s">
        <v>360</v>
      </c>
      <c r="D100" s="302" t="s">
        <v>311</v>
      </c>
      <c r="E100" s="302">
        <v>3</v>
      </c>
      <c r="F100" s="420">
        <v>0</v>
      </c>
      <c r="G100" s="420">
        <v>1</v>
      </c>
      <c r="H100" s="420">
        <v>0</v>
      </c>
      <c r="I100" s="420">
        <v>0</v>
      </c>
      <c r="J100" s="303">
        <v>2</v>
      </c>
      <c r="K100" s="303">
        <v>0</v>
      </c>
      <c r="L100" s="303">
        <v>0</v>
      </c>
      <c r="M100" s="237" t="s">
        <v>627</v>
      </c>
      <c r="N100" s="237" t="s">
        <v>730</v>
      </c>
      <c r="O100" s="234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301" t="s">
        <v>4</v>
      </c>
      <c r="B101" s="189" t="s">
        <v>1246</v>
      </c>
      <c r="C101" s="189" t="s">
        <v>360</v>
      </c>
      <c r="D101" s="302" t="s">
        <v>1251</v>
      </c>
      <c r="E101" s="302">
        <v>3</v>
      </c>
      <c r="F101" s="420">
        <v>0</v>
      </c>
      <c r="G101" s="420">
        <v>2</v>
      </c>
      <c r="H101" s="420">
        <v>0</v>
      </c>
      <c r="I101" s="420">
        <v>0</v>
      </c>
      <c r="J101" s="303">
        <v>2</v>
      </c>
      <c r="K101" s="303">
        <v>0</v>
      </c>
      <c r="L101" s="303">
        <v>0</v>
      </c>
      <c r="M101" s="237" t="s">
        <v>627</v>
      </c>
      <c r="N101" s="237" t="s">
        <v>730</v>
      </c>
      <c r="O101" s="234" t="s">
        <v>698</v>
      </c>
      <c r="P101" s="5"/>
      <c r="Q101" s="5"/>
    </row>
    <row r="102" spans="1:31">
      <c r="A102" s="279"/>
      <c r="B102" s="279"/>
      <c r="C102" s="279"/>
      <c r="D102" s="280"/>
      <c r="E102" s="281"/>
      <c r="F102" s="281"/>
      <c r="G102" s="281"/>
      <c r="H102" s="281"/>
      <c r="I102" s="281"/>
      <c r="J102" s="282"/>
      <c r="K102" s="282"/>
      <c r="L102" s="282"/>
      <c r="M102" s="281"/>
    </row>
    <row r="103" spans="1:31"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  <c r="AA103" s="232"/>
      <c r="AB103" s="232"/>
      <c r="AC103" s="232"/>
      <c r="AD103" s="232"/>
      <c r="AE103" s="232"/>
    </row>
    <row r="104" spans="1:31" ht="15.75" thickBot="1"/>
    <row r="105" spans="1:31" ht="23.25">
      <c r="A105" s="12" t="s">
        <v>444</v>
      </c>
      <c r="B105" s="12"/>
      <c r="C105" s="12"/>
      <c r="D105" s="12"/>
      <c r="E105" s="232"/>
      <c r="F105" s="232"/>
      <c r="G105" s="232"/>
      <c r="H105" s="232"/>
      <c r="I105" s="232"/>
      <c r="J105" s="232"/>
      <c r="K105" s="232"/>
      <c r="L105" s="232"/>
    </row>
    <row r="107" spans="1:31" ht="159.75">
      <c r="A107" s="143" t="s">
        <v>445</v>
      </c>
      <c r="B107" s="144" t="s">
        <v>5</v>
      </c>
      <c r="C107" s="144" t="s">
        <v>190</v>
      </c>
      <c r="D107" s="147" t="s">
        <v>25</v>
      </c>
      <c r="E107" s="147" t="s">
        <v>220</v>
      </c>
      <c r="F107" s="147" t="s">
        <v>336</v>
      </c>
      <c r="G107" s="147" t="s">
        <v>400</v>
      </c>
      <c r="H107" s="147" t="s">
        <v>450</v>
      </c>
    </row>
    <row r="108" spans="1:31">
      <c r="A108" s="236" t="s">
        <v>4</v>
      </c>
      <c r="B108" s="194" t="s">
        <v>446</v>
      </c>
      <c r="C108" s="194" t="s">
        <v>187</v>
      </c>
      <c r="D108" s="205">
        <v>42</v>
      </c>
      <c r="E108" s="205">
        <v>8</v>
      </c>
      <c r="F108" s="205">
        <v>1.3</v>
      </c>
      <c r="G108" s="205">
        <v>2</v>
      </c>
      <c r="H108" s="205">
        <v>0.25</v>
      </c>
    </row>
    <row r="109" spans="1:31">
      <c r="A109" s="236" t="s">
        <v>4</v>
      </c>
      <c r="B109" s="194" t="s">
        <v>447</v>
      </c>
      <c r="C109" s="194" t="s">
        <v>188</v>
      </c>
      <c r="D109" s="205">
        <v>92</v>
      </c>
      <c r="E109" s="205">
        <v>10</v>
      </c>
      <c r="F109" s="205">
        <v>1.1000000000000001</v>
      </c>
      <c r="G109" s="205">
        <v>2</v>
      </c>
      <c r="H109" s="205">
        <v>0.3</v>
      </c>
    </row>
    <row r="110" spans="1:31">
      <c r="A110" s="236" t="s">
        <v>4</v>
      </c>
      <c r="B110" s="194" t="s">
        <v>448</v>
      </c>
      <c r="C110" s="194" t="s">
        <v>189</v>
      </c>
      <c r="D110" s="205">
        <v>235</v>
      </c>
      <c r="E110" s="205">
        <v>12</v>
      </c>
      <c r="F110" s="205">
        <v>0.9</v>
      </c>
      <c r="G110" s="205">
        <v>2</v>
      </c>
      <c r="H110" s="205">
        <v>0.32500000000000001</v>
      </c>
    </row>
    <row r="111" spans="1:31">
      <c r="A111" s="236" t="s">
        <v>4</v>
      </c>
      <c r="B111" s="194" t="s">
        <v>449</v>
      </c>
      <c r="C111" s="194" t="s">
        <v>210</v>
      </c>
      <c r="D111" s="205">
        <v>686</v>
      </c>
      <c r="E111" s="205">
        <v>14</v>
      </c>
      <c r="F111" s="205">
        <v>0.7</v>
      </c>
      <c r="G111" s="205">
        <v>2</v>
      </c>
      <c r="H111" s="205">
        <v>0.35</v>
      </c>
    </row>
    <row r="112" spans="1:31">
      <c r="A112" s="236" t="s">
        <v>4</v>
      </c>
      <c r="B112" s="194" t="s">
        <v>469</v>
      </c>
      <c r="C112" s="194" t="s">
        <v>211</v>
      </c>
      <c r="D112" s="205">
        <v>1040</v>
      </c>
      <c r="E112" s="205">
        <v>14</v>
      </c>
      <c r="F112" s="205">
        <v>0.5</v>
      </c>
      <c r="G112" s="205">
        <v>2</v>
      </c>
      <c r="H112" s="205">
        <v>0.35</v>
      </c>
    </row>
    <row r="115" spans="4:9">
      <c r="D115" s="381">
        <v>42</v>
      </c>
      <c r="F115" s="381">
        <v>1.3</v>
      </c>
      <c r="G115" s="67">
        <f>D108*F108</f>
        <v>54.6</v>
      </c>
      <c r="I115" s="67">
        <f>D115*F115</f>
        <v>54.6</v>
      </c>
    </row>
    <row r="116" spans="4:9">
      <c r="D116" s="381">
        <v>92</v>
      </c>
      <c r="F116" s="381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81">
        <v>235</v>
      </c>
      <c r="F117" s="381">
        <v>0.9</v>
      </c>
      <c r="G117" s="67">
        <f>D110*F110</f>
        <v>211.5</v>
      </c>
      <c r="I117" s="67">
        <f t="shared" si="0"/>
        <v>211.5</v>
      </c>
    </row>
    <row r="118" spans="4:9">
      <c r="D118" s="381">
        <v>686</v>
      </c>
      <c r="F118" s="381">
        <v>0.7</v>
      </c>
      <c r="G118" s="67">
        <f>D111*F111</f>
        <v>480.2</v>
      </c>
      <c r="I118" s="67">
        <f t="shared" si="0"/>
        <v>480.2</v>
      </c>
    </row>
    <row r="119" spans="4:9">
      <c r="D119" s="381">
        <v>1040</v>
      </c>
      <c r="F119" s="381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283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284" t="s">
        <v>628</v>
      </c>
      <c r="D4" s="285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287" t="s">
        <v>630</v>
      </c>
      <c r="X4" s="289" t="s">
        <v>631</v>
      </c>
      <c r="Y4" s="290" t="s">
        <v>632</v>
      </c>
    </row>
    <row r="5" spans="1:25">
      <c r="A5" s="134" t="s">
        <v>4</v>
      </c>
      <c r="B5" s="159" t="s">
        <v>240</v>
      </c>
      <c r="C5" s="238">
        <v>0</v>
      </c>
      <c r="D5" s="286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88" t="b">
        <v>0</v>
      </c>
      <c r="X5" s="291" t="s">
        <v>507</v>
      </c>
      <c r="Y5" s="292" t="s">
        <v>470</v>
      </c>
    </row>
    <row r="6" spans="1:25">
      <c r="A6" s="134" t="s">
        <v>4</v>
      </c>
      <c r="B6" s="159" t="s">
        <v>241</v>
      </c>
      <c r="C6" s="238">
        <v>1</v>
      </c>
      <c r="D6" s="286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88" t="b">
        <v>0</v>
      </c>
      <c r="X6" s="291" t="s">
        <v>483</v>
      </c>
      <c r="Y6" s="292" t="s">
        <v>470</v>
      </c>
    </row>
    <row r="7" spans="1:25" s="67" customFormat="1">
      <c r="A7" s="136" t="s">
        <v>4</v>
      </c>
      <c r="B7" s="136" t="s">
        <v>472</v>
      </c>
      <c r="C7" s="293">
        <v>2</v>
      </c>
      <c r="D7" s="294">
        <v>0</v>
      </c>
      <c r="E7" s="15" t="s">
        <v>636</v>
      </c>
      <c r="F7" s="295" t="s">
        <v>1084</v>
      </c>
      <c r="G7" s="296"/>
      <c r="H7" s="296" t="s">
        <v>589</v>
      </c>
      <c r="I7" s="296"/>
      <c r="J7" s="296"/>
      <c r="K7" s="295" t="s">
        <v>1073</v>
      </c>
      <c r="L7" s="295" t="s">
        <v>1073</v>
      </c>
      <c r="M7" s="295" t="s">
        <v>1073</v>
      </c>
      <c r="N7" s="295" t="s">
        <v>1073</v>
      </c>
      <c r="O7" s="295" t="s">
        <v>1073</v>
      </c>
      <c r="P7" s="295" t="s">
        <v>1073</v>
      </c>
      <c r="Q7" s="295" t="s">
        <v>1073</v>
      </c>
      <c r="R7" s="295" t="s">
        <v>1073</v>
      </c>
      <c r="S7" s="295" t="s">
        <v>1073</v>
      </c>
      <c r="T7" s="295" t="s">
        <v>1073</v>
      </c>
      <c r="U7" s="295"/>
      <c r="V7" s="295"/>
      <c r="W7" s="297" t="b">
        <v>0</v>
      </c>
      <c r="X7" s="298" t="s">
        <v>590</v>
      </c>
      <c r="Y7" s="299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43" workbookViewId="0">
      <selection activeCell="E52" sqref="E52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19" t="s">
        <v>1161</v>
      </c>
      <c r="F3" s="419" t="s">
        <v>1160</v>
      </c>
      <c r="G3" s="10"/>
      <c r="J3" s="553" t="s">
        <v>306</v>
      </c>
      <c r="K3" s="553"/>
      <c r="M3" s="553"/>
      <c r="N3" s="553"/>
      <c r="O3" s="553"/>
      <c r="P3" s="553"/>
    </row>
    <row r="4" spans="2:16" customFormat="1" ht="106.5">
      <c r="B4" s="408" t="s">
        <v>1173</v>
      </c>
      <c r="C4" s="409" t="s">
        <v>5</v>
      </c>
      <c r="D4" s="410" t="s">
        <v>204</v>
      </c>
      <c r="E4" s="410" t="s">
        <v>1147</v>
      </c>
      <c r="F4" s="410" t="s">
        <v>1148</v>
      </c>
      <c r="G4" s="410" t="s">
        <v>1149</v>
      </c>
      <c r="H4" s="410" t="s">
        <v>1150</v>
      </c>
      <c r="I4" s="411" t="s">
        <v>23</v>
      </c>
      <c r="J4" s="411" t="s">
        <v>1186</v>
      </c>
    </row>
    <row r="5" spans="2:16">
      <c r="B5" s="412" t="s">
        <v>4</v>
      </c>
      <c r="C5" s="406" t="s">
        <v>1231</v>
      </c>
      <c r="D5" s="406" t="s">
        <v>302</v>
      </c>
      <c r="E5" s="406">
        <v>0</v>
      </c>
      <c r="F5" s="406" t="s">
        <v>1067</v>
      </c>
      <c r="G5" s="406">
        <v>30</v>
      </c>
      <c r="H5" s="413">
        <v>30</v>
      </c>
      <c r="I5" s="413" t="s">
        <v>1175</v>
      </c>
      <c r="J5" s="413" t="s">
        <v>1163</v>
      </c>
    </row>
    <row r="6" spans="2:16">
      <c r="B6" s="412" t="s">
        <v>4</v>
      </c>
      <c r="C6" s="406" t="s">
        <v>1232</v>
      </c>
      <c r="D6" s="407" t="s">
        <v>301</v>
      </c>
      <c r="E6" s="406">
        <v>0</v>
      </c>
      <c r="F6" s="406"/>
      <c r="G6" s="406">
        <v>60</v>
      </c>
      <c r="H6" s="413">
        <v>60</v>
      </c>
      <c r="I6" s="413" t="s">
        <v>1179</v>
      </c>
      <c r="J6" s="413"/>
    </row>
    <row r="7" spans="2:16">
      <c r="B7" s="412" t="s">
        <v>4</v>
      </c>
      <c r="C7" s="406" t="s">
        <v>1233</v>
      </c>
      <c r="D7" s="406" t="s">
        <v>300</v>
      </c>
      <c r="E7" s="406">
        <v>0</v>
      </c>
      <c r="F7" s="406"/>
      <c r="G7" s="406">
        <v>10000</v>
      </c>
      <c r="H7" s="413">
        <v>10000</v>
      </c>
      <c r="I7" s="413" t="s">
        <v>1180</v>
      </c>
      <c r="J7" s="413"/>
    </row>
    <row r="8" spans="2:16" customFormat="1">
      <c r="B8" s="412" t="s">
        <v>4</v>
      </c>
      <c r="C8" s="406" t="s">
        <v>1151</v>
      </c>
      <c r="D8" s="406" t="s">
        <v>302</v>
      </c>
      <c r="E8" s="406">
        <v>1</v>
      </c>
      <c r="F8" s="406" t="s">
        <v>1067</v>
      </c>
      <c r="G8" s="406">
        <v>30</v>
      </c>
      <c r="H8" s="413">
        <v>50</v>
      </c>
      <c r="I8" s="413" t="s">
        <v>1175</v>
      </c>
      <c r="J8" s="413" t="s">
        <v>1163</v>
      </c>
    </row>
    <row r="9" spans="2:16" customFormat="1">
      <c r="B9" s="412" t="s">
        <v>4</v>
      </c>
      <c r="C9" s="406" t="s">
        <v>1152</v>
      </c>
      <c r="D9" s="406" t="s">
        <v>302</v>
      </c>
      <c r="E9" s="406">
        <v>1</v>
      </c>
      <c r="F9" s="406" t="s">
        <v>1066</v>
      </c>
      <c r="G9" s="406">
        <v>7</v>
      </c>
      <c r="H9" s="413">
        <v>9</v>
      </c>
      <c r="I9" s="413" t="s">
        <v>1176</v>
      </c>
      <c r="J9" s="413" t="s">
        <v>1162</v>
      </c>
    </row>
    <row r="10" spans="2:16" customFormat="1">
      <c r="B10" s="412" t="s">
        <v>4</v>
      </c>
      <c r="C10" s="406" t="s">
        <v>1153</v>
      </c>
      <c r="D10" s="406" t="s">
        <v>987</v>
      </c>
      <c r="E10" s="406">
        <v>1</v>
      </c>
      <c r="F10" s="406" t="s">
        <v>1247</v>
      </c>
      <c r="G10" s="406">
        <v>1</v>
      </c>
      <c r="H10" s="413">
        <v>1.5</v>
      </c>
      <c r="I10" s="413" t="s">
        <v>1269</v>
      </c>
      <c r="J10" s="413" t="s">
        <v>1165</v>
      </c>
    </row>
    <row r="11" spans="2:16">
      <c r="B11" s="412" t="s">
        <v>4</v>
      </c>
      <c r="C11" s="406" t="s">
        <v>1248</v>
      </c>
      <c r="D11" s="407" t="s">
        <v>987</v>
      </c>
      <c r="E11" s="407">
        <v>1</v>
      </c>
      <c r="F11" s="407" t="s">
        <v>1237</v>
      </c>
      <c r="G11" s="406">
        <v>1</v>
      </c>
      <c r="H11" s="407">
        <v>1.5</v>
      </c>
      <c r="I11" s="413" t="s">
        <v>1267</v>
      </c>
      <c r="J11" s="413" t="s">
        <v>1165</v>
      </c>
    </row>
    <row r="12" spans="2:16" customFormat="1">
      <c r="B12" s="412" t="s">
        <v>4</v>
      </c>
      <c r="C12" s="406" t="s">
        <v>324</v>
      </c>
      <c r="D12" s="406" t="s">
        <v>991</v>
      </c>
      <c r="E12" s="406">
        <v>1</v>
      </c>
      <c r="F12" s="406" t="s">
        <v>324</v>
      </c>
      <c r="G12" s="406">
        <v>50</v>
      </c>
      <c r="H12" s="413">
        <v>100</v>
      </c>
      <c r="I12" s="413" t="s">
        <v>1266</v>
      </c>
      <c r="J12" s="413" t="s">
        <v>1234</v>
      </c>
    </row>
    <row r="13" spans="2:16" customFormat="1">
      <c r="B13" s="414" t="s">
        <v>4</v>
      </c>
      <c r="C13" s="407" t="s">
        <v>1154</v>
      </c>
      <c r="D13" s="406" t="s">
        <v>991</v>
      </c>
      <c r="E13" s="406">
        <v>1</v>
      </c>
      <c r="F13" s="407" t="s">
        <v>1154</v>
      </c>
      <c r="G13" s="406">
        <v>0.5</v>
      </c>
      <c r="H13" s="413">
        <v>0.7</v>
      </c>
      <c r="I13" s="413" t="s">
        <v>1268</v>
      </c>
      <c r="J13" s="413" t="s">
        <v>1235</v>
      </c>
    </row>
    <row r="14" spans="2:16" customFormat="1">
      <c r="B14" s="414" t="s">
        <v>4</v>
      </c>
      <c r="C14" s="406" t="s">
        <v>1155</v>
      </c>
      <c r="D14" s="406" t="s">
        <v>302</v>
      </c>
      <c r="E14" s="406">
        <v>1</v>
      </c>
      <c r="F14" s="406" t="s">
        <v>1156</v>
      </c>
      <c r="G14" s="406">
        <v>2</v>
      </c>
      <c r="H14" s="413">
        <v>5</v>
      </c>
      <c r="I14" s="413" t="s">
        <v>1177</v>
      </c>
      <c r="J14" s="413" t="s">
        <v>1164</v>
      </c>
    </row>
    <row r="15" spans="2:16" customFormat="1">
      <c r="B15" s="414" t="s">
        <v>4</v>
      </c>
      <c r="C15" s="406" t="s">
        <v>1157</v>
      </c>
      <c r="D15" s="406" t="s">
        <v>625</v>
      </c>
      <c r="E15" s="406">
        <v>1</v>
      </c>
      <c r="F15" s="406"/>
      <c r="G15" s="406">
        <v>1</v>
      </c>
      <c r="H15" s="413">
        <v>2</v>
      </c>
      <c r="I15" s="413" t="s">
        <v>1265</v>
      </c>
      <c r="J15" s="413"/>
    </row>
    <row r="16" spans="2:16">
      <c r="B16" s="414" t="s">
        <v>4</v>
      </c>
      <c r="C16" s="406" t="s">
        <v>388</v>
      </c>
      <c r="D16" s="407" t="s">
        <v>388</v>
      </c>
      <c r="E16" s="406">
        <v>1</v>
      </c>
      <c r="F16" s="406"/>
      <c r="G16" s="406">
        <v>5</v>
      </c>
      <c r="H16" s="413">
        <v>10</v>
      </c>
      <c r="I16" s="413" t="s">
        <v>1178</v>
      </c>
      <c r="J16" s="413"/>
    </row>
    <row r="17" spans="2:12">
      <c r="B17" s="414" t="s">
        <v>4</v>
      </c>
      <c r="C17" s="407" t="s">
        <v>301</v>
      </c>
      <c r="D17" s="407" t="s">
        <v>301</v>
      </c>
      <c r="E17" s="406">
        <v>1</v>
      </c>
      <c r="F17" s="406"/>
      <c r="G17" s="406">
        <v>60</v>
      </c>
      <c r="H17" s="413">
        <v>90</v>
      </c>
      <c r="I17" s="413" t="s">
        <v>1179</v>
      </c>
      <c r="J17" s="413"/>
    </row>
    <row r="18" spans="2:12" customFormat="1">
      <c r="B18" s="414" t="s">
        <v>4</v>
      </c>
      <c r="C18" s="406" t="s">
        <v>300</v>
      </c>
      <c r="D18" s="406" t="s">
        <v>300</v>
      </c>
      <c r="E18" s="406">
        <v>1</v>
      </c>
      <c r="F18" s="406"/>
      <c r="G18" s="406">
        <v>10000</v>
      </c>
      <c r="H18" s="413">
        <v>20000</v>
      </c>
      <c r="I18" s="413" t="s">
        <v>1180</v>
      </c>
      <c r="J18" s="413"/>
    </row>
    <row r="19" spans="2:12">
      <c r="B19" s="414" t="s">
        <v>4</v>
      </c>
      <c r="C19" s="407" t="s">
        <v>993</v>
      </c>
      <c r="D19" s="407" t="s">
        <v>993</v>
      </c>
      <c r="E19" s="407">
        <v>1</v>
      </c>
      <c r="F19" s="407"/>
      <c r="G19" s="407">
        <v>500</v>
      </c>
      <c r="H19" s="442">
        <v>1000</v>
      </c>
      <c r="I19" s="442" t="s">
        <v>1462</v>
      </c>
      <c r="J19" s="44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54"/>
      <c r="G22" s="554"/>
      <c r="H22" s="554"/>
      <c r="I22" s="173"/>
      <c r="J22" s="173"/>
    </row>
    <row r="23" spans="2:12" customFormat="1" ht="96">
      <c r="B23" s="408" t="s">
        <v>304</v>
      </c>
      <c r="C23" s="409" t="s">
        <v>5</v>
      </c>
      <c r="D23" s="415" t="s">
        <v>1158</v>
      </c>
      <c r="E23" s="415" t="s">
        <v>1147</v>
      </c>
      <c r="F23" s="416" t="s">
        <v>1159</v>
      </c>
      <c r="G23" s="409" t="s">
        <v>305</v>
      </c>
      <c r="H23" s="409" t="s">
        <v>307</v>
      </c>
    </row>
    <row r="24" spans="2:12" customFormat="1">
      <c r="B24" s="412" t="s">
        <v>4</v>
      </c>
      <c r="C24" s="406" t="s">
        <v>302</v>
      </c>
      <c r="D24" s="406">
        <v>0</v>
      </c>
      <c r="E24" s="406">
        <v>2</v>
      </c>
      <c r="F24" s="417" t="b">
        <v>1</v>
      </c>
      <c r="G24" s="417" t="s">
        <v>1166</v>
      </c>
      <c r="H24" s="417" t="s">
        <v>1167</v>
      </c>
    </row>
    <row r="25" spans="2:12" customFormat="1">
      <c r="B25" s="412" t="s">
        <v>4</v>
      </c>
      <c r="C25" s="406" t="s">
        <v>625</v>
      </c>
      <c r="D25" s="406">
        <v>0</v>
      </c>
      <c r="E25" s="406">
        <v>1</v>
      </c>
      <c r="F25" s="417" t="b">
        <v>1</v>
      </c>
      <c r="G25" s="417" t="s">
        <v>1187</v>
      </c>
      <c r="H25" s="417" t="s">
        <v>1185</v>
      </c>
    </row>
    <row r="26" spans="2:12" customFormat="1">
      <c r="B26" s="412" t="s">
        <v>4</v>
      </c>
      <c r="C26" s="406" t="s">
        <v>300</v>
      </c>
      <c r="D26" s="406">
        <v>0</v>
      </c>
      <c r="E26" s="406">
        <v>2</v>
      </c>
      <c r="F26" s="417" t="b">
        <v>1</v>
      </c>
      <c r="G26" s="417" t="s">
        <v>1168</v>
      </c>
      <c r="H26" s="417" t="s">
        <v>1169</v>
      </c>
    </row>
    <row r="27" spans="2:12" customFormat="1">
      <c r="B27" s="412" t="s">
        <v>4</v>
      </c>
      <c r="C27" s="406" t="s">
        <v>987</v>
      </c>
      <c r="D27" s="406">
        <v>0</v>
      </c>
      <c r="E27" s="406">
        <v>1</v>
      </c>
      <c r="F27" s="417" t="b">
        <v>1</v>
      </c>
      <c r="G27" s="417" t="s">
        <v>1189</v>
      </c>
      <c r="H27" s="417" t="s">
        <v>1188</v>
      </c>
    </row>
    <row r="28" spans="2:12" customFormat="1">
      <c r="B28" s="414" t="s">
        <v>4</v>
      </c>
      <c r="C28" s="407" t="s">
        <v>301</v>
      </c>
      <c r="D28" s="407">
        <v>0</v>
      </c>
      <c r="E28" s="407">
        <v>1</v>
      </c>
      <c r="F28" s="417" t="b">
        <v>0</v>
      </c>
      <c r="G28" s="417" t="s">
        <v>1170</v>
      </c>
      <c r="H28" s="417" t="s">
        <v>1171</v>
      </c>
    </row>
    <row r="29" spans="2:12" customFormat="1">
      <c r="B29" s="414" t="s">
        <v>4</v>
      </c>
      <c r="C29" s="406" t="s">
        <v>991</v>
      </c>
      <c r="D29" s="406">
        <v>0</v>
      </c>
      <c r="E29" s="406">
        <v>1</v>
      </c>
      <c r="F29" s="417" t="b">
        <v>0</v>
      </c>
      <c r="G29" s="417" t="s">
        <v>1190</v>
      </c>
      <c r="H29" s="417" t="s">
        <v>1191</v>
      </c>
    </row>
    <row r="30" spans="2:12">
      <c r="B30" s="414" t="s">
        <v>4</v>
      </c>
      <c r="C30" s="406" t="s">
        <v>993</v>
      </c>
      <c r="D30" s="406">
        <v>0</v>
      </c>
      <c r="E30" s="406">
        <v>1</v>
      </c>
      <c r="F30" s="417" t="b">
        <v>1</v>
      </c>
      <c r="G30" s="417" t="s">
        <v>1349</v>
      </c>
      <c r="H30" s="417" t="s">
        <v>1350</v>
      </c>
    </row>
    <row r="31" spans="2:12" customFormat="1">
      <c r="B31" s="414" t="s">
        <v>4</v>
      </c>
      <c r="C31" s="407" t="s">
        <v>388</v>
      </c>
      <c r="D31" s="407">
        <v>0</v>
      </c>
      <c r="E31" s="407">
        <v>1</v>
      </c>
      <c r="F31" s="418" t="b">
        <v>0</v>
      </c>
      <c r="G31" s="418" t="s">
        <v>1192</v>
      </c>
      <c r="H31" s="418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55" t="s">
        <v>313</v>
      </c>
      <c r="H34" s="555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01" t="s">
        <v>1141</v>
      </c>
      <c r="C43" s="402" t="s">
        <v>5</v>
      </c>
      <c r="D43" s="403" t="s">
        <v>1142</v>
      </c>
    </row>
    <row r="44" spans="2:13">
      <c r="B44" s="404" t="s">
        <v>4</v>
      </c>
      <c r="C44" s="405" t="s">
        <v>423</v>
      </c>
      <c r="D44" s="405">
        <v>1</v>
      </c>
    </row>
    <row r="45" spans="2:13">
      <c r="B45" s="404" t="s">
        <v>4</v>
      </c>
      <c r="C45" s="405" t="s">
        <v>415</v>
      </c>
      <c r="D45" s="405">
        <v>3</v>
      </c>
    </row>
    <row r="46" spans="2:13">
      <c r="B46" s="404" t="s">
        <v>4</v>
      </c>
      <c r="C46" s="405" t="s">
        <v>418</v>
      </c>
      <c r="D46" s="405">
        <v>3</v>
      </c>
    </row>
    <row r="47" spans="2:13">
      <c r="B47" s="404" t="s">
        <v>4</v>
      </c>
      <c r="C47" s="405" t="s">
        <v>414</v>
      </c>
      <c r="D47" s="405">
        <v>3</v>
      </c>
    </row>
    <row r="48" spans="2:13">
      <c r="B48" s="404" t="s">
        <v>4</v>
      </c>
      <c r="C48" s="405" t="s">
        <v>416</v>
      </c>
      <c r="D48" s="405">
        <v>4</v>
      </c>
    </row>
    <row r="49" spans="2:7">
      <c r="B49" s="404" t="s">
        <v>4</v>
      </c>
      <c r="C49" s="405" t="s">
        <v>417</v>
      </c>
      <c r="D49" s="405">
        <v>4</v>
      </c>
    </row>
    <row r="50" spans="2:7">
      <c r="B50" s="404" t="s">
        <v>4</v>
      </c>
      <c r="C50" s="405" t="s">
        <v>419</v>
      </c>
      <c r="D50" s="405">
        <v>4</v>
      </c>
    </row>
    <row r="51" spans="2:7">
      <c r="B51" s="404" t="s">
        <v>4</v>
      </c>
      <c r="C51" s="405" t="s">
        <v>420</v>
      </c>
      <c r="D51" s="405">
        <v>5</v>
      </c>
    </row>
    <row r="52" spans="2:7">
      <c r="B52" s="404" t="s">
        <v>4</v>
      </c>
      <c r="C52" s="405" t="s">
        <v>421</v>
      </c>
      <c r="D52" s="405">
        <v>5</v>
      </c>
    </row>
    <row r="53" spans="2:7">
      <c r="B53" s="404" t="s">
        <v>4</v>
      </c>
      <c r="C53" s="405" t="s">
        <v>422</v>
      </c>
      <c r="D53" s="405">
        <v>6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01" t="s">
        <v>1144</v>
      </c>
      <c r="C57" s="402" t="s">
        <v>5</v>
      </c>
      <c r="D57" s="403" t="s">
        <v>1142</v>
      </c>
    </row>
    <row r="58" spans="2:7">
      <c r="B58" s="404" t="s">
        <v>4</v>
      </c>
      <c r="C58" s="405" t="s">
        <v>310</v>
      </c>
      <c r="D58" s="405">
        <v>0.3</v>
      </c>
    </row>
    <row r="59" spans="2:7">
      <c r="B59" s="404" t="s">
        <v>4</v>
      </c>
      <c r="C59" s="405" t="s">
        <v>311</v>
      </c>
      <c r="D59" s="405">
        <v>0.6</v>
      </c>
    </row>
    <row r="60" spans="2:7">
      <c r="B60" s="404" t="s">
        <v>4</v>
      </c>
      <c r="C60" s="405" t="s">
        <v>312</v>
      </c>
      <c r="D60" s="40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01" t="s">
        <v>1146</v>
      </c>
      <c r="C64" s="402" t="s">
        <v>5</v>
      </c>
      <c r="D64" s="403" t="s">
        <v>1142</v>
      </c>
    </row>
    <row r="65" spans="2:4">
      <c r="B65" s="404" t="s">
        <v>4</v>
      </c>
      <c r="C65" s="405" t="s">
        <v>1172</v>
      </c>
      <c r="D65" s="40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29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29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2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27"/>
      <c r="C10" s="327"/>
      <c r="D10" s="327"/>
      <c r="E10" s="327"/>
      <c r="F10" s="327"/>
      <c r="G10" s="327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27"/>
      <c r="C15" s="327"/>
      <c r="D15" s="327"/>
      <c r="E15" s="327"/>
      <c r="F15" s="327"/>
      <c r="G15" s="32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30">
        <v>1</v>
      </c>
      <c r="H19" s="330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30">
        <v>3</v>
      </c>
      <c r="H20" s="330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30">
        <v>5</v>
      </c>
      <c r="H21" s="330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30">
        <v>0</v>
      </c>
      <c r="H22" s="330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00"/>
      <c r="C25" s="300"/>
      <c r="D25" s="5" t="s">
        <v>816</v>
      </c>
      <c r="E25" s="300"/>
      <c r="F25" s="300"/>
      <c r="G25" s="300"/>
    </row>
    <row r="26" spans="2:10" ht="94.5">
      <c r="B26" s="143" t="s">
        <v>641</v>
      </c>
      <c r="C26" s="144" t="s">
        <v>5</v>
      </c>
      <c r="D26" s="305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06">
        <v>0</v>
      </c>
      <c r="E27" s="135" t="s">
        <v>677</v>
      </c>
    </row>
    <row r="28" spans="2:10">
      <c r="B28" s="134" t="s">
        <v>4</v>
      </c>
      <c r="C28" s="13" t="s">
        <v>643</v>
      </c>
      <c r="D28" s="306">
        <v>1</v>
      </c>
      <c r="E28" s="135" t="s">
        <v>678</v>
      </c>
    </row>
    <row r="29" spans="2:10">
      <c r="B29" s="134" t="s">
        <v>4</v>
      </c>
      <c r="C29" s="13" t="s">
        <v>644</v>
      </c>
      <c r="D29" s="306">
        <v>2</v>
      </c>
      <c r="E29" s="135" t="s">
        <v>679</v>
      </c>
    </row>
    <row r="30" spans="2:10">
      <c r="B30" s="134" t="s">
        <v>4</v>
      </c>
      <c r="C30" s="13" t="s">
        <v>815</v>
      </c>
      <c r="D30" s="306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53"/>
      <c r="G3" s="553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39" t="s">
        <v>383</v>
      </c>
      <c r="C2" s="239"/>
      <c r="D2" s="239"/>
      <c r="E2" s="239"/>
      <c r="F2" s="239"/>
      <c r="G2" s="239"/>
      <c r="H2" s="239"/>
      <c r="I2" s="240"/>
      <c r="J2" s="240"/>
      <c r="K2" s="240"/>
      <c r="L2" s="240"/>
      <c r="M2" s="239"/>
      <c r="N2" s="239"/>
      <c r="O2" s="239"/>
      <c r="P2" s="239"/>
      <c r="Q2" s="239"/>
      <c r="R2" s="239"/>
    </row>
    <row r="3" spans="1:18" s="67" customFormat="1">
      <c r="B3" s="241"/>
      <c r="C3" s="241"/>
      <c r="D3" s="241"/>
      <c r="E3" s="241"/>
      <c r="F3" s="241"/>
      <c r="G3" s="241"/>
      <c r="H3" s="241"/>
      <c r="I3" s="242"/>
      <c r="J3" s="242"/>
      <c r="K3" s="242"/>
      <c r="L3" s="242"/>
      <c r="M3" s="241"/>
      <c r="N3" s="241"/>
      <c r="O3" s="241"/>
      <c r="P3" s="241"/>
    </row>
    <row r="4" spans="1:18" s="67" customFormat="1" ht="110.25" thickBot="1">
      <c r="B4" s="243" t="s">
        <v>384</v>
      </c>
      <c r="C4" s="244" t="s">
        <v>5</v>
      </c>
      <c r="D4" s="244" t="s">
        <v>184</v>
      </c>
      <c r="E4" s="245" t="s">
        <v>789</v>
      </c>
      <c r="F4" s="246" t="s">
        <v>30</v>
      </c>
      <c r="G4" s="247" t="s">
        <v>555</v>
      </c>
      <c r="H4" s="247" t="s">
        <v>556</v>
      </c>
      <c r="I4" s="247" t="s">
        <v>575</v>
      </c>
      <c r="J4" s="248" t="s">
        <v>23</v>
      </c>
      <c r="K4" s="248" t="s">
        <v>385</v>
      </c>
      <c r="L4" s="248" t="s">
        <v>386</v>
      </c>
      <c r="M4" s="248" t="s">
        <v>387</v>
      </c>
      <c r="N4" s="248" t="s">
        <v>1085</v>
      </c>
      <c r="O4" s="249" t="s">
        <v>38</v>
      </c>
      <c r="P4" s="250" t="s">
        <v>177</v>
      </c>
      <c r="Q4" s="144" t="s">
        <v>628</v>
      </c>
    </row>
    <row r="5" spans="1:18" s="67" customFormat="1">
      <c r="B5" s="251" t="s">
        <v>4</v>
      </c>
      <c r="C5" s="252" t="s">
        <v>456</v>
      </c>
      <c r="D5" s="252" t="s">
        <v>423</v>
      </c>
      <c r="E5" s="253"/>
      <c r="F5" s="254">
        <v>0</v>
      </c>
      <c r="G5" s="255">
        <v>0</v>
      </c>
      <c r="H5" s="255">
        <v>0</v>
      </c>
      <c r="I5" s="255">
        <v>0</v>
      </c>
      <c r="J5" s="256" t="s">
        <v>576</v>
      </c>
      <c r="K5" s="256" t="s">
        <v>456</v>
      </c>
      <c r="L5" s="256"/>
      <c r="M5" s="256"/>
      <c r="N5" s="375"/>
      <c r="O5" s="257" t="str">
        <f t="shared" ref="O5:O44" si="0">UPPER(CONCATENATE("TID_","SKIN",SUBSTITUTE(C5,"dragon",""),"_NAME"))</f>
        <v>TID_SKIN_BABY_0_NAME</v>
      </c>
      <c r="P5" s="258" t="str">
        <f t="shared" ref="P5:P44" si="1">UPPER(CONCATENATE("TID_",C5,"_DESC"))</f>
        <v>TID_DRAGON_BABY_0_DESC</v>
      </c>
      <c r="Q5" s="421">
        <v>1</v>
      </c>
    </row>
    <row r="6" spans="1:18" s="67" customFormat="1" ht="15.75" thickBot="1">
      <c r="B6" s="259" t="s">
        <v>4</v>
      </c>
      <c r="C6" s="260" t="s">
        <v>577</v>
      </c>
      <c r="D6" s="260" t="s">
        <v>423</v>
      </c>
      <c r="E6" s="261" t="s">
        <v>817</v>
      </c>
      <c r="F6" s="262">
        <v>1</v>
      </c>
      <c r="G6" s="263">
        <v>390</v>
      </c>
      <c r="H6" s="263">
        <v>0</v>
      </c>
      <c r="I6" s="263">
        <v>3</v>
      </c>
      <c r="J6" s="264" t="s">
        <v>578</v>
      </c>
      <c r="K6" s="264" t="s">
        <v>577</v>
      </c>
      <c r="L6" s="264"/>
      <c r="M6" s="264"/>
      <c r="N6" s="264" t="s">
        <v>1086</v>
      </c>
      <c r="O6" s="265" t="str">
        <f t="shared" si="0"/>
        <v>TID_SKIN_BABY_1_NAME</v>
      </c>
      <c r="P6" s="266" t="str">
        <f t="shared" si="1"/>
        <v>TID_DRAGON_BABY_1_DESC</v>
      </c>
      <c r="Q6" s="421">
        <v>2</v>
      </c>
    </row>
    <row r="7" spans="1:18" s="67" customFormat="1">
      <c r="B7" s="251" t="s">
        <v>4</v>
      </c>
      <c r="C7" s="252" t="s">
        <v>455</v>
      </c>
      <c r="D7" s="252" t="s">
        <v>415</v>
      </c>
      <c r="E7" s="253"/>
      <c r="F7" s="254">
        <v>0</v>
      </c>
      <c r="G7" s="255">
        <v>0</v>
      </c>
      <c r="H7" s="255">
        <v>0</v>
      </c>
      <c r="I7" s="255">
        <v>0</v>
      </c>
      <c r="J7" s="256" t="s">
        <v>576</v>
      </c>
      <c r="K7" s="256" t="s">
        <v>455</v>
      </c>
      <c r="L7" s="256"/>
      <c r="M7" s="256"/>
      <c r="N7" s="375"/>
      <c r="O7" s="257" t="str">
        <f t="shared" si="0"/>
        <v>TID_SKIN_CROCODILE_0_NAME</v>
      </c>
      <c r="P7" s="258" t="str">
        <f t="shared" si="1"/>
        <v>TID_DRAGON_CROCODILE_0_DESC</v>
      </c>
      <c r="Q7" s="421">
        <v>3</v>
      </c>
    </row>
    <row r="8" spans="1:18" s="67" customFormat="1">
      <c r="B8" s="267" t="s">
        <v>4</v>
      </c>
      <c r="C8" s="268" t="s">
        <v>457</v>
      </c>
      <c r="D8" s="268" t="s">
        <v>415</v>
      </c>
      <c r="E8" s="269" t="s">
        <v>821</v>
      </c>
      <c r="F8" s="270">
        <v>1</v>
      </c>
      <c r="G8" s="271">
        <v>900</v>
      </c>
      <c r="H8" s="271">
        <v>0</v>
      </c>
      <c r="I8" s="271">
        <v>3</v>
      </c>
      <c r="J8" s="272" t="s">
        <v>578</v>
      </c>
      <c r="K8" s="272" t="s">
        <v>457</v>
      </c>
      <c r="L8" s="272"/>
      <c r="M8" s="272"/>
      <c r="N8" s="264" t="s">
        <v>1340</v>
      </c>
      <c r="O8" s="273" t="str">
        <f t="shared" si="0"/>
        <v>TID_SKIN_CROCODILE_1_NAME</v>
      </c>
      <c r="P8" s="274" t="str">
        <f t="shared" si="1"/>
        <v>TID_DRAGON_CROCODILE_1_DESC</v>
      </c>
      <c r="Q8" s="421">
        <v>4</v>
      </c>
    </row>
    <row r="9" spans="1:18" s="67" customFormat="1" ht="15.75" thickBot="1">
      <c r="B9" s="259" t="s">
        <v>4</v>
      </c>
      <c r="C9" s="260" t="s">
        <v>458</v>
      </c>
      <c r="D9" s="260" t="s">
        <v>415</v>
      </c>
      <c r="E9" s="261" t="s">
        <v>911</v>
      </c>
      <c r="F9" s="262">
        <v>2</v>
      </c>
      <c r="G9" s="263">
        <v>0</v>
      </c>
      <c r="H9" s="263">
        <v>12</v>
      </c>
      <c r="I9" s="263">
        <v>6</v>
      </c>
      <c r="J9" s="264" t="s">
        <v>580</v>
      </c>
      <c r="K9" s="264" t="s">
        <v>458</v>
      </c>
      <c r="L9" s="264"/>
      <c r="M9" s="264"/>
      <c r="N9" s="431" t="s">
        <v>1341</v>
      </c>
      <c r="O9" s="265" t="str">
        <f t="shared" si="0"/>
        <v>TID_SKIN_CROCODILE_2_NAME</v>
      </c>
      <c r="P9" s="266" t="str">
        <f t="shared" si="1"/>
        <v>TID_DRAGON_CROCODILE_2_DESC</v>
      </c>
      <c r="Q9" s="421">
        <v>5</v>
      </c>
    </row>
    <row r="10" spans="1:18" s="67" customFormat="1">
      <c r="B10" s="251" t="s">
        <v>4</v>
      </c>
      <c r="C10" s="252" t="s">
        <v>462</v>
      </c>
      <c r="D10" s="252" t="s">
        <v>418</v>
      </c>
      <c r="E10" s="253"/>
      <c r="F10" s="254">
        <v>0</v>
      </c>
      <c r="G10" s="255">
        <v>0</v>
      </c>
      <c r="H10" s="255">
        <v>0</v>
      </c>
      <c r="I10" s="255">
        <v>0</v>
      </c>
      <c r="J10" s="256" t="s">
        <v>576</v>
      </c>
      <c r="K10" s="256" t="s">
        <v>462</v>
      </c>
      <c r="L10" s="256"/>
      <c r="M10" s="256"/>
      <c r="N10" s="264"/>
      <c r="O10" s="257" t="str">
        <f t="shared" si="0"/>
        <v>TID_SKIN_REPTILE_0_NAME</v>
      </c>
      <c r="P10" s="258" t="str">
        <f t="shared" si="1"/>
        <v>TID_DRAGON_REPTILE_0_DESC</v>
      </c>
      <c r="Q10" s="421">
        <v>6</v>
      </c>
      <c r="R10" s="67">
        <v>8</v>
      </c>
    </row>
    <row r="11" spans="1:18" s="67" customFormat="1">
      <c r="B11" s="267" t="s">
        <v>4</v>
      </c>
      <c r="C11" s="268" t="s">
        <v>541</v>
      </c>
      <c r="D11" s="268" t="s">
        <v>418</v>
      </c>
      <c r="E11" s="212" t="s">
        <v>791</v>
      </c>
      <c r="F11" s="270">
        <v>1</v>
      </c>
      <c r="G11" s="271">
        <v>3150</v>
      </c>
      <c r="H11" s="271">
        <v>0</v>
      </c>
      <c r="I11" s="271">
        <v>4</v>
      </c>
      <c r="J11" s="272" t="s">
        <v>578</v>
      </c>
      <c r="K11" s="272" t="s">
        <v>541</v>
      </c>
      <c r="L11" s="272"/>
      <c r="M11" s="272"/>
      <c r="N11" s="264" t="s">
        <v>1337</v>
      </c>
      <c r="O11" s="273" t="str">
        <f t="shared" si="0"/>
        <v>TID_SKIN_REPTILE_1_NAME</v>
      </c>
      <c r="P11" s="274" t="str">
        <f t="shared" si="1"/>
        <v>TID_DRAGON_REPTILE_1_DESC</v>
      </c>
      <c r="Q11" s="421">
        <v>7</v>
      </c>
    </row>
    <row r="12" spans="1:18" s="67" customFormat="1" ht="15.75" thickBot="1">
      <c r="B12" s="422" t="s">
        <v>4</v>
      </c>
      <c r="C12" s="423" t="s">
        <v>542</v>
      </c>
      <c r="D12" s="423" t="s">
        <v>418</v>
      </c>
      <c r="E12" s="424" t="s">
        <v>792</v>
      </c>
      <c r="F12" s="425">
        <v>2</v>
      </c>
      <c r="G12" s="426"/>
      <c r="H12" s="426">
        <v>20</v>
      </c>
      <c r="I12" s="426">
        <v>8</v>
      </c>
      <c r="J12" s="427" t="s">
        <v>580</v>
      </c>
      <c r="K12" s="427" t="s">
        <v>542</v>
      </c>
      <c r="L12" s="427"/>
      <c r="M12" s="427"/>
      <c r="N12" s="427" t="s">
        <v>1339</v>
      </c>
      <c r="O12" s="428" t="str">
        <f t="shared" si="0"/>
        <v>TID_SKIN_REPTILE_2_NAME</v>
      </c>
      <c r="P12" s="429" t="str">
        <f t="shared" si="1"/>
        <v>TID_DRAGON_REPTILE_2_DESC</v>
      </c>
      <c r="Q12" s="430">
        <v>8</v>
      </c>
    </row>
    <row r="13" spans="1:18" s="67" customFormat="1">
      <c r="B13" s="267" t="s">
        <v>4</v>
      </c>
      <c r="C13" s="268" t="s">
        <v>459</v>
      </c>
      <c r="D13" s="268" t="s">
        <v>414</v>
      </c>
      <c r="E13" s="269"/>
      <c r="F13" s="270">
        <v>0</v>
      </c>
      <c r="G13" s="271">
        <v>0</v>
      </c>
      <c r="H13" s="271">
        <v>0</v>
      </c>
      <c r="I13" s="271">
        <v>0</v>
      </c>
      <c r="J13" s="272" t="s">
        <v>576</v>
      </c>
      <c r="K13" s="272" t="s">
        <v>459</v>
      </c>
      <c r="L13" s="272"/>
      <c r="M13" s="272"/>
      <c r="N13" s="264"/>
      <c r="O13" s="273" t="str">
        <f t="shared" si="0"/>
        <v>TID_SKIN_FAT_0_NAME</v>
      </c>
      <c r="P13" s="274" t="str">
        <f t="shared" si="1"/>
        <v>TID_DRAGON_FAT_0_DESC</v>
      </c>
      <c r="Q13" s="421">
        <v>10</v>
      </c>
    </row>
    <row r="14" spans="1:18" s="67" customFormat="1">
      <c r="B14" s="267" t="s">
        <v>4</v>
      </c>
      <c r="C14" s="268" t="s">
        <v>536</v>
      </c>
      <c r="D14" s="268" t="s">
        <v>414</v>
      </c>
      <c r="E14" s="261" t="s">
        <v>829</v>
      </c>
      <c r="F14" s="270">
        <v>1</v>
      </c>
      <c r="G14" s="271">
        <v>4800</v>
      </c>
      <c r="H14" s="271">
        <v>0</v>
      </c>
      <c r="I14" s="271">
        <v>3</v>
      </c>
      <c r="J14" s="272" t="s">
        <v>578</v>
      </c>
      <c r="K14" s="272" t="s">
        <v>536</v>
      </c>
      <c r="L14" s="272"/>
      <c r="M14" s="272"/>
      <c r="N14" s="264"/>
      <c r="O14" s="273" t="str">
        <f t="shared" si="0"/>
        <v>TID_SKIN_FAT_1_NAME</v>
      </c>
      <c r="P14" s="274" t="str">
        <f t="shared" si="1"/>
        <v>TID_DRAGON_FAT_1_DESC</v>
      </c>
      <c r="Q14" s="421">
        <v>11</v>
      </c>
    </row>
    <row r="15" spans="1:18" s="67" customFormat="1">
      <c r="B15" s="259" t="s">
        <v>4</v>
      </c>
      <c r="C15" s="260" t="s">
        <v>579</v>
      </c>
      <c r="D15" s="260" t="s">
        <v>414</v>
      </c>
      <c r="E15" s="261" t="s">
        <v>792</v>
      </c>
      <c r="F15" s="262">
        <v>2</v>
      </c>
      <c r="G15" s="263">
        <v>6400</v>
      </c>
      <c r="H15" s="263"/>
      <c r="I15" s="263">
        <v>6</v>
      </c>
      <c r="J15" s="264" t="s">
        <v>580</v>
      </c>
      <c r="K15" s="264" t="s">
        <v>579</v>
      </c>
      <c r="L15" s="264"/>
      <c r="M15" s="264"/>
      <c r="N15" s="264"/>
      <c r="O15" s="265" t="str">
        <f t="shared" si="0"/>
        <v>TID_SKIN_FAT_2_NAME</v>
      </c>
      <c r="P15" s="266" t="str">
        <f t="shared" si="1"/>
        <v>TID_DRAGON_FAT_2_DESC</v>
      </c>
      <c r="Q15" s="421">
        <v>12</v>
      </c>
    </row>
    <row r="16" spans="1:18" s="67" customFormat="1" ht="15.75" thickBot="1">
      <c r="B16" s="259" t="s">
        <v>4</v>
      </c>
      <c r="C16" s="260" t="s">
        <v>1336</v>
      </c>
      <c r="D16" s="260" t="s">
        <v>414</v>
      </c>
      <c r="E16" s="261" t="s">
        <v>300</v>
      </c>
      <c r="F16" s="262">
        <v>3</v>
      </c>
      <c r="G16" s="263">
        <v>0</v>
      </c>
      <c r="H16" s="263">
        <v>30</v>
      </c>
      <c r="I16" s="263">
        <v>6</v>
      </c>
      <c r="J16" s="264" t="s">
        <v>580</v>
      </c>
      <c r="K16" s="264" t="s">
        <v>579</v>
      </c>
      <c r="L16" s="264"/>
      <c r="M16" s="264"/>
      <c r="N16" s="264"/>
      <c r="O16" s="265" t="str">
        <f t="shared" si="0"/>
        <v>TID_SKIN_FAT_3_NAME</v>
      </c>
      <c r="P16" s="266" t="str">
        <f t="shared" si="1"/>
        <v>TID_DRAGON_FAT_3_DESC</v>
      </c>
      <c r="Q16" s="421">
        <v>12</v>
      </c>
    </row>
    <row r="17" spans="2:17" s="67" customFormat="1">
      <c r="B17" s="251" t="s">
        <v>4</v>
      </c>
      <c r="C17" s="252" t="s">
        <v>460</v>
      </c>
      <c r="D17" s="252" t="s">
        <v>416</v>
      </c>
      <c r="E17" s="253"/>
      <c r="F17" s="254">
        <v>0</v>
      </c>
      <c r="G17" s="255">
        <v>0</v>
      </c>
      <c r="H17" s="255">
        <v>0</v>
      </c>
      <c r="I17" s="255">
        <v>0</v>
      </c>
      <c r="J17" s="256" t="s">
        <v>576</v>
      </c>
      <c r="K17" s="256" t="s">
        <v>460</v>
      </c>
      <c r="L17" s="256"/>
      <c r="M17" s="256"/>
      <c r="N17" s="375"/>
      <c r="O17" s="257" t="str">
        <f t="shared" si="0"/>
        <v>TID_SKIN_BUG_0_NAME</v>
      </c>
      <c r="P17" s="258" t="str">
        <f t="shared" si="1"/>
        <v>TID_DRAGON_BUG_0_DESC</v>
      </c>
      <c r="Q17" s="421">
        <v>13</v>
      </c>
    </row>
    <row r="18" spans="2:17" s="67" customFormat="1">
      <c r="B18" s="267" t="s">
        <v>4</v>
      </c>
      <c r="C18" s="268" t="s">
        <v>537</v>
      </c>
      <c r="D18" s="268" t="s">
        <v>416</v>
      </c>
      <c r="E18" s="269" t="s">
        <v>790</v>
      </c>
      <c r="F18" s="270">
        <v>1</v>
      </c>
      <c r="G18" s="271">
        <v>9500</v>
      </c>
      <c r="H18" s="271">
        <v>0</v>
      </c>
      <c r="I18" s="271">
        <v>3</v>
      </c>
      <c r="J18" s="272" t="s">
        <v>578</v>
      </c>
      <c r="K18" s="272" t="s">
        <v>537</v>
      </c>
      <c r="L18" s="272"/>
      <c r="M18" s="272"/>
      <c r="N18" s="264"/>
      <c r="O18" s="273" t="str">
        <f t="shared" si="0"/>
        <v>TID_SKIN_BUG_1_NAME</v>
      </c>
      <c r="P18" s="274" t="str">
        <f t="shared" si="1"/>
        <v>TID_DRAGON_BUG_1_DESC</v>
      </c>
      <c r="Q18" s="421">
        <v>14</v>
      </c>
    </row>
    <row r="19" spans="2:17" s="67" customFormat="1">
      <c r="B19" s="267" t="s">
        <v>4</v>
      </c>
      <c r="C19" s="268" t="s">
        <v>538</v>
      </c>
      <c r="D19" s="268" t="s">
        <v>416</v>
      </c>
      <c r="E19" s="269" t="s">
        <v>324</v>
      </c>
      <c r="F19" s="270">
        <v>2</v>
      </c>
      <c r="G19" s="271">
        <v>13000</v>
      </c>
      <c r="H19" s="271">
        <v>0</v>
      </c>
      <c r="I19" s="271">
        <v>6</v>
      </c>
      <c r="J19" s="272" t="s">
        <v>580</v>
      </c>
      <c r="K19" s="272" t="s">
        <v>538</v>
      </c>
      <c r="L19" s="272"/>
      <c r="M19" s="272"/>
      <c r="N19" s="264"/>
      <c r="O19" s="273" t="str">
        <f t="shared" si="0"/>
        <v>TID_SKIN_BUG_2_NAME</v>
      </c>
      <c r="P19" s="274" t="str">
        <f t="shared" si="1"/>
        <v>TID_DRAGON_BUG_2_DESC</v>
      </c>
      <c r="Q19" s="421">
        <v>15</v>
      </c>
    </row>
    <row r="20" spans="2:17" s="67" customFormat="1" ht="15.75" thickBot="1">
      <c r="B20" s="259" t="s">
        <v>4</v>
      </c>
      <c r="C20" s="260" t="s">
        <v>581</v>
      </c>
      <c r="D20" s="260" t="s">
        <v>416</v>
      </c>
      <c r="E20" s="212" t="s">
        <v>791</v>
      </c>
      <c r="F20" s="262">
        <v>3</v>
      </c>
      <c r="G20" s="263">
        <v>0</v>
      </c>
      <c r="H20" s="263">
        <v>40</v>
      </c>
      <c r="I20" s="263">
        <v>9</v>
      </c>
      <c r="J20" s="264" t="s">
        <v>582</v>
      </c>
      <c r="K20" s="264" t="s">
        <v>581</v>
      </c>
      <c r="L20" s="264"/>
      <c r="M20" s="264"/>
      <c r="N20" s="264"/>
      <c r="O20" s="265" t="str">
        <f t="shared" si="0"/>
        <v>TID_SKIN_BUG_3_NAME</v>
      </c>
      <c r="P20" s="266" t="str">
        <f t="shared" si="1"/>
        <v>TID_DRAGON_BUG_3_DESC</v>
      </c>
      <c r="Q20" s="421">
        <v>16</v>
      </c>
    </row>
    <row r="21" spans="2:17" s="67" customFormat="1">
      <c r="B21" s="251" t="s">
        <v>4</v>
      </c>
      <c r="C21" s="252" t="s">
        <v>461</v>
      </c>
      <c r="D21" s="252" t="s">
        <v>417</v>
      </c>
      <c r="E21" s="253"/>
      <c r="F21" s="254">
        <v>0</v>
      </c>
      <c r="G21" s="255">
        <v>0</v>
      </c>
      <c r="H21" s="255">
        <v>0</v>
      </c>
      <c r="I21" s="255">
        <v>0</v>
      </c>
      <c r="J21" s="256" t="s">
        <v>576</v>
      </c>
      <c r="K21" s="256" t="s">
        <v>461</v>
      </c>
      <c r="L21" s="256"/>
      <c r="M21" s="256"/>
      <c r="N21" s="375" t="s">
        <v>1092</v>
      </c>
      <c r="O21" s="257" t="str">
        <f t="shared" si="0"/>
        <v>TID_SKIN_CHINESE_0_NAME</v>
      </c>
      <c r="P21" s="258" t="str">
        <f t="shared" si="1"/>
        <v>TID_DRAGON_CHINESE_0_DESC</v>
      </c>
      <c r="Q21" s="421">
        <v>17</v>
      </c>
    </row>
    <row r="22" spans="2:17" s="67" customFormat="1">
      <c r="B22" s="267" t="s">
        <v>4</v>
      </c>
      <c r="C22" s="268" t="s">
        <v>539</v>
      </c>
      <c r="D22" s="268" t="s">
        <v>417</v>
      </c>
      <c r="E22" s="269" t="s">
        <v>829</v>
      </c>
      <c r="F22" s="270">
        <v>1</v>
      </c>
      <c r="G22" s="271">
        <v>17000</v>
      </c>
      <c r="H22" s="271">
        <v>0</v>
      </c>
      <c r="I22" s="271">
        <v>4</v>
      </c>
      <c r="J22" s="272" t="s">
        <v>578</v>
      </c>
      <c r="K22" s="272" t="s">
        <v>539</v>
      </c>
      <c r="L22" s="272"/>
      <c r="M22" s="272"/>
      <c r="N22" s="264" t="s">
        <v>1093</v>
      </c>
      <c r="O22" s="273" t="str">
        <f t="shared" si="0"/>
        <v>TID_SKIN_CHINESE_1_NAME</v>
      </c>
      <c r="P22" s="274" t="str">
        <f t="shared" si="1"/>
        <v>TID_DRAGON_CHINESE_1_DESC</v>
      </c>
      <c r="Q22" s="421">
        <v>18</v>
      </c>
    </row>
    <row r="23" spans="2:17" s="67" customFormat="1">
      <c r="B23" s="267" t="s">
        <v>4</v>
      </c>
      <c r="C23" s="268" t="s">
        <v>540</v>
      </c>
      <c r="D23" s="268" t="s">
        <v>417</v>
      </c>
      <c r="E23" s="269" t="s">
        <v>790</v>
      </c>
      <c r="F23" s="270">
        <v>2</v>
      </c>
      <c r="G23" s="271">
        <v>20000</v>
      </c>
      <c r="H23" s="271">
        <v>0</v>
      </c>
      <c r="I23" s="271">
        <v>8</v>
      </c>
      <c r="J23" s="272" t="s">
        <v>580</v>
      </c>
      <c r="K23" s="272" t="s">
        <v>540</v>
      </c>
      <c r="L23" s="272"/>
      <c r="M23" s="272"/>
      <c r="N23" s="264" t="s">
        <v>1338</v>
      </c>
      <c r="O23" s="273" t="str">
        <f t="shared" si="0"/>
        <v>TID_SKIN_CHINESE_2_NAME</v>
      </c>
      <c r="P23" s="274" t="str">
        <f t="shared" si="1"/>
        <v>TID_DRAGON_CHINESE_2_DESC</v>
      </c>
      <c r="Q23" s="421">
        <v>19</v>
      </c>
    </row>
    <row r="24" spans="2:17" s="67" customFormat="1" ht="15.75" thickBot="1">
      <c r="B24" s="259" t="s">
        <v>4</v>
      </c>
      <c r="C24" s="260" t="s">
        <v>583</v>
      </c>
      <c r="D24" s="260" t="s">
        <v>417</v>
      </c>
      <c r="E24" s="261" t="s">
        <v>792</v>
      </c>
      <c r="F24" s="262">
        <v>3</v>
      </c>
      <c r="G24" s="263">
        <v>0</v>
      </c>
      <c r="H24" s="263">
        <v>80</v>
      </c>
      <c r="I24" s="263">
        <v>12</v>
      </c>
      <c r="J24" s="264" t="s">
        <v>582</v>
      </c>
      <c r="K24" s="264" t="s">
        <v>583</v>
      </c>
      <c r="L24" s="264"/>
      <c r="M24" s="264"/>
      <c r="N24" s="264" t="s">
        <v>1270</v>
      </c>
      <c r="O24" s="265" t="str">
        <f t="shared" si="0"/>
        <v>TID_SKIN_CHINESE_3_NAME</v>
      </c>
      <c r="P24" s="266" t="str">
        <f t="shared" si="1"/>
        <v>TID_DRAGON_CHINESE_3_DESC</v>
      </c>
      <c r="Q24" s="421">
        <v>20</v>
      </c>
    </row>
    <row r="25" spans="2:17" s="67" customFormat="1">
      <c r="B25" s="251" t="s">
        <v>4</v>
      </c>
      <c r="C25" s="252" t="s">
        <v>463</v>
      </c>
      <c r="D25" s="252" t="s">
        <v>419</v>
      </c>
      <c r="E25" s="253"/>
      <c r="F25" s="254">
        <v>0</v>
      </c>
      <c r="G25" s="255">
        <v>0</v>
      </c>
      <c r="H25" s="255">
        <v>0</v>
      </c>
      <c r="I25" s="255">
        <v>0</v>
      </c>
      <c r="J25" s="256" t="s">
        <v>576</v>
      </c>
      <c r="K25" s="256" t="s">
        <v>463</v>
      </c>
      <c r="L25" s="256"/>
      <c r="M25" s="256"/>
      <c r="N25" s="375"/>
      <c r="O25" s="257" t="str">
        <f t="shared" si="0"/>
        <v>TID_SKIN_CLASSIC_0_NAME</v>
      </c>
      <c r="P25" s="258" t="str">
        <f t="shared" si="1"/>
        <v>TID_DRAGON_CLASSIC_0_DESC</v>
      </c>
      <c r="Q25" s="421">
        <v>21</v>
      </c>
    </row>
    <row r="26" spans="2:17" s="67" customFormat="1">
      <c r="B26" s="267" t="s">
        <v>4</v>
      </c>
      <c r="C26" s="268" t="s">
        <v>543</v>
      </c>
      <c r="D26" s="268" t="s">
        <v>419</v>
      </c>
      <c r="E26" s="269" t="s">
        <v>820</v>
      </c>
      <c r="F26" s="270">
        <v>1</v>
      </c>
      <c r="G26" s="271">
        <v>20000</v>
      </c>
      <c r="H26" s="271">
        <v>0</v>
      </c>
      <c r="I26" s="271">
        <v>3</v>
      </c>
      <c r="J26" s="272" t="s">
        <v>578</v>
      </c>
      <c r="K26" s="272" t="s">
        <v>543</v>
      </c>
      <c r="L26" s="272"/>
      <c r="M26" s="272"/>
      <c r="N26" s="264" t="s">
        <v>1463</v>
      </c>
      <c r="O26" s="273" t="str">
        <f t="shared" si="0"/>
        <v>TID_SKIN_CLASSIC_1_NAME</v>
      </c>
      <c r="P26" s="274" t="str">
        <f t="shared" si="1"/>
        <v>TID_DRAGON_CLASSIC_1_DESC</v>
      </c>
      <c r="Q26" s="421">
        <v>22</v>
      </c>
    </row>
    <row r="27" spans="2:17" s="67" customFormat="1">
      <c r="B27" s="267" t="s">
        <v>4</v>
      </c>
      <c r="C27" s="268" t="s">
        <v>544</v>
      </c>
      <c r="D27" s="268" t="s">
        <v>419</v>
      </c>
      <c r="E27" s="269" t="s">
        <v>790</v>
      </c>
      <c r="F27" s="270">
        <v>2</v>
      </c>
      <c r="G27" s="271">
        <v>25000</v>
      </c>
      <c r="H27" s="271">
        <v>0</v>
      </c>
      <c r="I27" s="271">
        <v>6</v>
      </c>
      <c r="J27" s="272" t="s">
        <v>580</v>
      </c>
      <c r="K27" s="272" t="s">
        <v>544</v>
      </c>
      <c r="L27" s="272"/>
      <c r="M27" s="272"/>
      <c r="N27" s="264" t="s">
        <v>1341</v>
      </c>
      <c r="O27" s="273" t="str">
        <f t="shared" si="0"/>
        <v>TID_SKIN_CLASSIC_2_NAME</v>
      </c>
      <c r="P27" s="274" t="str">
        <f t="shared" si="1"/>
        <v>TID_DRAGON_CLASSIC_2_DESC</v>
      </c>
      <c r="Q27" s="421">
        <v>23</v>
      </c>
    </row>
    <row r="28" spans="2:17" s="67" customFormat="1">
      <c r="B28" s="267" t="s">
        <v>4</v>
      </c>
      <c r="C28" s="268" t="s">
        <v>545</v>
      </c>
      <c r="D28" s="268" t="s">
        <v>419</v>
      </c>
      <c r="E28" s="269" t="s">
        <v>324</v>
      </c>
      <c r="F28" s="270">
        <v>3</v>
      </c>
      <c r="G28" s="271">
        <v>30000</v>
      </c>
      <c r="H28" s="271">
        <v>0</v>
      </c>
      <c r="I28" s="271">
        <v>9</v>
      </c>
      <c r="J28" s="264" t="s">
        <v>582</v>
      </c>
      <c r="K28" s="264" t="s">
        <v>545</v>
      </c>
      <c r="L28" s="264"/>
      <c r="M28" s="264"/>
      <c r="N28" s="264" t="s">
        <v>1340</v>
      </c>
      <c r="O28" s="273" t="str">
        <f t="shared" si="0"/>
        <v>TID_SKIN_CLASSIC_3_NAME</v>
      </c>
      <c r="P28" s="274" t="str">
        <f t="shared" si="1"/>
        <v>TID_DRAGON_CLASSIC_3_DESC</v>
      </c>
      <c r="Q28" s="421">
        <v>24</v>
      </c>
    </row>
    <row r="29" spans="2:17" s="67" customFormat="1" ht="15.75" thickBot="1">
      <c r="B29" s="259" t="s">
        <v>4</v>
      </c>
      <c r="C29" s="260" t="s">
        <v>584</v>
      </c>
      <c r="D29" s="260" t="s">
        <v>419</v>
      </c>
      <c r="E29" s="261" t="s">
        <v>824</v>
      </c>
      <c r="F29" s="262">
        <v>4</v>
      </c>
      <c r="G29" s="263">
        <v>0</v>
      </c>
      <c r="H29" s="263">
        <v>110</v>
      </c>
      <c r="I29" s="263">
        <v>12</v>
      </c>
      <c r="J29" s="264" t="s">
        <v>585</v>
      </c>
      <c r="K29" s="264" t="s">
        <v>584</v>
      </c>
      <c r="L29" s="264"/>
      <c r="M29" s="264"/>
      <c r="N29" s="264"/>
      <c r="O29" s="265" t="str">
        <f t="shared" si="0"/>
        <v>TID_SKIN_CLASSIC_4_NAME</v>
      </c>
      <c r="P29" s="266" t="str">
        <f t="shared" si="1"/>
        <v>TID_DRAGON_CLASSIC_4_DESC</v>
      </c>
      <c r="Q29" s="421">
        <v>25</v>
      </c>
    </row>
    <row r="30" spans="2:17" s="67" customFormat="1">
      <c r="B30" s="251" t="s">
        <v>4</v>
      </c>
      <c r="C30" s="252" t="s">
        <v>464</v>
      </c>
      <c r="D30" s="252" t="s">
        <v>420</v>
      </c>
      <c r="E30" s="253"/>
      <c r="F30" s="254">
        <v>0</v>
      </c>
      <c r="G30" s="255">
        <v>0</v>
      </c>
      <c r="H30" s="255">
        <v>0</v>
      </c>
      <c r="I30" s="255">
        <v>0</v>
      </c>
      <c r="J30" s="256" t="s">
        <v>576</v>
      </c>
      <c r="K30" s="256" t="s">
        <v>464</v>
      </c>
      <c r="L30" s="256"/>
      <c r="M30" s="256"/>
      <c r="N30" s="375"/>
      <c r="O30" s="257" t="str">
        <f t="shared" si="0"/>
        <v>TID_SKIN_DEVIL_0_NAME</v>
      </c>
      <c r="P30" s="258" t="str">
        <f t="shared" si="1"/>
        <v>TID_DRAGON_DEVIL_0_DESC</v>
      </c>
      <c r="Q30" s="421">
        <v>26</v>
      </c>
    </row>
    <row r="31" spans="2:17" s="67" customFormat="1">
      <c r="B31" s="267" t="s">
        <v>4</v>
      </c>
      <c r="C31" s="268" t="s">
        <v>546</v>
      </c>
      <c r="D31" s="268" t="s">
        <v>420</v>
      </c>
      <c r="E31" s="269" t="s">
        <v>817</v>
      </c>
      <c r="F31" s="270">
        <v>1</v>
      </c>
      <c r="G31" s="271">
        <v>32000</v>
      </c>
      <c r="H31" s="271">
        <v>0</v>
      </c>
      <c r="I31" s="271">
        <v>4</v>
      </c>
      <c r="J31" s="272" t="s">
        <v>578</v>
      </c>
      <c r="K31" s="272" t="s">
        <v>546</v>
      </c>
      <c r="L31" s="272"/>
      <c r="M31" s="272"/>
      <c r="N31" s="264"/>
      <c r="O31" s="273" t="str">
        <f t="shared" si="0"/>
        <v>TID_SKIN_DEVIL_1_NAME</v>
      </c>
      <c r="P31" s="274" t="str">
        <f t="shared" si="1"/>
        <v>TID_DRAGON_DEVIL_1_DESC</v>
      </c>
      <c r="Q31" s="421">
        <v>27</v>
      </c>
    </row>
    <row r="32" spans="2:17" s="67" customFormat="1">
      <c r="B32" s="267" t="s">
        <v>4</v>
      </c>
      <c r="C32" s="268" t="s">
        <v>547</v>
      </c>
      <c r="D32" s="268" t="s">
        <v>420</v>
      </c>
      <c r="E32" s="269" t="s">
        <v>820</v>
      </c>
      <c r="F32" s="270">
        <v>2</v>
      </c>
      <c r="G32" s="271">
        <v>40000</v>
      </c>
      <c r="H32" s="271">
        <v>0</v>
      </c>
      <c r="I32" s="271">
        <v>8</v>
      </c>
      <c r="J32" s="272" t="s">
        <v>580</v>
      </c>
      <c r="K32" s="272" t="s">
        <v>547</v>
      </c>
      <c r="L32" s="272"/>
      <c r="M32" s="272"/>
      <c r="N32" s="264"/>
      <c r="O32" s="273" t="str">
        <f t="shared" si="0"/>
        <v>TID_SKIN_DEVIL_2_NAME</v>
      </c>
      <c r="P32" s="274" t="str">
        <f t="shared" si="1"/>
        <v>TID_DRAGON_DEVIL_2_DESC</v>
      </c>
      <c r="Q32" s="421">
        <v>28</v>
      </c>
    </row>
    <row r="33" spans="2:17" s="67" customFormat="1">
      <c r="B33" s="267" t="s">
        <v>4</v>
      </c>
      <c r="C33" s="268" t="s">
        <v>548</v>
      </c>
      <c r="D33" s="268" t="s">
        <v>420</v>
      </c>
      <c r="E33" s="261" t="s">
        <v>300</v>
      </c>
      <c r="F33" s="270">
        <v>3</v>
      </c>
      <c r="G33" s="271">
        <v>48000</v>
      </c>
      <c r="H33" s="271">
        <v>0</v>
      </c>
      <c r="I33" s="271">
        <v>12</v>
      </c>
      <c r="J33" s="264" t="s">
        <v>582</v>
      </c>
      <c r="K33" s="264" t="s">
        <v>548</v>
      </c>
      <c r="L33" s="264"/>
      <c r="M33" s="264"/>
      <c r="N33" s="264"/>
      <c r="O33" s="273" t="str">
        <f t="shared" si="0"/>
        <v>TID_SKIN_DEVIL_3_NAME</v>
      </c>
      <c r="P33" s="274" t="str">
        <f t="shared" si="1"/>
        <v>TID_DRAGON_DEVIL_3_DESC</v>
      </c>
      <c r="Q33" s="421">
        <v>29</v>
      </c>
    </row>
    <row r="34" spans="2:17" s="67" customFormat="1" ht="15.75" thickBot="1">
      <c r="B34" s="259" t="s">
        <v>4</v>
      </c>
      <c r="C34" s="260" t="s">
        <v>586</v>
      </c>
      <c r="D34" s="260" t="s">
        <v>420</v>
      </c>
      <c r="E34" s="261" t="s">
        <v>911</v>
      </c>
      <c r="F34" s="262">
        <v>4</v>
      </c>
      <c r="G34" s="263">
        <v>0</v>
      </c>
      <c r="H34" s="263">
        <v>160</v>
      </c>
      <c r="I34" s="263">
        <v>16</v>
      </c>
      <c r="J34" s="264" t="s">
        <v>585</v>
      </c>
      <c r="K34" s="264" t="s">
        <v>586</v>
      </c>
      <c r="L34" s="264"/>
      <c r="M34" s="264"/>
      <c r="N34" s="264"/>
      <c r="O34" s="265" t="str">
        <f t="shared" si="0"/>
        <v>TID_SKIN_DEVIL_4_NAME</v>
      </c>
      <c r="P34" s="266" t="str">
        <f t="shared" si="1"/>
        <v>TID_DRAGON_DEVIL_4_DESC</v>
      </c>
      <c r="Q34" s="421">
        <v>30</v>
      </c>
    </row>
    <row r="35" spans="2:17" s="67" customFormat="1">
      <c r="B35" s="251" t="s">
        <v>4</v>
      </c>
      <c r="C35" s="252" t="s">
        <v>465</v>
      </c>
      <c r="D35" s="252" t="s">
        <v>421</v>
      </c>
      <c r="E35" s="253"/>
      <c r="F35" s="254">
        <v>0</v>
      </c>
      <c r="G35" s="255">
        <v>0</v>
      </c>
      <c r="H35" s="255">
        <v>0</v>
      </c>
      <c r="I35" s="255">
        <v>0</v>
      </c>
      <c r="J35" s="256" t="s">
        <v>576</v>
      </c>
      <c r="K35" s="256" t="s">
        <v>465</v>
      </c>
      <c r="L35" s="256"/>
      <c r="M35" s="256"/>
      <c r="N35" s="375"/>
      <c r="O35" s="257" t="str">
        <f t="shared" si="0"/>
        <v>TID_SKIN_BALROG_0_NAME</v>
      </c>
      <c r="P35" s="258" t="str">
        <f t="shared" si="1"/>
        <v>TID_DRAGON_BALROG_0_DESC</v>
      </c>
      <c r="Q35" s="421">
        <v>31</v>
      </c>
    </row>
    <row r="36" spans="2:17" s="67" customFormat="1">
      <c r="B36" s="267" t="s">
        <v>4</v>
      </c>
      <c r="C36" s="268" t="s">
        <v>549</v>
      </c>
      <c r="D36" s="268" t="s">
        <v>421</v>
      </c>
      <c r="E36" s="269" t="s">
        <v>829</v>
      </c>
      <c r="F36" s="270">
        <v>1</v>
      </c>
      <c r="G36" s="271">
        <v>47000</v>
      </c>
      <c r="H36" s="271">
        <v>0</v>
      </c>
      <c r="I36" s="271">
        <v>4</v>
      </c>
      <c r="J36" s="272" t="s">
        <v>578</v>
      </c>
      <c r="K36" s="272" t="s">
        <v>549</v>
      </c>
      <c r="L36" s="272"/>
      <c r="M36" s="272"/>
      <c r="N36" s="264"/>
      <c r="O36" s="273" t="str">
        <f t="shared" si="0"/>
        <v>TID_SKIN_BALROG_1_NAME</v>
      </c>
      <c r="P36" s="274" t="str">
        <f t="shared" si="1"/>
        <v>TID_DRAGON_BALROG_1_DESC</v>
      </c>
      <c r="Q36" s="421">
        <v>32</v>
      </c>
    </row>
    <row r="37" spans="2:17" s="67" customFormat="1">
      <c r="B37" s="267" t="s">
        <v>4</v>
      </c>
      <c r="C37" s="268" t="s">
        <v>551</v>
      </c>
      <c r="D37" s="268" t="s">
        <v>421</v>
      </c>
      <c r="E37" s="269" t="s">
        <v>820</v>
      </c>
      <c r="F37" s="270">
        <v>2</v>
      </c>
      <c r="G37" s="271">
        <v>60000</v>
      </c>
      <c r="H37" s="271">
        <v>0</v>
      </c>
      <c r="I37" s="271">
        <v>8</v>
      </c>
      <c r="J37" s="272" t="s">
        <v>580</v>
      </c>
      <c r="K37" s="272" t="s">
        <v>551</v>
      </c>
      <c r="L37" s="272"/>
      <c r="M37" s="272"/>
      <c r="N37" s="264"/>
      <c r="O37" s="273" t="str">
        <f t="shared" si="0"/>
        <v>TID_SKIN_BALROG_2_NAME</v>
      </c>
      <c r="P37" s="274" t="str">
        <f t="shared" si="1"/>
        <v>TID_DRAGON_BALROG_2_DESC</v>
      </c>
      <c r="Q37" s="421">
        <v>33</v>
      </c>
    </row>
    <row r="38" spans="2:17" s="67" customFormat="1">
      <c r="B38" s="267" t="s">
        <v>4</v>
      </c>
      <c r="C38" s="268" t="s">
        <v>550</v>
      </c>
      <c r="D38" s="268" t="s">
        <v>421</v>
      </c>
      <c r="E38" s="269" t="s">
        <v>825</v>
      </c>
      <c r="F38" s="270">
        <v>3</v>
      </c>
      <c r="G38" s="271">
        <v>70000</v>
      </c>
      <c r="H38" s="271">
        <v>0</v>
      </c>
      <c r="I38" s="271">
        <v>12</v>
      </c>
      <c r="J38" s="264" t="s">
        <v>582</v>
      </c>
      <c r="K38" s="264" t="s">
        <v>550</v>
      </c>
      <c r="L38" s="264"/>
      <c r="M38" s="264"/>
      <c r="N38" s="264"/>
      <c r="O38" s="273" t="str">
        <f t="shared" si="0"/>
        <v>TID_SKIN_BALROG_3_NAME</v>
      </c>
      <c r="P38" s="274" t="str">
        <f t="shared" si="1"/>
        <v>TID_DRAGON_BALROG_3_DESC</v>
      </c>
      <c r="Q38" s="421">
        <v>34</v>
      </c>
    </row>
    <row r="39" spans="2:17" s="67" customFormat="1" ht="15.75" thickBot="1">
      <c r="B39" s="259" t="s">
        <v>4</v>
      </c>
      <c r="C39" s="260" t="s">
        <v>587</v>
      </c>
      <c r="D39" s="260" t="s">
        <v>421</v>
      </c>
      <c r="E39" s="261" t="s">
        <v>300</v>
      </c>
      <c r="F39" s="262">
        <v>4</v>
      </c>
      <c r="G39" s="263">
        <v>0</v>
      </c>
      <c r="H39" s="263">
        <v>160</v>
      </c>
      <c r="I39" s="263">
        <v>16</v>
      </c>
      <c r="J39" s="264" t="s">
        <v>585</v>
      </c>
      <c r="K39" s="264" t="s">
        <v>587</v>
      </c>
      <c r="L39" s="264"/>
      <c r="M39" s="264"/>
      <c r="N39" s="264"/>
      <c r="O39" s="265" t="str">
        <f t="shared" si="0"/>
        <v>TID_SKIN_BALROG_4_NAME</v>
      </c>
      <c r="P39" s="266" t="str">
        <f t="shared" si="1"/>
        <v>TID_DRAGON_BALROG_4_DESC</v>
      </c>
      <c r="Q39" s="421">
        <v>35</v>
      </c>
    </row>
    <row r="40" spans="2:17" s="67" customFormat="1">
      <c r="B40" s="251" t="s">
        <v>4</v>
      </c>
      <c r="C40" s="252" t="s">
        <v>466</v>
      </c>
      <c r="D40" s="252" t="s">
        <v>422</v>
      </c>
      <c r="E40" s="253"/>
      <c r="F40" s="254">
        <v>0</v>
      </c>
      <c r="G40" s="255">
        <v>0</v>
      </c>
      <c r="H40" s="255">
        <v>0</v>
      </c>
      <c r="I40" s="255">
        <v>0</v>
      </c>
      <c r="J40" s="256" t="s">
        <v>576</v>
      </c>
      <c r="K40" s="256" t="s">
        <v>466</v>
      </c>
      <c r="L40" s="256"/>
      <c r="M40" s="256"/>
      <c r="N40" s="375"/>
      <c r="O40" s="257" t="str">
        <f t="shared" si="0"/>
        <v>TID_SKIN_TITAN_0_NAME</v>
      </c>
      <c r="P40" s="258" t="str">
        <f t="shared" si="1"/>
        <v>TID_DRAGON_TITAN_0_DESC</v>
      </c>
      <c r="Q40" s="421">
        <v>36</v>
      </c>
    </row>
    <row r="41" spans="2:17" s="67" customFormat="1">
      <c r="B41" s="267" t="s">
        <v>4</v>
      </c>
      <c r="C41" s="268" t="s">
        <v>552</v>
      </c>
      <c r="D41" s="268" t="s">
        <v>422</v>
      </c>
      <c r="E41" s="269" t="s">
        <v>825</v>
      </c>
      <c r="F41" s="270">
        <v>1</v>
      </c>
      <c r="G41" s="271">
        <v>70000</v>
      </c>
      <c r="H41" s="271">
        <v>0</v>
      </c>
      <c r="I41" s="271">
        <v>4</v>
      </c>
      <c r="J41" s="272" t="s">
        <v>578</v>
      </c>
      <c r="K41" s="272" t="s">
        <v>552</v>
      </c>
      <c r="L41" s="272"/>
      <c r="M41" s="272"/>
      <c r="N41" s="264"/>
      <c r="O41" s="273" t="str">
        <f t="shared" si="0"/>
        <v>TID_SKIN_TITAN_1_NAME</v>
      </c>
      <c r="P41" s="274" t="str">
        <f t="shared" si="1"/>
        <v>TID_DRAGON_TITAN_1_DESC</v>
      </c>
      <c r="Q41" s="421">
        <v>37</v>
      </c>
    </row>
    <row r="42" spans="2:17" s="67" customFormat="1">
      <c r="B42" s="267" t="s">
        <v>4</v>
      </c>
      <c r="C42" s="268" t="s">
        <v>553</v>
      </c>
      <c r="D42" s="268" t="s">
        <v>422</v>
      </c>
      <c r="E42" s="261" t="s">
        <v>911</v>
      </c>
      <c r="F42" s="270">
        <v>2</v>
      </c>
      <c r="G42" s="271">
        <v>85000</v>
      </c>
      <c r="H42" s="271">
        <v>0</v>
      </c>
      <c r="I42" s="271">
        <v>8</v>
      </c>
      <c r="J42" s="272" t="s">
        <v>580</v>
      </c>
      <c r="K42" s="272" t="s">
        <v>553</v>
      </c>
      <c r="L42" s="272"/>
      <c r="M42" s="272"/>
      <c r="N42" s="264"/>
      <c r="O42" s="273" t="str">
        <f t="shared" si="0"/>
        <v>TID_SKIN_TITAN_2_NAME</v>
      </c>
      <c r="P42" s="274" t="str">
        <f t="shared" si="1"/>
        <v>TID_DRAGON_TITAN_2_DESC</v>
      </c>
      <c r="Q42" s="421">
        <v>38</v>
      </c>
    </row>
    <row r="43" spans="2:17" s="67" customFormat="1">
      <c r="B43" s="267" t="s">
        <v>4</v>
      </c>
      <c r="C43" s="268" t="s">
        <v>554</v>
      </c>
      <c r="D43" s="268" t="s">
        <v>422</v>
      </c>
      <c r="E43" s="261" t="s">
        <v>791</v>
      </c>
      <c r="F43" s="270">
        <v>3</v>
      </c>
      <c r="G43" s="271">
        <v>100000</v>
      </c>
      <c r="H43" s="271">
        <v>0</v>
      </c>
      <c r="I43" s="271">
        <v>12</v>
      </c>
      <c r="J43" s="264" t="s">
        <v>582</v>
      </c>
      <c r="K43" s="264" t="s">
        <v>554</v>
      </c>
      <c r="L43" s="264"/>
      <c r="M43" s="264"/>
      <c r="N43" s="264"/>
      <c r="O43" s="273" t="str">
        <f t="shared" si="0"/>
        <v>TID_SKIN_TITAN_3_NAME</v>
      </c>
      <c r="P43" s="274" t="str">
        <f t="shared" si="1"/>
        <v>TID_DRAGON_TITAN_3_DESC</v>
      </c>
      <c r="Q43" s="421">
        <v>39</v>
      </c>
    </row>
    <row r="44" spans="2:17" s="67" customFormat="1">
      <c r="B44" s="267" t="s">
        <v>4</v>
      </c>
      <c r="C44" s="268" t="s">
        <v>588</v>
      </c>
      <c r="D44" s="268" t="s">
        <v>422</v>
      </c>
      <c r="E44" s="261" t="s">
        <v>824</v>
      </c>
      <c r="F44" s="270">
        <v>4</v>
      </c>
      <c r="G44" s="271">
        <v>0</v>
      </c>
      <c r="H44" s="271">
        <v>220</v>
      </c>
      <c r="I44" s="271">
        <v>16</v>
      </c>
      <c r="J44" s="264" t="s">
        <v>585</v>
      </c>
      <c r="K44" s="264" t="s">
        <v>588</v>
      </c>
      <c r="L44" s="264"/>
      <c r="M44" s="264"/>
      <c r="N44" s="264"/>
      <c r="O44" s="273" t="str">
        <f t="shared" si="0"/>
        <v>TID_SKIN_TITAN_4_NAME</v>
      </c>
      <c r="P44" s="274" t="str">
        <f t="shared" si="1"/>
        <v>TID_DRAGON_TITAN_4_DESC</v>
      </c>
      <c r="Q44" s="42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3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3" t="s">
        <v>495</v>
      </c>
    </row>
    <row r="4" spans="2:13" s="67" customFormat="1">
      <c r="D4" s="214" t="s">
        <v>4</v>
      </c>
      <c r="E4" s="199" t="s">
        <v>793</v>
      </c>
      <c r="F4" s="212" t="s">
        <v>396</v>
      </c>
      <c r="G4" s="213" t="s">
        <v>397</v>
      </c>
      <c r="H4" s="213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1" t="str">
        <f>CONCATENATE("TID_POWERUP_",UPPER(powerUpsDefinitions[[#This Row],['[sku']]]),"_DESC")</f>
        <v>TID_POWERUP_AVOID_MINE_DESC</v>
      </c>
      <c r="M4" s="211" t="str">
        <f>CONCATENATE(powerUpsDefinitions[[#This Row],['[tidDesc']]],"_SHORT")</f>
        <v>TID_POWERUP_AVOID_MINE_DESC_SHORT</v>
      </c>
    </row>
    <row r="5" spans="2:13" s="67" customFormat="1">
      <c r="D5" s="214" t="s">
        <v>4</v>
      </c>
      <c r="E5" s="199" t="s">
        <v>794</v>
      </c>
      <c r="F5" s="212" t="s">
        <v>396</v>
      </c>
      <c r="G5" s="213" t="s">
        <v>398</v>
      </c>
      <c r="H5" s="213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1" t="str">
        <f>CONCATENATE("TID_POWERUP_",UPPER(powerUpsDefinitions[[#This Row],['[sku']]]),"_DESC")</f>
        <v>TID_POWERUP_AVOID_POISON_DESC</v>
      </c>
      <c r="M5" s="211" t="str">
        <f>CONCATENATE(powerUpsDefinitions[[#This Row],['[tidDesc']]],"_SHORT")</f>
        <v>TID_POWERUP_AVOID_POISON_DESC_SHORT</v>
      </c>
    </row>
    <row r="6" spans="2:13" s="67" customFormat="1">
      <c r="D6" s="214" t="s">
        <v>4</v>
      </c>
      <c r="E6" s="199" t="s">
        <v>792</v>
      </c>
      <c r="F6" s="212" t="s">
        <v>395</v>
      </c>
      <c r="G6" s="213">
        <v>10</v>
      </c>
      <c r="H6" s="213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1" t="str">
        <f>CONCATENATE("TID_POWERUP_",UPPER(powerUpsDefinitions[[#This Row],['[sku']]]),"_DESC")</f>
        <v>TID_POWERUP_BOOST_DESC</v>
      </c>
      <c r="M6" s="211" t="str">
        <f>CONCATENATE(powerUpsDefinitions[[#This Row],['[tidDesc']]],"_SHORT")</f>
        <v>TID_POWERUP_BOOST_DESC_SHORT</v>
      </c>
    </row>
    <row r="7" spans="2:13" s="67" customFormat="1">
      <c r="D7" s="214" t="s">
        <v>4</v>
      </c>
      <c r="E7" s="199" t="s">
        <v>324</v>
      </c>
      <c r="F7" s="212" t="s">
        <v>827</v>
      </c>
      <c r="G7" s="213">
        <v>5</v>
      </c>
      <c r="H7" s="213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1" t="str">
        <f>CONCATENATE("TID_POWERUP_",UPPER(powerUpsDefinitions[[#This Row],['[sku']]]),"_DESC")</f>
        <v>TID_POWERUP_COINS_DESC</v>
      </c>
      <c r="M7" s="211" t="str">
        <f>CONCATENATE(powerUpsDefinitions[[#This Row],['[tidDesc']]],"_SHORT")</f>
        <v>TID_POWERUP_COINS_DESC_SHORT</v>
      </c>
    </row>
    <row r="8" spans="2:13" s="67" customFormat="1">
      <c r="D8" s="214" t="s">
        <v>4</v>
      </c>
      <c r="E8" s="199" t="s">
        <v>388</v>
      </c>
      <c r="F8" s="212" t="s">
        <v>388</v>
      </c>
      <c r="G8" s="213"/>
      <c r="H8" s="213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1" t="str">
        <f>CONCATENATE("TID_POWERUP_",UPPER(powerUpsDefinitions[[#This Row],['[sku']]]),"_DESC")</f>
        <v>TID_POWERUP_DIVE_DESC</v>
      </c>
      <c r="M8" s="211" t="str">
        <f>CONCATENATE(powerUpsDefinitions[[#This Row],['[tidDesc']]],"_SHORT")</f>
        <v>TID_POWERUP_DIVE_DESC_SHORT</v>
      </c>
    </row>
    <row r="9" spans="2:13" s="67" customFormat="1">
      <c r="D9" s="214" t="s">
        <v>4</v>
      </c>
      <c r="E9" s="199" t="s">
        <v>389</v>
      </c>
      <c r="F9" s="212" t="s">
        <v>389</v>
      </c>
      <c r="G9" s="213">
        <v>1</v>
      </c>
      <c r="H9" s="213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1" t="str">
        <f>CONCATENATE("TID_POWERUP_",UPPER(powerUpsDefinitions[[#This Row],['[sku']]]),"_DESC")</f>
        <v>TID_POWERUP_DRAGONRAM_DESC</v>
      </c>
      <c r="M9" s="211" t="str">
        <f>CONCATENATE(powerUpsDefinitions[[#This Row],['[tidDesc']]],"_SHORT")</f>
        <v>TID_POWERUP_DRAGONRAM_DESC_SHORT</v>
      </c>
    </row>
    <row r="10" spans="2:13" s="67" customFormat="1">
      <c r="D10" s="214" t="s">
        <v>4</v>
      </c>
      <c r="E10" s="199" t="s">
        <v>832</v>
      </c>
      <c r="F10" s="212" t="s">
        <v>833</v>
      </c>
      <c r="G10" s="213">
        <v>11</v>
      </c>
      <c r="H10" s="213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1" t="str">
        <f>CONCATENATE("TID_POWERUP_",UPPER(powerUpsDefinitions[[#This Row],['[sku']]]),"_DESC")</f>
        <v>TID_POWERUP_EAT_GHOST_DESC</v>
      </c>
      <c r="M10" s="211" t="str">
        <f>CONCATENATE(powerUpsDefinitions[[#This Row],['[tidDesc']]],"_SHORT")</f>
        <v>TID_POWERUP_EAT_GHOST_DESC_SHORT</v>
      </c>
    </row>
    <row r="11" spans="2:13" s="67" customFormat="1">
      <c r="D11" s="214" t="s">
        <v>4</v>
      </c>
      <c r="E11" s="199" t="s">
        <v>834</v>
      </c>
      <c r="F11" s="212" t="s">
        <v>833</v>
      </c>
      <c r="G11" s="213">
        <v>12</v>
      </c>
      <c r="H11" s="213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1" t="str">
        <f>CONCATENATE("TID_POWERUP_",UPPER(powerUpsDefinitions[[#This Row],['[sku']]]),"_DESC")</f>
        <v>TID_POWERUP_EAT_MINE_DESC</v>
      </c>
      <c r="M11" s="211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09" t="s">
        <v>835</v>
      </c>
      <c r="G12" s="210">
        <v>1</v>
      </c>
      <c r="H12" s="210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1" t="str">
        <f>CONCATENATE("TID_POWERUP_",UPPER(powerUpsDefinitions[[#This Row],['[sku']]]),"_DESC")</f>
        <v>TID_POWERUP_EXPLODE_MINE_DESC</v>
      </c>
      <c r="M12" s="211" t="str">
        <f>CONCATENATE(powerUpsDefinitions[[#This Row],['[tidDesc']]],"_SHORT")</f>
        <v>TID_POWERUP_EXPLODE_MINE_DESC_SHORT</v>
      </c>
    </row>
    <row r="13" spans="2:13">
      <c r="D13" s="214" t="s">
        <v>4</v>
      </c>
      <c r="E13" s="199" t="s">
        <v>904</v>
      </c>
      <c r="F13" s="212" t="s">
        <v>904</v>
      </c>
      <c r="G13" s="213">
        <v>1</v>
      </c>
      <c r="H13" s="213"/>
      <c r="I13" s="310" t="str">
        <f>CONCATENATE("icon_",powerUpsDefinitions[[#This Row],['[sku']]])</f>
        <v>icon_fireball</v>
      </c>
      <c r="J13" s="310" t="s">
        <v>1328</v>
      </c>
      <c r="K13" s="201" t="str">
        <f>CONCATENATE("TID_POWERUP_",UPPER(powerUpsDefinitions[[#This Row],['[sku']]]),"_NAME")</f>
        <v>TID_POWERUP_FIREBALL_NAME</v>
      </c>
      <c r="L13" s="211" t="str">
        <f>CONCATENATE("TID_POWERUP_",UPPER(powerUpsDefinitions[[#This Row],['[sku']]]),"_DESC")</f>
        <v>TID_POWERUP_FIREBALL_DESC</v>
      </c>
      <c r="M13" s="211" t="str">
        <f>CONCATENATE(powerUpsDefinitions[[#This Row],['[tidDesc']]],"_SHORT")</f>
        <v>TID_POWERUP_FIREBALL_DESC_SHORT</v>
      </c>
    </row>
    <row r="14" spans="2:13">
      <c r="D14" s="214" t="s">
        <v>4</v>
      </c>
      <c r="E14" s="199" t="s">
        <v>817</v>
      </c>
      <c r="F14" s="212" t="s">
        <v>818</v>
      </c>
      <c r="G14" s="213">
        <v>5</v>
      </c>
      <c r="H14" s="213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1" t="str">
        <f>CONCATENATE("TID_POWERUP_",UPPER(powerUpsDefinitions[[#This Row],['[sku']]]),"_DESC")</f>
        <v>TID_POWERUP_FOOD_DESC</v>
      </c>
      <c r="M14" s="211" t="str">
        <f>CONCATENATE(powerUpsDefinitions[[#This Row],['[tidDesc']]],"_SHORT")</f>
        <v>TID_POWERUP_FOOD_DESC_SHORT</v>
      </c>
    </row>
    <row r="15" spans="2:13">
      <c r="D15" s="214" t="s">
        <v>4</v>
      </c>
      <c r="E15" s="307" t="s">
        <v>795</v>
      </c>
      <c r="F15" s="308" t="s">
        <v>399</v>
      </c>
      <c r="G15" s="309">
        <v>0</v>
      </c>
      <c r="H15" s="309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1" t="str">
        <f>CONCATENATE("TID_POWERUP_",UPPER(powerUpsDefinitions[[#This Row],['[sku']]]),"_DESC")</f>
        <v>TID_POWERUP_FREE_REVIVE_DESC</v>
      </c>
      <c r="M15" s="211" t="str">
        <f>CONCATENATE(powerUpsDefinitions[[#This Row],['[tidDesc']]],"_SHORT")</f>
        <v>TID_POWERUP_FREE_REVIVE_DESC_SHORT</v>
      </c>
    </row>
    <row r="16" spans="2:13">
      <c r="D16" s="214" t="s">
        <v>4</v>
      </c>
      <c r="E16" s="199" t="s">
        <v>906</v>
      </c>
      <c r="F16" s="212" t="s">
        <v>906</v>
      </c>
      <c r="G16" s="213">
        <v>1</v>
      </c>
      <c r="H16" s="213"/>
      <c r="I16" s="310" t="s">
        <v>908</v>
      </c>
      <c r="J16" s="310" t="s">
        <v>1328</v>
      </c>
      <c r="K16" s="201" t="str">
        <f>CONCATENATE("TID_POWERUP_",UPPER(powerUpsDefinitions[[#This Row],['[sku']]]),"_NAME")</f>
        <v>TID_POWERUP_FREEZE_AURA_NAME</v>
      </c>
      <c r="L16" s="211" t="str">
        <f>CONCATENATE("TID_POWERUP_",UPPER(powerUpsDefinitions[[#This Row],['[sku']]]),"_DESC")</f>
        <v>TID_POWERUP_FREEZE_AURA_DESC</v>
      </c>
      <c r="M16" s="311" t="str">
        <f>CONCATENATE(powerUpsDefinitions[[#This Row],['[tidDesc']]],"_SHORT")</f>
        <v>TID_POWERUP_FREEZE_AURA_DESC_SHORT</v>
      </c>
    </row>
    <row r="17" spans="4:13">
      <c r="D17" s="214" t="s">
        <v>4</v>
      </c>
      <c r="E17" s="199" t="s">
        <v>790</v>
      </c>
      <c r="F17" s="212" t="s">
        <v>790</v>
      </c>
      <c r="G17" s="213">
        <v>10</v>
      </c>
      <c r="H17" s="213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1" t="str">
        <f>CONCATENATE("TID_POWERUP_",UPPER(powerUpsDefinitions[[#This Row],['[sku']]]),"_DESC")</f>
        <v>TID_POWERUP_FURY_DURATION_DESC</v>
      </c>
      <c r="M17" s="211" t="str">
        <f>CONCATENATE(powerUpsDefinitions[[#This Row],['[tidDesc']]],"_SHORT")</f>
        <v>TID_POWERUP_FURY_DURATION_DESC_SHORT</v>
      </c>
    </row>
    <row r="18" spans="4:13">
      <c r="D18" s="214" t="s">
        <v>4</v>
      </c>
      <c r="E18" s="199" t="s">
        <v>829</v>
      </c>
      <c r="F18" s="212" t="s">
        <v>830</v>
      </c>
      <c r="G18" s="213">
        <v>10</v>
      </c>
      <c r="H18" s="213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1" t="str">
        <f>CONCATENATE("TID_POWERUP_",UPPER(powerUpsDefinitions[[#This Row],['[sku']]]),"_DESC")</f>
        <v>TID_POWERUP_FURY_SIZE_DESC</v>
      </c>
      <c r="M18" s="211" t="str">
        <f>CONCATENATE(powerUpsDefinitions[[#This Row],['[tidDesc']]],"_SHORT")</f>
        <v>TID_POWERUP_FURY_SIZE_DESC_SHORT</v>
      </c>
    </row>
    <row r="19" spans="4:13">
      <c r="D19" s="214" t="s">
        <v>4</v>
      </c>
      <c r="E19" s="199" t="s">
        <v>791</v>
      </c>
      <c r="F19" s="212" t="s">
        <v>394</v>
      </c>
      <c r="G19" s="213">
        <v>5</v>
      </c>
      <c r="H19" s="213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1" t="str">
        <f>CONCATENATE("TID_POWERUP_",UPPER(powerUpsDefinitions[[#This Row],['[sku']]]),"_DESC")</f>
        <v>TID_POWERUP_HP_DESC</v>
      </c>
      <c r="M19" s="211" t="str">
        <f>CONCATENATE(powerUpsDefinitions[[#This Row],['[tidDesc']]],"_SHORT")</f>
        <v>TID_POWERUP_HP_DESC_SHORT</v>
      </c>
    </row>
    <row r="20" spans="4:13">
      <c r="D20" s="214" t="s">
        <v>4</v>
      </c>
      <c r="E20" s="199" t="s">
        <v>822</v>
      </c>
      <c r="F20" s="212" t="s">
        <v>819</v>
      </c>
      <c r="G20" s="213" t="s">
        <v>823</v>
      </c>
      <c r="H20" s="213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1" t="str">
        <f>CONCATENATE("TID_POWERUP_",UPPER(powerUpsDefinitions[[#This Row],['[sku']]]),"_DESC")</f>
        <v>TID_POWERUP_LOWER_DAMAGE_ARROWS_DESC</v>
      </c>
      <c r="M20" s="211" t="str">
        <f>CONCATENATE(powerUpsDefinitions[[#This Row],['[tidDesc']]],"_SHORT")</f>
        <v>TID_POWERUP_LOWER_DAMAGE_ARROWS_DESC_SHORT</v>
      </c>
    </row>
    <row r="21" spans="4:13">
      <c r="D21" s="214" t="s">
        <v>4</v>
      </c>
      <c r="E21" s="199" t="s">
        <v>820</v>
      </c>
      <c r="F21" s="212" t="s">
        <v>819</v>
      </c>
      <c r="G21" s="213" t="s">
        <v>397</v>
      </c>
      <c r="H21" s="213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1" t="str">
        <f>CONCATENATE("TID_POWERUP_",UPPER(powerUpsDefinitions[[#This Row],['[sku']]]),"_DESC")</f>
        <v>TID_POWERUP_LOWER_DAMAGE_MINE_DESC</v>
      </c>
      <c r="M21" s="211" t="str">
        <f>CONCATENATE(powerUpsDefinitions[[#This Row],['[tidDesc']]],"_SHORT")</f>
        <v>TID_POWERUP_LOWER_DAMAGE_MINE_DESC_SHORT</v>
      </c>
    </row>
    <row r="22" spans="4:13">
      <c r="D22" s="214" t="s">
        <v>4</v>
      </c>
      <c r="E22" s="199" t="s">
        <v>821</v>
      </c>
      <c r="F22" s="212" t="s">
        <v>819</v>
      </c>
      <c r="G22" s="213" t="s">
        <v>398</v>
      </c>
      <c r="H22" s="213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1" t="str">
        <f>CONCATENATE("TID_POWERUP_",UPPER(powerUpsDefinitions[[#This Row],['[sku']]]),"_DESC")</f>
        <v>TID_POWERUP_LOWER_DAMAGE_POISON_DESC</v>
      </c>
      <c r="M22" s="211" t="str">
        <f>CONCATENATE(powerUpsDefinitions[[#This Row],['[tidDesc']]],"_SHORT")</f>
        <v>TID_POWERUP_LOWER_DAMAGE_POISON_DESC_SHORT</v>
      </c>
    </row>
    <row r="23" spans="4:13">
      <c r="D23" s="312" t="s">
        <v>4</v>
      </c>
      <c r="E23" s="199" t="s">
        <v>910</v>
      </c>
      <c r="F23" s="212" t="s">
        <v>910</v>
      </c>
      <c r="G23" s="315">
        <v>1</v>
      </c>
      <c r="H23" s="315"/>
      <c r="I23" s="310" t="str">
        <f>CONCATENATE("icon_",powerUpsDefinitions[[#This Row],['[sku']]])</f>
        <v>icon_magnet</v>
      </c>
      <c r="J23" s="310" t="s">
        <v>1328</v>
      </c>
      <c r="K23" s="316" t="str">
        <f>CONCATENATE("TID_POWERUP_",UPPER(powerUpsDefinitions[[#This Row],['[sku']]]),"_NAME")</f>
        <v>TID_POWERUP_MAGNET_NAME</v>
      </c>
      <c r="L23" s="317" t="str">
        <f>CONCATENATE("TID_POWERUP_",UPPER(powerUpsDefinitions[[#This Row],['[sku']]]),"_DESC")</f>
        <v>TID_POWERUP_MAGNET_DESC</v>
      </c>
      <c r="M23" s="318" t="str">
        <f>CONCATENATE(powerUpsDefinitions[[#This Row],['[tidDesc']]],"_SHORT")</f>
        <v>TID_POWERUP_MAGNET_DESC_SHORT</v>
      </c>
    </row>
    <row r="24" spans="4:13">
      <c r="D24" s="214" t="s">
        <v>4</v>
      </c>
      <c r="E24" s="199" t="s">
        <v>911</v>
      </c>
      <c r="F24" s="212" t="s">
        <v>911</v>
      </c>
      <c r="G24" s="213">
        <v>5</v>
      </c>
      <c r="H24" s="213"/>
      <c r="I24" s="310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1" t="str">
        <f>CONCATENATE("TID_POWERUP_",UPPER(powerUpsDefinitions[[#This Row],['[sku']]]),"_DESC")</f>
        <v>TID_POWERUP_MORE_XP_DESC</v>
      </c>
      <c r="M24" s="311" t="str">
        <f>CONCATENATE(powerUpsDefinitions[[#This Row],['[tidDesc']]],"_SHORT")</f>
        <v>TID_POWERUP_MORE_XP_DESC_SHORT</v>
      </c>
    </row>
    <row r="25" spans="4:13">
      <c r="D25" s="214" t="s">
        <v>4</v>
      </c>
      <c r="E25" s="199" t="s">
        <v>836</v>
      </c>
      <c r="F25" s="212" t="s">
        <v>836</v>
      </c>
      <c r="G25" s="213">
        <v>1</v>
      </c>
      <c r="H25" s="213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1" t="str">
        <f>CONCATENATE("TID_POWERUP_",UPPER(powerUpsDefinitions[[#This Row],['[sku']]]),"_DESC")</f>
        <v>TID_POWERUP_PHOENIX_DESC</v>
      </c>
      <c r="M25" s="211" t="str">
        <f>CONCATENATE(powerUpsDefinitions[[#This Row],['[tidDesc']]],"_SHORT")</f>
        <v>TID_POWERUP_PHOENIX_DESC_SHORT</v>
      </c>
    </row>
    <row r="26" spans="4:13">
      <c r="D26" s="214" t="s">
        <v>4</v>
      </c>
      <c r="E26" s="199" t="s">
        <v>824</v>
      </c>
      <c r="F26" s="212" t="s">
        <v>824</v>
      </c>
      <c r="G26" s="213">
        <v>10</v>
      </c>
      <c r="H26" s="213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1" t="str">
        <f>CONCATENATE("TID_POWERUP_",UPPER(powerUpsDefinitions[[#This Row],['[sku']]]),"_DESC")</f>
        <v>TID_POWERUP_REDUCE_LIFE_DRAIN_DESC</v>
      </c>
      <c r="M26" s="211" t="str">
        <f>CONCATENATE(powerUpsDefinitions[[#This Row],['[tidDesc']]],"_SHORT")</f>
        <v>TID_POWERUP_REDUCE_LIFE_DRAIN_DESC_SHORT</v>
      </c>
    </row>
    <row r="27" spans="4:13">
      <c r="D27" s="214" t="s">
        <v>4</v>
      </c>
      <c r="E27" s="199" t="s">
        <v>300</v>
      </c>
      <c r="F27" s="212" t="s">
        <v>828</v>
      </c>
      <c r="G27" s="213">
        <v>10</v>
      </c>
      <c r="H27" s="213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1" t="str">
        <f>CONCATENATE("TID_POWERUP_",UPPER(powerUpsDefinitions[[#This Row],['[sku']]]),"_DESC")</f>
        <v>TID_POWERUP_SCORE_DESC</v>
      </c>
      <c r="M27" s="211" t="str">
        <f>CONCATENATE(powerUpsDefinitions[[#This Row],['[tidDesc']]],"_SHORT")</f>
        <v>TID_POWERUP_SCORE_DESC_SHORT</v>
      </c>
    </row>
    <row r="28" spans="4:13">
      <c r="D28" s="214" t="s">
        <v>4</v>
      </c>
      <c r="E28" s="199" t="s">
        <v>825</v>
      </c>
      <c r="F28" s="212" t="s">
        <v>826</v>
      </c>
      <c r="G28" s="213">
        <v>10</v>
      </c>
      <c r="H28" s="213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1" t="str">
        <f>CONCATENATE("TID_POWERUP_",UPPER(powerUpsDefinitions[[#This Row],['[sku']]]),"_DESC")</f>
        <v>TID_POWERUP_SPEED_DESC</v>
      </c>
      <c r="M28" s="211" t="str">
        <f>CONCATENATE(powerUpsDefinitions[[#This Row],['[tidDesc']]],"_SHORT")</f>
        <v>TID_POWERUP_SPEED_DESC_SHORT</v>
      </c>
    </row>
    <row r="29" spans="4:13">
      <c r="D29" s="312" t="s">
        <v>4</v>
      </c>
      <c r="E29" s="313" t="s">
        <v>909</v>
      </c>
      <c r="F29" s="314" t="s">
        <v>909</v>
      </c>
      <c r="G29" s="315">
        <v>100</v>
      </c>
      <c r="H29" s="315"/>
      <c r="I29" s="310" t="s">
        <v>938</v>
      </c>
      <c r="J29" s="310" t="s">
        <v>903</v>
      </c>
      <c r="K29" s="316" t="str">
        <f>CONCATENATE("TID_POWERUP_",UPPER(powerUpsDefinitions[[#This Row],['[sku']]]),"_NAME")</f>
        <v>TID_POWERUP_VACUUM_NAME</v>
      </c>
      <c r="L29" s="317" t="str">
        <f>CONCATENATE("TID_POWERUP_",UPPER(powerUpsDefinitions[[#This Row],['[sku']]]),"_DESC")</f>
        <v>TID_POWERUP_VACUUM_DESC</v>
      </c>
      <c r="M29" s="318" t="str">
        <f>CONCATENATE(powerUpsDefinitions[[#This Row],['[tidDesc']]],"_SHORT")</f>
        <v>TID_POWERUP_VACUUM_DESC_SHORT</v>
      </c>
    </row>
    <row r="30" spans="4:13">
      <c r="D30" s="312" t="s">
        <v>4</v>
      </c>
      <c r="E30" s="199" t="s">
        <v>995</v>
      </c>
      <c r="F30" s="212" t="s">
        <v>995</v>
      </c>
      <c r="G30" s="315">
        <v>0</v>
      </c>
      <c r="H30" s="315"/>
      <c r="I30" s="310" t="s">
        <v>996</v>
      </c>
      <c r="J30" s="310" t="s">
        <v>1328</v>
      </c>
      <c r="K30" s="316" t="str">
        <f>CONCATENATE("TID_POWERUP_",UPPER(powerUpsDefinitions[[#This Row],['[sku']]]),"_NAME")</f>
        <v>TID_POWERUP_DOG_NAME</v>
      </c>
      <c r="L30" s="317" t="str">
        <f>CONCATENATE("TID_POWERUP_",UPPER(powerUpsDefinitions[[#This Row],['[sku']]]),"_DESC")</f>
        <v>TID_POWERUP_DOG_DESC</v>
      </c>
      <c r="M30" s="318" t="str">
        <f>CONCATENATE(powerUpsDefinitions[[#This Row],['[tidDesc']]],"_SHORT")</f>
        <v>TID_POWERUP_DOG_DESC_SHORT</v>
      </c>
    </row>
    <row r="31" spans="4:13" s="67" customFormat="1">
      <c r="D31" s="214" t="s">
        <v>4</v>
      </c>
      <c r="E31" s="199" t="s">
        <v>1280</v>
      </c>
      <c r="F31" s="212" t="s">
        <v>1280</v>
      </c>
      <c r="G31" s="213">
        <v>0</v>
      </c>
      <c r="H31" s="213"/>
      <c r="I31" s="310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1" t="str">
        <f>CONCATENATE("TID_POWERUP_",UPPER(powerUpsDefinitions[[#This Row],['[sku']]]),"_DESC")</f>
        <v>TID_POWERUP_BOMB_DESC</v>
      </c>
      <c r="M31" s="311" t="str">
        <f>CONCATENATE(powerUpsDefinitions[[#This Row],['[tidDesc']]],"_SHORT")</f>
        <v>TID_POWERUP_BOMB_DESC_SHORT</v>
      </c>
    </row>
    <row r="32" spans="4:13" s="67" customFormat="1">
      <c r="D32" s="214" t="s">
        <v>4</v>
      </c>
      <c r="E32" s="199" t="s">
        <v>1388</v>
      </c>
      <c r="F32" s="212" t="s">
        <v>1388</v>
      </c>
      <c r="G32" s="213" t="s">
        <v>1064</v>
      </c>
      <c r="H32" s="213"/>
      <c r="I32" s="310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1" t="str">
        <f>CONCATENATE("TID_POWERUP_",UPPER(powerUpsDefinitions[[#This Row],['[sku']]]),"_DESC")</f>
        <v>TID_POWERUP_IMMUNE_TRASH_DESC</v>
      </c>
      <c r="M32" s="311" t="str">
        <f>CONCATENATE(powerUpsDefinitions[[#This Row],['[tidDesc']]],"_SHORT")</f>
        <v>TID_POWERUP_IMMUNE_TRASH_DESC_SHORT</v>
      </c>
    </row>
    <row r="33" spans="1:16384" s="67" customFormat="1" ht="45">
      <c r="D33" s="443" t="s">
        <v>4</v>
      </c>
      <c r="E33" s="444" t="s">
        <v>1390</v>
      </c>
      <c r="F33" s="445" t="s">
        <v>1398</v>
      </c>
      <c r="G33" s="446" t="s">
        <v>1395</v>
      </c>
      <c r="H33" s="446">
        <v>10</v>
      </c>
      <c r="I33" s="447" t="s">
        <v>996</v>
      </c>
      <c r="J33" s="448" t="s">
        <v>905</v>
      </c>
      <c r="K33" s="449" t="str">
        <f>CONCATENATE("TID_POWERUP_",UPPER(powerUpsDefinitions[[#This Row],['[sku']]]),"_NAME")</f>
        <v>TID_POWERUP_PREY_HP_BOOST_HUMAN_NAME</v>
      </c>
      <c r="L33" s="450" t="str">
        <f>CONCATENATE("TID_POWERUP_",UPPER(powerUpsDefinitions[[#This Row],['[sku']]]),"_DESC")</f>
        <v>TID_POWERUP_PREY_HP_BOOST_HUMAN_DESC</v>
      </c>
      <c r="M33" s="451" t="str">
        <f>CONCATENATE(powerUpsDefinitions[[#This Row],['[tidDesc']]],"_SHORT")</f>
        <v>TID_POWERUP_PREY_HP_BOOST_HUMAN_DESC_SHORT</v>
      </c>
    </row>
    <row r="34" spans="1:16384" s="67" customFormat="1" ht="30">
      <c r="D34" s="214" t="s">
        <v>4</v>
      </c>
      <c r="E34" s="199" t="s">
        <v>1391</v>
      </c>
      <c r="F34" s="445" t="s">
        <v>1398</v>
      </c>
      <c r="G34" s="452" t="s">
        <v>1156</v>
      </c>
      <c r="H34" s="446">
        <v>10</v>
      </c>
      <c r="I34" s="310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1" t="str">
        <f>CONCATENATE("TID_POWERUP_",UPPER(powerUpsDefinitions[[#This Row],['[sku']]]),"_DESC")</f>
        <v>TID_POWERUP_PREY_HP_BOOST_DRAGON_DESC</v>
      </c>
      <c r="M34" s="311" t="str">
        <f>CONCATENATE(powerUpsDefinitions[[#This Row],['[tidDesc']]],"_SHORT")</f>
        <v>TID_POWERUP_PREY_HP_BOOST_DRAGON_DESC_SHORT</v>
      </c>
    </row>
    <row r="35" spans="1:16384" s="67" customFormat="1" ht="30">
      <c r="D35" s="214" t="s">
        <v>4</v>
      </c>
      <c r="E35" s="199" t="s">
        <v>1392</v>
      </c>
      <c r="F35" s="445" t="s">
        <v>1398</v>
      </c>
      <c r="G35" s="452" t="s">
        <v>1396</v>
      </c>
      <c r="H35" s="446">
        <v>10</v>
      </c>
      <c r="I35" s="310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1" t="str">
        <f>CONCATENATE("TID_POWERUP_",UPPER(powerUpsDefinitions[[#This Row],['[sku']]]),"_DESC")</f>
        <v>TID_POWERUP_PREY_HP_BOOST_SPIDER_DESC</v>
      </c>
      <c r="M35" s="311" t="str">
        <f>CONCATENATE(powerUpsDefinitions[[#This Row],['[tidDesc']]],"_SHORT")</f>
        <v>TID_POWERUP_PREY_HP_BOOST_SPIDER_DESC_SHORT</v>
      </c>
    </row>
    <row r="36" spans="1:16384" s="67" customFormat="1">
      <c r="D36" s="214" t="s">
        <v>4</v>
      </c>
      <c r="E36" s="199" t="s">
        <v>1393</v>
      </c>
      <c r="F36" s="445" t="s">
        <v>1398</v>
      </c>
      <c r="G36" s="213" t="s">
        <v>1397</v>
      </c>
      <c r="H36" s="446">
        <v>10</v>
      </c>
      <c r="I36" s="310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1" t="str">
        <f>CONCATENATE("TID_POWERUP_",UPPER(powerUpsDefinitions[[#This Row],['[sku']]]),"_DESC")</f>
        <v>TID_POWERUP_PREY_HP_BOOST_GOBLIN_DESC</v>
      </c>
      <c r="M36" s="311" t="str">
        <f>CONCATENATE(powerUpsDefinitions[[#This Row],['[tidDesc']]],"_SHORT")</f>
        <v>TID_POWERUP_PREY_HP_BOOST_GOBLIN_DESC_SHORT</v>
      </c>
    </row>
    <row r="37" spans="1:16384" s="67" customFormat="1">
      <c r="D37" s="214" t="s">
        <v>4</v>
      </c>
      <c r="E37" s="199" t="s">
        <v>1389</v>
      </c>
      <c r="F37" s="212" t="s">
        <v>1468</v>
      </c>
      <c r="G37" s="213"/>
      <c r="H37" s="213"/>
      <c r="I37" s="310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1" t="str">
        <f>CONCATENATE("TID_POWERUP_",UPPER(powerUpsDefinitions[[#This Row],['[sku']]]),"_DESC")</f>
        <v>TID_POWERUP_ALCOHOL_RESISTANCE _DESC</v>
      </c>
      <c r="M37" s="311" t="str">
        <f>CONCATENATE(powerUpsDefinitions[[#This Row],['[tidDesc']]],"_SHORT")</f>
        <v>TID_POWERUP_ALCOHOL_RESISTANCE _DESC_SHORT</v>
      </c>
    </row>
    <row r="38" spans="1:16384" s="67" customFormat="1">
      <c r="D38" s="214" t="s">
        <v>4</v>
      </c>
      <c r="E38" s="199" t="s">
        <v>1394</v>
      </c>
      <c r="F38" s="212" t="s">
        <v>1394</v>
      </c>
      <c r="G38" s="213"/>
      <c r="H38" s="213"/>
      <c r="I38" s="310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1" t="str">
        <f>CONCATENATE("TID_POWERUP_",UPPER(powerUpsDefinitions[[#This Row],['[sku']]]),"_DESC")</f>
        <v>TID_POWERUP_CAGE_BREAKER_DESC</v>
      </c>
      <c r="M38" s="311" t="str">
        <f>CONCATENATE(powerUpsDefinitions[[#This Row],['[tidDesc']]],"_SHORT")</f>
        <v>TID_POWERUP_CAGE_BREAKER_DESC_SHORT</v>
      </c>
    </row>
    <row r="39" spans="1:16384" s="67" customFormat="1">
      <c r="D39" s="214" t="s">
        <v>4</v>
      </c>
      <c r="E39" s="199" t="s">
        <v>1459</v>
      </c>
      <c r="F39" s="212" t="s">
        <v>1459</v>
      </c>
      <c r="G39" s="213"/>
      <c r="H39" s="213"/>
      <c r="I39" s="310" t="s">
        <v>996</v>
      </c>
      <c r="J39" s="310" t="s">
        <v>1328</v>
      </c>
      <c r="K39" s="201" t="str">
        <f>CONCATENATE("TID_POWERUP_",UPPER(powerUpsDefinitions[[#This Row],['[sku']]]),"_NAME")</f>
        <v>TID_POWERUP_STUN_NAME</v>
      </c>
      <c r="L39" s="211" t="str">
        <f>CONCATENATE("TID_POWERUP_",UPPER(powerUpsDefinitions[[#This Row],['[sku']]]),"_DESC")</f>
        <v>TID_POWERUP_STUN_DESC</v>
      </c>
      <c r="M39" s="311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21" t="s">
        <v>923</v>
      </c>
      <c r="G43" s="322" t="s">
        <v>922</v>
      </c>
      <c r="H43" s="322" t="s">
        <v>921</v>
      </c>
    </row>
    <row r="44" spans="1:16384">
      <c r="D44" s="323" t="s">
        <v>4</v>
      </c>
      <c r="E44" s="199" t="s">
        <v>915</v>
      </c>
      <c r="F44" s="212">
        <v>1</v>
      </c>
      <c r="G44" s="213">
        <v>0.5</v>
      </c>
      <c r="H44" s="213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49"/>
      <c r="C3" s="349"/>
      <c r="D3" s="349"/>
      <c r="E3" s="349"/>
      <c r="F3" s="349"/>
      <c r="G3" s="350" t="s">
        <v>977</v>
      </c>
      <c r="H3" s="6">
        <v>10</v>
      </c>
    </row>
    <row r="4" spans="2:25" ht="30" customHeight="1">
      <c r="B4" s="333"/>
      <c r="C4" s="333"/>
      <c r="D4" s="333"/>
      <c r="E4" s="333"/>
      <c r="F4" s="333"/>
      <c r="G4" s="350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45" t="s">
        <v>186</v>
      </c>
      <c r="F5" s="146" t="s">
        <v>960</v>
      </c>
      <c r="G5" s="147" t="s">
        <v>556</v>
      </c>
      <c r="H5" s="351" t="s">
        <v>980</v>
      </c>
      <c r="I5" s="163" t="s">
        <v>965</v>
      </c>
      <c r="J5" s="163" t="s">
        <v>505</v>
      </c>
      <c r="K5" s="351" t="s">
        <v>979</v>
      </c>
      <c r="L5" s="163" t="s">
        <v>961</v>
      </c>
      <c r="M5" s="148" t="s">
        <v>23</v>
      </c>
      <c r="N5" s="356" t="s">
        <v>631</v>
      </c>
      <c r="O5" s="356" t="s">
        <v>998</v>
      </c>
      <c r="P5" s="356" t="s">
        <v>999</v>
      </c>
      <c r="Q5" s="356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46">
        <v>0</v>
      </c>
      <c r="F6" s="14">
        <v>0.99</v>
      </c>
      <c r="G6" s="133">
        <v>0</v>
      </c>
      <c r="H6" s="35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52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91"/>
      <c r="O6" s="201" t="s">
        <v>1001</v>
      </c>
      <c r="P6" s="291"/>
      <c r="Q6" s="201" t="s">
        <v>1001</v>
      </c>
    </row>
    <row r="7" spans="2:25">
      <c r="B7" s="134" t="s">
        <v>4</v>
      </c>
      <c r="C7" s="159" t="s">
        <v>962</v>
      </c>
      <c r="D7" s="329" t="s">
        <v>964</v>
      </c>
      <c r="E7" s="346">
        <v>1</v>
      </c>
      <c r="F7" s="14">
        <v>4.99</v>
      </c>
      <c r="G7" s="133">
        <v>0</v>
      </c>
      <c r="H7" s="35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52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91"/>
      <c r="O7" s="201" t="s">
        <v>1002</v>
      </c>
      <c r="P7" s="291"/>
      <c r="Q7" s="201" t="s">
        <v>1002</v>
      </c>
    </row>
    <row r="8" spans="2:25">
      <c r="B8" s="134" t="s">
        <v>4</v>
      </c>
      <c r="C8" s="159" t="s">
        <v>963</v>
      </c>
      <c r="D8" s="329" t="s">
        <v>964</v>
      </c>
      <c r="E8" s="346">
        <v>2</v>
      </c>
      <c r="F8" s="14">
        <v>9.99</v>
      </c>
      <c r="G8" s="133">
        <v>0</v>
      </c>
      <c r="H8" s="35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52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34"/>
      <c r="O8" s="201" t="s">
        <v>1003</v>
      </c>
      <c r="P8" s="334"/>
      <c r="Q8" s="331" t="s">
        <v>1003</v>
      </c>
    </row>
    <row r="9" spans="2:25">
      <c r="B9" s="136" t="s">
        <v>4</v>
      </c>
      <c r="C9" s="332" t="s">
        <v>966</v>
      </c>
      <c r="D9" s="329" t="s">
        <v>964</v>
      </c>
      <c r="E9" s="346">
        <v>3</v>
      </c>
      <c r="F9" s="14">
        <v>19.989999999999998</v>
      </c>
      <c r="G9" s="140">
        <v>0</v>
      </c>
      <c r="H9" s="352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52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35"/>
      <c r="O9" s="201" t="s">
        <v>1004</v>
      </c>
      <c r="P9" s="335"/>
      <c r="Q9" s="367" t="s">
        <v>1004</v>
      </c>
    </row>
    <row r="10" spans="2:25">
      <c r="B10" s="136" t="s">
        <v>4</v>
      </c>
      <c r="C10" s="332" t="s">
        <v>973</v>
      </c>
      <c r="D10" s="329" t="s">
        <v>964</v>
      </c>
      <c r="E10" s="346">
        <v>4</v>
      </c>
      <c r="F10" s="139">
        <v>39.99</v>
      </c>
      <c r="G10" s="140">
        <v>0</v>
      </c>
      <c r="H10" s="352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52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35"/>
      <c r="O10" s="201" t="s">
        <v>1005</v>
      </c>
      <c r="P10" s="335"/>
      <c r="Q10" s="367" t="s">
        <v>1005</v>
      </c>
    </row>
    <row r="11" spans="2:25" ht="15.75" thickBot="1">
      <c r="B11" s="136" t="s">
        <v>4</v>
      </c>
      <c r="C11" s="332" t="s">
        <v>974</v>
      </c>
      <c r="D11" s="329" t="s">
        <v>964</v>
      </c>
      <c r="E11" s="348">
        <v>5</v>
      </c>
      <c r="F11" s="139">
        <v>79.989999999999995</v>
      </c>
      <c r="G11" s="140">
        <v>0</v>
      </c>
      <c r="H11" s="352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52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35"/>
      <c r="O11" s="201" t="s">
        <v>1006</v>
      </c>
      <c r="P11" s="335"/>
      <c r="Q11" s="367" t="s">
        <v>1006</v>
      </c>
    </row>
    <row r="12" spans="2:25" ht="15.75" thickBot="1">
      <c r="B12" s="336" t="s">
        <v>4</v>
      </c>
      <c r="C12" s="337" t="s">
        <v>976</v>
      </c>
      <c r="D12" s="338" t="s">
        <v>971</v>
      </c>
      <c r="E12" s="347">
        <v>0</v>
      </c>
      <c r="F12" s="339">
        <v>0</v>
      </c>
      <c r="G12" s="340">
        <v>5</v>
      </c>
      <c r="H12" s="353">
        <f>ROUND(shopPacksDefinitions[[#This Row],['[priceHC']]],0)*$H$4</f>
        <v>1000</v>
      </c>
      <c r="I12" s="341">
        <v>0</v>
      </c>
      <c r="J12" s="341">
        <f>ROUND(shopPacksDefinitions[[#This Row],[Base Amount
(only for the maths)]]+shopPacksDefinitions[[#This Row],[Base Amount
(only for the maths)]]*shopPacksDefinitions[[#This Row],['[bonusAmount']]],0)</f>
        <v>1000</v>
      </c>
      <c r="K12" s="353">
        <f>shopPacksDefinitions[[#This Row],['[amount']]]/shopPacksDefinitions[[#This Row],['[priceHC']]]</f>
        <v>200</v>
      </c>
      <c r="L12" s="342" t="b">
        <v>0</v>
      </c>
      <c r="M12" s="343" t="s">
        <v>1100</v>
      </c>
      <c r="N12" s="344"/>
      <c r="O12" s="344"/>
      <c r="P12" s="344"/>
      <c r="Q12" s="344"/>
    </row>
    <row r="13" spans="2:25" ht="15.75" thickBot="1">
      <c r="B13" s="134" t="s">
        <v>4</v>
      </c>
      <c r="C13" s="159" t="s">
        <v>967</v>
      </c>
      <c r="D13" s="329" t="s">
        <v>971</v>
      </c>
      <c r="E13" s="346">
        <v>1</v>
      </c>
      <c r="F13" s="14">
        <v>0</v>
      </c>
      <c r="G13" s="133">
        <v>20</v>
      </c>
      <c r="H13" s="35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52">
        <f>shopPacksDefinitions[[#This Row],['[amount']]]/shopPacksDefinitions[[#This Row],['[priceHC']]]</f>
        <v>220</v>
      </c>
      <c r="L13" s="20" t="b">
        <v>0</v>
      </c>
      <c r="M13" s="343" t="s">
        <v>1101</v>
      </c>
      <c r="N13" s="334"/>
      <c r="O13" s="334"/>
      <c r="P13" s="334"/>
      <c r="Q13" s="334"/>
    </row>
    <row r="14" spans="2:25" ht="15.75" thickBot="1">
      <c r="B14" s="134" t="s">
        <v>4</v>
      </c>
      <c r="C14" s="159" t="s">
        <v>968</v>
      </c>
      <c r="D14" s="329" t="s">
        <v>971</v>
      </c>
      <c r="E14" s="346">
        <v>2</v>
      </c>
      <c r="F14" s="14">
        <v>0</v>
      </c>
      <c r="G14" s="133">
        <v>50</v>
      </c>
      <c r="H14" s="35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52">
        <f>shopPacksDefinitions[[#This Row],['[amount']]]/shopPacksDefinitions[[#This Row],['[priceHC']]]</f>
        <v>240</v>
      </c>
      <c r="L14" s="20" t="b">
        <v>0</v>
      </c>
      <c r="M14" s="343" t="s">
        <v>1102</v>
      </c>
      <c r="N14" s="334"/>
      <c r="O14" s="334"/>
      <c r="P14" s="334"/>
      <c r="Q14" s="334"/>
    </row>
    <row r="15" spans="2:25" ht="15.75" thickBot="1">
      <c r="B15" s="134" t="s">
        <v>4</v>
      </c>
      <c r="C15" s="159" t="s">
        <v>969</v>
      </c>
      <c r="D15" s="329" t="s">
        <v>971</v>
      </c>
      <c r="E15" s="346">
        <v>3</v>
      </c>
      <c r="F15" s="14">
        <v>0</v>
      </c>
      <c r="G15" s="133">
        <v>250</v>
      </c>
      <c r="H15" s="35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52">
        <f>shopPacksDefinitions[[#This Row],['[amount']]]/shopPacksDefinitions[[#This Row],['[priceHC']]]</f>
        <v>280</v>
      </c>
      <c r="L15" s="20" t="b">
        <v>0</v>
      </c>
      <c r="M15" s="343" t="s">
        <v>1103</v>
      </c>
      <c r="N15" s="334"/>
      <c r="O15" s="334"/>
      <c r="P15" s="334"/>
      <c r="Q15" s="334"/>
    </row>
    <row r="16" spans="2:25" ht="15.75" thickBot="1">
      <c r="B16" s="134" t="s">
        <v>4</v>
      </c>
      <c r="C16" s="159" t="s">
        <v>970</v>
      </c>
      <c r="D16" s="329" t="s">
        <v>971</v>
      </c>
      <c r="E16" s="346">
        <v>4</v>
      </c>
      <c r="F16" s="14">
        <v>0</v>
      </c>
      <c r="G16" s="133">
        <v>400</v>
      </c>
      <c r="H16" s="35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52">
        <f>shopPacksDefinitions[[#This Row],['[amount']]]/shopPacksDefinitions[[#This Row],['[priceHC']]]</f>
        <v>300</v>
      </c>
      <c r="L16" s="20" t="b">
        <v>0</v>
      </c>
      <c r="M16" s="343" t="s">
        <v>1104</v>
      </c>
      <c r="N16" s="334"/>
      <c r="O16" s="334"/>
      <c r="P16" s="334"/>
      <c r="Q16" s="334"/>
    </row>
    <row r="17" spans="2:17">
      <c r="B17" s="134" t="s">
        <v>4</v>
      </c>
      <c r="C17" s="159" t="s">
        <v>975</v>
      </c>
      <c r="D17" s="329" t="s">
        <v>971</v>
      </c>
      <c r="E17" s="346">
        <v>5</v>
      </c>
      <c r="F17" s="14">
        <v>0</v>
      </c>
      <c r="G17" s="133">
        <v>1000</v>
      </c>
      <c r="H17" s="35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52">
        <f>shopPacksDefinitions[[#This Row],['[amount']]]/shopPacksDefinitions[[#This Row],['[priceHC']]]</f>
        <v>340</v>
      </c>
      <c r="L17" s="20" t="b">
        <v>1</v>
      </c>
      <c r="M17" s="343" t="s">
        <v>1105</v>
      </c>
      <c r="N17" s="334"/>
      <c r="O17" s="334"/>
      <c r="P17" s="334"/>
      <c r="Q17" s="33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53"/>
      <c r="G3" s="553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68" t="s">
        <v>442</v>
      </c>
      <c r="C35" s="369" t="s">
        <v>5</v>
      </c>
      <c r="D35" s="369" t="s">
        <v>1089</v>
      </c>
      <c r="E35" s="369" t="s">
        <v>1090</v>
      </c>
      <c r="F35" s="67"/>
      <c r="G35" s="67"/>
      <c r="H35" s="67"/>
    </row>
    <row r="36" spans="2:8">
      <c r="B36" s="370" t="s">
        <v>4</v>
      </c>
      <c r="C36" s="378" t="s">
        <v>432</v>
      </c>
      <c r="D36" s="378">
        <v>1</v>
      </c>
      <c r="E36" s="379">
        <v>0.1</v>
      </c>
      <c r="F36" s="67"/>
      <c r="G36" s="67"/>
      <c r="H36" s="67"/>
    </row>
    <row r="37" spans="2:8">
      <c r="B37" s="370" t="s">
        <v>4</v>
      </c>
      <c r="C37" s="378" t="s">
        <v>433</v>
      </c>
      <c r="D37" s="378">
        <v>2</v>
      </c>
      <c r="E37" s="379">
        <v>8.7055056329612412E-2</v>
      </c>
      <c r="F37" s="67"/>
      <c r="G37" s="67"/>
      <c r="H37" s="67"/>
    </row>
    <row r="38" spans="2:8">
      <c r="B38" s="370" t="s">
        <v>4</v>
      </c>
      <c r="C38" s="378" t="s">
        <v>434</v>
      </c>
      <c r="D38" s="378">
        <v>3</v>
      </c>
      <c r="E38" s="379">
        <v>8.027415617602307E-2</v>
      </c>
      <c r="F38" s="67"/>
      <c r="G38" s="67"/>
      <c r="H38" s="67"/>
    </row>
    <row r="39" spans="2:8">
      <c r="B39" s="370" t="s">
        <v>4</v>
      </c>
      <c r="C39" s="378" t="s">
        <v>435</v>
      </c>
      <c r="D39" s="378">
        <v>4</v>
      </c>
      <c r="E39" s="379">
        <v>7.5785828325519916E-2</v>
      </c>
      <c r="F39" s="67"/>
      <c r="G39" s="67"/>
      <c r="H39" s="67"/>
    </row>
    <row r="40" spans="2:8">
      <c r="B40" s="370" t="s">
        <v>4</v>
      </c>
      <c r="C40" s="378" t="s">
        <v>436</v>
      </c>
      <c r="D40" s="378">
        <v>5</v>
      </c>
      <c r="E40" s="379">
        <v>7.2477966367769556E-2</v>
      </c>
      <c r="F40" s="67"/>
      <c r="G40" s="67"/>
      <c r="H40" s="67"/>
    </row>
    <row r="41" spans="2:8">
      <c r="B41" s="370" t="s">
        <v>4</v>
      </c>
      <c r="C41" s="378" t="s">
        <v>437</v>
      </c>
      <c r="D41" s="378">
        <v>6</v>
      </c>
      <c r="E41" s="379">
        <v>6.988271187715793E-2</v>
      </c>
      <c r="F41" s="67"/>
      <c r="G41" s="67"/>
      <c r="H41" s="67"/>
    </row>
    <row r="42" spans="2:8">
      <c r="B42" s="370" t="s">
        <v>4</v>
      </c>
      <c r="C42" s="378" t="s">
        <v>438</v>
      </c>
      <c r="D42" s="378">
        <v>7</v>
      </c>
      <c r="E42" s="379">
        <v>6.776109134004811E-2</v>
      </c>
      <c r="F42" s="67"/>
      <c r="G42" s="67"/>
      <c r="H42" s="67"/>
    </row>
    <row r="43" spans="2:8">
      <c r="B43" s="370" t="s">
        <v>4</v>
      </c>
      <c r="C43" s="378" t="s">
        <v>439</v>
      </c>
      <c r="D43" s="378">
        <v>8</v>
      </c>
      <c r="E43" s="379">
        <v>6.5975395538644718E-2</v>
      </c>
      <c r="F43" s="67"/>
      <c r="G43" s="67"/>
      <c r="H43" s="67"/>
    </row>
    <row r="44" spans="2:8">
      <c r="B44" s="370" t="s">
        <v>4</v>
      </c>
      <c r="C44" s="378" t="s">
        <v>440</v>
      </c>
      <c r="D44" s="378">
        <v>9</v>
      </c>
      <c r="E44" s="379">
        <v>6.4439401497725424E-2</v>
      </c>
      <c r="F44" s="67"/>
      <c r="G44" s="67"/>
      <c r="H44" s="67"/>
    </row>
    <row r="45" spans="2:8">
      <c r="B45" s="370" t="s">
        <v>4</v>
      </c>
      <c r="C45" s="378" t="s">
        <v>441</v>
      </c>
      <c r="D45" s="378">
        <v>10</v>
      </c>
      <c r="E45" s="37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22" t="s">
        <v>926</v>
      </c>
      <c r="F49" s="322" t="s">
        <v>927</v>
      </c>
      <c r="G49" s="322" t="s">
        <v>928</v>
      </c>
      <c r="H49" s="322" t="s">
        <v>929</v>
      </c>
    </row>
    <row r="50" spans="2:8">
      <c r="B50" s="325" t="s">
        <v>4</v>
      </c>
      <c r="C50" s="320" t="s">
        <v>918</v>
      </c>
      <c r="D50" s="320" t="s">
        <v>1116</v>
      </c>
      <c r="E50" s="324" t="s">
        <v>919</v>
      </c>
      <c r="F50" s="324">
        <v>50</v>
      </c>
      <c r="G50" s="324">
        <v>30</v>
      </c>
      <c r="H50" s="32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22" t="s">
        <v>1148</v>
      </c>
      <c r="E3" s="322" t="s">
        <v>984</v>
      </c>
    </row>
    <row r="4" spans="1:10">
      <c r="A4" s="325" t="s">
        <v>4</v>
      </c>
      <c r="B4" s="320" t="s">
        <v>983</v>
      </c>
      <c r="C4" s="320" t="s">
        <v>302</v>
      </c>
      <c r="D4" s="324" t="s">
        <v>982</v>
      </c>
      <c r="E4" s="324" t="str">
        <f>CONCATENATE("TID_","EVENT_",UPPER(B4))</f>
        <v>TID_EVENT_EAT_ARCHER</v>
      </c>
    </row>
    <row r="5" spans="1:10">
      <c r="A5" s="325" t="s">
        <v>4</v>
      </c>
      <c r="B5" s="320" t="s">
        <v>985</v>
      </c>
      <c r="C5" s="320" t="s">
        <v>302</v>
      </c>
      <c r="D5" s="324" t="s">
        <v>986</v>
      </c>
      <c r="E5" s="324" t="str">
        <f t="shared" ref="E5:E9" si="0">CONCATENATE("TID_","EVENT_",UPPER(B5))</f>
        <v>TID_EVENT_EAT_BIRDS</v>
      </c>
    </row>
    <row r="6" spans="1:10">
      <c r="A6" s="325" t="s">
        <v>4</v>
      </c>
      <c r="B6" s="320" t="s">
        <v>989</v>
      </c>
      <c r="C6" s="320" t="s">
        <v>987</v>
      </c>
      <c r="D6" s="324" t="s">
        <v>988</v>
      </c>
      <c r="E6" s="324" t="str">
        <f t="shared" si="0"/>
        <v>TID_EVENT_DESTROY_HOUSES</v>
      </c>
    </row>
    <row r="7" spans="1:10">
      <c r="A7" s="325" t="s">
        <v>4</v>
      </c>
      <c r="B7" s="320" t="s">
        <v>990</v>
      </c>
      <c r="C7" s="320" t="s">
        <v>991</v>
      </c>
      <c r="D7" s="324" t="s">
        <v>972</v>
      </c>
      <c r="E7" s="324" t="str">
        <f t="shared" si="0"/>
        <v>TID_EVENT_COLLECT_COINS</v>
      </c>
    </row>
    <row r="8" spans="1:10">
      <c r="A8" s="325" t="s">
        <v>4</v>
      </c>
      <c r="B8" s="320" t="s">
        <v>301</v>
      </c>
      <c r="C8" s="320" t="s">
        <v>301</v>
      </c>
      <c r="D8" s="324" t="s">
        <v>992</v>
      </c>
      <c r="E8" s="324" t="str">
        <f t="shared" si="0"/>
        <v>TID_EVENT_SURVIVE_TIME</v>
      </c>
    </row>
    <row r="9" spans="1:10">
      <c r="A9" s="325" t="s">
        <v>4</v>
      </c>
      <c r="B9" s="320" t="s">
        <v>300</v>
      </c>
      <c r="C9" s="320" t="s">
        <v>300</v>
      </c>
      <c r="D9" s="324" t="s">
        <v>300</v>
      </c>
      <c r="E9" s="324" t="str">
        <f t="shared" si="0"/>
        <v>TID_EVENT_SCORE</v>
      </c>
    </row>
    <row r="10" spans="1:10">
      <c r="A10" s="325" t="s">
        <v>4</v>
      </c>
      <c r="B10" s="320" t="s">
        <v>993</v>
      </c>
      <c r="C10" s="320" t="s">
        <v>993</v>
      </c>
      <c r="D10" s="324" t="s">
        <v>993</v>
      </c>
      <c r="E10" s="324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432" t="s">
        <v>204</v>
      </c>
      <c r="E14" s="432" t="s">
        <v>1358</v>
      </c>
      <c r="F14" s="432" t="s">
        <v>23</v>
      </c>
    </row>
    <row r="15" spans="1:10">
      <c r="A15" s="325" t="s">
        <v>4</v>
      </c>
      <c r="B15" s="320" t="s">
        <v>971</v>
      </c>
      <c r="C15" s="320" t="s">
        <v>324</v>
      </c>
      <c r="D15" s="320"/>
      <c r="E15" s="320"/>
      <c r="F15" s="320"/>
    </row>
    <row r="16" spans="1:10">
      <c r="A16" s="325" t="s">
        <v>4</v>
      </c>
      <c r="B16" s="320" t="s">
        <v>964</v>
      </c>
      <c r="C16" s="320" t="s">
        <v>1348</v>
      </c>
      <c r="D16" s="320"/>
      <c r="E16" s="320"/>
      <c r="F16" s="320"/>
    </row>
    <row r="17" spans="1:6">
      <c r="A17" s="325" t="s">
        <v>4</v>
      </c>
      <c r="B17" s="320" t="s">
        <v>1344</v>
      </c>
      <c r="C17" s="320" t="s">
        <v>1344</v>
      </c>
      <c r="D17" s="320"/>
      <c r="E17" s="320"/>
      <c r="F17" s="320"/>
    </row>
    <row r="18" spans="1:6">
      <c r="A18" s="325" t="s">
        <v>4</v>
      </c>
      <c r="B18" s="320" t="s">
        <v>1345</v>
      </c>
      <c r="C18" s="320" t="s">
        <v>1345</v>
      </c>
      <c r="D18" s="320"/>
      <c r="E18" s="320"/>
      <c r="F18" s="320"/>
    </row>
    <row r="19" spans="1:6">
      <c r="A19" s="325" t="s">
        <v>4</v>
      </c>
      <c r="B19" s="320" t="s">
        <v>1346</v>
      </c>
      <c r="C19" s="320" t="s">
        <v>646</v>
      </c>
      <c r="D19" s="320"/>
      <c r="E19" s="320"/>
      <c r="F19" s="320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2017-06-26T08:30:21Z</dcterms:modified>
</cp:coreProperties>
</file>