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entities!$B$88:$O$89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3" i="42" l="1"/>
  <c r="J114" i="42"/>
  <c r="J115" i="42"/>
  <c r="J116" i="42"/>
  <c r="J112" i="42"/>
  <c r="H112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<sst xmlns="http://schemas.openxmlformats.org/spreadsheetml/2006/main" count="3212" uniqueCount="1320">
  <si>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</si>
  <si>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</si>
  <si>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</si>
  <si>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</si>
  <si>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</si>
  <si>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</si>
  <si>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</si>
  <si>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</si>
  <si>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</si>
  <si>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</si>
  <si>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</si>
  <si>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</si>
  <si>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</si>
  <si>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</si>
  <si>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</si>
  <si>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</si>
  <si>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</si>
  <si>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</si>
  <si>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</si>
  <si>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</si>
  <si>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</si>
  <si>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</si>
  <si>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</si>
  <si>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</si>
  <si>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</si>
  <si>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</si>
  <si>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</si>
  <si>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</si>
  <si>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</si>
  <si>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</si>
  <si>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</si>
  <si>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</si>
  <si>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</si>
  <si>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</si>
  <si>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</si>
  <si>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</si>
  <si>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</si>
  <si>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</si>
  <si>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</si>
  <si>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</si>
  <si>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</si>
  <si>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</si>
  <si>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</si>
  <si>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</si>
  <si>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</si>
  <si>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</si>
  <si>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</si>
  <si>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</si>
  <si>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</si>
  <si>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</si>
  <si>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</si>
  <si>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</si>
  <si>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</si>
  <si>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</si>
  <si>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</si>
  <si>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</si>
  <si>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</si>
  <si>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</si>
  <si>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</si>
  <si>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</si>
  <si>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</si>
  <si>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</si>
  <si>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</si>
  <si>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</si>
  <si>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</si>
  <si>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</si>
  <si>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</si>
  <si>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</si>
  <si>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</si>
  <si>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</si>
  <si>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</si>
  <si>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</si>
  <si>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</si>
  <si>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</si>
  <si>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</si>
  <si>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</si>
  <si>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</si>
  <si>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</si>
  <si>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</si>
  <si>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</si>
  <si>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</si>
  <si>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</si>
  <si>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</si>
  <si>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</si>
  <si>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</si>
  <si>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</si>
  <si>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</si>
  <si>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</si>
  <si>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</si>
  <si>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</si>
  <si>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</si>
  <si>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</si>
  <si>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</si>
  <si>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</si>
  <si>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</si>
  <si>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</si>
  <si>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</si>
  <si>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</si>
  <si>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</si>
  <si>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</si>
  <si>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</si>
  <si>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</si>
  <si>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</si>
  <si>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</si>
  <si>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</si>
  <si>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</si>
  <si>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</si>
  <si>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</si>
  <si>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</si>
  <si>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</si>
  <si>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</si>
  <si>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</si>
  <si>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</si>
  <si>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</si>
  <si>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</si>
  <si>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</si>
  <si>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</si>
  <si>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</si>
  <si>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</si>
  <si>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</si>
  <si>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</si>
  <si>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</si>
  <si>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</si>
  <si>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</si>
  <si>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</si>
  <si>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</si>
  <si>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</si>
  <si>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</si>
  <si>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</si>
  <si>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</si>
  <si>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</si>
  <si>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</si>
  <si>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</si>
  <si>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</si>
  <si>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</si>
  <si>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</si>
  <si>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</si>
  <si>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</si>
  <si>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</si>
  <si>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</si>
  <si>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</si>
  <si>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</si>
  <si>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</si>
  <si>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</si>
  <si>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</si>
  <si>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</si>
  <si>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</si>
  <si>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</si>
  <si>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</si>
  <si>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</si>
  <si>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</si>
  <si>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</si>
  <si>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</si>
  <si>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</si>
  <si>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</si>
  <si>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</si>
  <si>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</si>
  <si>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</si>
  <si>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</si>
  <si>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</si>
  <si>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</si>
  <si>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</si>
  <si>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</si>
  <si>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</si>
  <si>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</si>
  <si>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</si>
  <si>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</si>
  <si>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</si>
  <si>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</si>
  <si>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</si>
  <si>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</si>
  <si>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</si>
  <si>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</si>
  <si>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</si>
  <si>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</si>
  <si>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</si>
  <si>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</si>
  <si>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</si>
  <si>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</si>
  <si>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</si>
  <si>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</si>
  <si>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</si>
  <si>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</si>
  <si>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</si>
  <si>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</si>
  <si>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</si>
  <si>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</si>
  <si>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</si>
  <si>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</si>
  <si>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</si>
  <si>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</si>
  <si>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</si>
  <si>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</si>
  <si>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</si>
  <si>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</si>
  <si>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</si>
  <si>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</si>
  <si>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</si>
  <si>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</si>
  <si>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</si>
  <si>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</si>
  <si>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</si>
  <si>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</si>
  <si>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</si>
  <si>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</si>
  <si>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</si>
  <si>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</si>
  <si>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</si>
  <si>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</si>
  <si>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</si>
  <si>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</si>
  <si>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</si>
  <si>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</si>
  <si>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</si>
  <si>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</si>
  <si>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</si>
  <si>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</si>
  <si>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</si>
  <si>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</si>
  <si>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</si>
  <si>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</si>
  <si>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</si>
  <si>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</si>
  <si>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</si>
  <si>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</si>
  <si>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</si>
  <si>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</si>
  <si>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</si>
  <si>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</si>
  <si>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</si>
  <si>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</si>
  <si>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</si>
  <si>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</si>
  <si>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</si>
  <si>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</si>
  <si>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</si>
  <si>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</si>
  <si>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</si>
  <si>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</si>
  <si>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</si>
  <si>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</si>
  <si>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</si>
  <si>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</si>
  <si>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</si>
  <si>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</si>
  <si>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</si>
  <si>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</si>
  <si>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</si>
  <si>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</si>
  <si>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</si>
  <si>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</si>
  <si>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</si>
  <si>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</si>
  <si>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</si>
  <si>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</si>
  <si>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</si>
  <si>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</si>
  <si>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</si>
  <si>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</si>
  <si>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</si>
  <si>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</si>
  <si>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</si>
  <si>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</si>
  <si>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</si>
  <si>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</si>
  <si>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</si>
  <si>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</si>
  <si>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</si>
  <si>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</si>
  <si>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</si>
  <si>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</si>
  <si>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</si>
  <si>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</si>
  <si>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</si>
  <si>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</si>
  <si>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</si>
  <si>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</si>
  <si>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</si>
  <si>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</si>
  <si>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</si>
  <si>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</si>
  <si>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</si>
  <si>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</si>
  <si>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</si>
  <si>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</si>
  <si>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</si>
  <si>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</si>
  <si>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</si>
  <si>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</si>
  <si>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</si>
  <si>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</si>
  <si>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</si>
  <si>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</si>
  <si>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</si>
  <si>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</si>
  <si>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</si>
  <si>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</si>
  <si>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</si>
  <si>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</si>
  <si>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</si>
  <si>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</si>
  <si>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</si>
  <si>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</si>
  <si>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</si>
  <si>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</si>
  <si>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</si>
  <si>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</si>
  <si>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</si>
  <si>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</si>
  <si>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</si>
  <si>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</si>
  <si>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</si>
  <si>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</si>
  <si>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</si>
  <si>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</si>
  <si>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</si>
  <si>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</si>
  <si>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</si>
  <si>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</si>
  <si>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</si>
  <si>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</si>
  <si>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</si>
  <si>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</si>
  <si>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</si>
  <si>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</si>
  <si>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</si>
  <si>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</si>
  <si>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</si>
  <si>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</si>
  <si>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</si>
  <si>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</si>
  <si>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</si>
  <si>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</si>
  <si>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</si>
  <si>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</si>
  <si>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</si>
  <si>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</si>
  <si>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</si>
  <si>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</si>
  <si>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</si>
  <si>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</si>
  <si>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</si>
  <si>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</si>
  <si>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</si>
  <si>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</si>
  <si>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</si>
  <si>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</si>
  <si>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</si>
  <si>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</si>
  <si>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</si>
  <si>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</si>
  <si>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</si>
  <si>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</si>
  <si>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</si>
  <si>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</si>
  <si>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</si>
  <si>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</si>
  <si>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</si>
  <si>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</si>
  <si>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</si>
  <si>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</si>
  <si>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</si>
  <si>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</si>
  <si>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</si>
  <si>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</si>
  <si>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</si>
  <si>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</si>
  <si>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</si>
  <si>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</si>
  <si>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</si>
  <si>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</si>
  <si>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</si>
  <si>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</si>
  <si>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</si>
  <si>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</si>
  <si>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</si>
  <si>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</si>
  <si>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</si>
  <si>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</si>
  <si>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</si>
  <si>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</si>
  <si>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</si>
  <si>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</si>
  <si>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</si>
  <si>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</si>
  <si>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</si>
  <si>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</si>
  <si>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</si>
  <si>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</si>
  <si>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</si>
  <si>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</si>
  <si>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</si>
  <si>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</si>
  <si>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</si>
  <si>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</si>
  <si>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</si>
  <si>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</si>
  <si>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</si>
  <si>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</si>
  <si>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</si>
  <si>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</si>
  <si>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</si>
  <si>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</si>
  <si>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</si>
  <si>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</si>
  <si>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</si>
  <si>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</si>
  <si>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</si>
  <si>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</si>
  <si>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</si>
  <si>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</si>
  <si>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</si>
  <si>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</si>
  <si>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</si>
  <si>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</si>
  <si>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</si>
  <si>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</si>
  <si>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</si>
  <si>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</si>
  <si>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</si>
  <si>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</si>
  <si>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</si>
  <si>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</si>
  <si>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</si>
  <si>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</si>
  <si>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</si>
  <si>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</si>
  <si>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</si>
  <si>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</si>
  <si>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</si>
  <si>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</si>
  <si>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</si>
  <si>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</si>
  <si>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</si>
  <si>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</si>
  <si>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</si>
  <si>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</si>
  <si>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</si>
  <si>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</si>
  <si>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</si>
  <si>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</si>
  <si>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</si>
  <si>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</si>
  <si>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</si>
  <si>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</si>
  <si>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</si>
  <si>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</si>
  <si>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</si>
  <si>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</si>
  <si>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</si>
  <si>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</si>
  <si>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</si>
  <si>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</si>
  <si>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</si>
  <si>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</si>
  <si>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</si>
  <si>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</si>
  <si>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</si>
  <si>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</si>
  <si>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</si>
  <si>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</si>
  <si>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</si>
  <si>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</si>
  <si>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</si>
  <si>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</si>
  <si>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</si>
  <si>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</si>
  <si>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</si>
  <si>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</si>
  <si>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</si>
  <si>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</si>
  <si>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</si>
  <si>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</si>
  <si>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</si>
  <si>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</si>
  <si>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</si>
  <si>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</si>
  <si>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</si>
  <si>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</si>
  <si>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</si>
  <si>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</si>
  <si>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</si>
  <si>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</si>
  <si>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</si>
  <si>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</si>
  <si>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</si>
  <si>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</si>
  <si>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</si>
  <si>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</si>
  <si>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</si>
  <si>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</si>
  <si>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</si>
  <si>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</si>
  <si>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</si>
  <si>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</si>
  <si>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</si>
  <si>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</si>
  <si>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</si>
  <si>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</si>
  <si>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</si>
  <si>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</si>
  <si>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</si>
  <si>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</si>
  <si>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</si>
  <si>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</si>
  <si>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</si>
  <si>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</si>
  <si>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</si>
  <si>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</si>
  <si>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</si>
  <si>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</si>
  <si>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</si>
  <si>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</si>
  <si>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</si>
  <si>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</si>
  <si>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</si>
  <si>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</si>
  <si>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</si>
  <si>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</si>
  <si>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</si>
  <si>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</si>
  <si>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</si>
  <si>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</si>
  <si>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</si>
  <si>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</si>
  <si>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</si>
  <si>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</si>
  <si>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</si>
  <si>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</si>
  <si>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</si>
  <si>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</si>
  <si>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</si>
  <si>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</si>
  <si>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</si>
  <si>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</si>
  <si>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</si>
  <si>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</si>
  <si>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</si>
  <si>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</si>
  <si>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</si>
  <si>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</si>
  <si>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</si>
  <si>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</si>
  <si>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</si>
  <si>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</si>
  <si>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</si>
  <si>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</si>
  <si>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</si>
  <si>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</si>
  <si>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</si>
  <si>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</si>
  <si>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</si>
  <si>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</si>
  <si>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</si>
  <si>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</si>
  <si>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</si>
  <si>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</si>
  <si>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</si>
  <si>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</si>
  <si>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</si>
  <si>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</si>
  <si>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</si>
  <si>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</si>
  <si>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</si>
  <si>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</si>
  <si>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</si>
  <si>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</si>
  <si>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</si>
  <si>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</si>
  <si>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</si>
  <si>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</si>
  <si>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</si>
  <si>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</si>
  <si>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</si>
  <si>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</si>
  <si>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</si>
  <si>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</si>
  <si>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</si>
  <si>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</si>
  <si>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</si>
  <si>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</si>
  <si>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</si>
  <si>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</si>
  <si>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</si>
  <si>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</si>
  <si>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</si>
  <si>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</si>
  <si>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</si>
  <si>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</si>
  <si>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</si>
  <si>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</si>
  <si>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</si>
  <si>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</si>
  <si>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</si>
  <si>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</si>
  <si>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</si>
  <si>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</si>
  <si>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</si>
  <si>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</si>
  <si>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</si>
  <si>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</si>
  <si>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</si>
  <si>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</si>
  <si>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</si>
  <si>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</si>
  <si>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</si>
  <si>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</si>
  <si>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</si>
  <si>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</si>
  <si>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</si>
  <si>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</si>
  <si>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</si>
  <si>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</si>
  <si>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</si>
  <si>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</si>
  <si>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</si>
  <si>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</si>
  <si>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</si>
  <si>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</si>
  <si>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</si>
  <si>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</si>
  <si>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</si>
  <si>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</si>
  <si>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</si>
  <si>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</si>
  <si>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</si>
  <si>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</si>
  <si>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</si>
  <si>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</si>
  <si>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</si>
  <si>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</si>
  <si>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</si>
  <si>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</si>
  <si>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</si>
  <si>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</si>
  <si>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</si>
  <si>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</si>
  <si>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</si>
  <si>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</si>
  <si>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</si>
  <si>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</si>
  <si>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</si>
  <si>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</si>
  <si>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</si>
  <si>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</si>
  <si>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</si>
  <si>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</si>
  <si>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</si>
  <si>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</si>
  <si>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</si>
  <si>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</si>
  <si>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</si>
  <si>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</si>
  <si>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</si>
  <si>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</si>
  <si>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</si>
  <si>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</si>
  <si>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</si>
  <si>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</si>
  <si>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</si>
  <si>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</si>
  <si>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</si>
  <si>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</si>
  <si>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</si>
  <si>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</si>
  <si>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</si>
  <si>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</si>
  <si>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</si>
  <si>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</si>
  <si>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</si>
  <si>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</si>
  <si>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</si>
  <si>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</si>
  <si>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</si>
  <si>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</si>
  <si>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</si>
  <si>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</si>
  <si>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</si>
  <si>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</si>
  <si>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</si>
  <si>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</si>
  <si>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</si>
  <si>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</si>
  <si>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</si>
  <si>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</si>
  <si>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</si>
  <si>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</si>
  <si>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</si>
  <si>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</si>
  <si>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</si>
  <si>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</si>
  <si>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</si>
  <si>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</si>
  <si>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</si>
  <si>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</si>
  <si>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</si>
  <si>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</si>
  <si>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</si>
  <si>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</si>
  <si>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</si>
  <si>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</si>
  <si>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</si>
  <si>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</si>
  <si>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</si>
  <si>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</si>
  <si>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</si>
  <si>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</si>
  <si>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</si>
  <si>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</si>
  <si>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</si>
  <si>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</si>
  <si>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</si>
  <si>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</si>
  <si>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</si>
  <si>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</si>
  <si>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</si>
  <si>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</si>
  <si>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</si>
  <si>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</si>
  <si>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</si>
  <si>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</si>
  <si>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</si>
  <si>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</si>
  <si>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</si>
  <si>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</si>
  <si>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</si>
  <si>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</si>
  <si>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</si>
  <si>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</si>
  <si>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</si>
  <si>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</si>
  <si>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</si>
  <si>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</si>
  <si>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</si>
  <si>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</si>
  <si>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</si>
  <si>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</si>
  <si>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</si>
  <si>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</si>
  <si>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</si>
  <si>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</si>
  <si>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</si>
  <si>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</si>
  <si>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</si>
  <si>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</si>
  <si>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</si>
  <si>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</si>
  <si>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</si>
  <si>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</si>
  <si>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</si>
  <si>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</si>
  <si>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</si>
  <si>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</si>
  <si>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</si>
  <si>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</si>
  <si>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</si>
  <si>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</si>
  <si>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</si>
  <si>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</si>
  <si>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</si>
  <si>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</si>
  <si>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</si>
  <si>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</si>
  <si>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</si>
  <si>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</si>
  <si>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</si>
  <si>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</si>
  <si>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</si>
  <si>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</si>
  <si>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</si>
  <si>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</si>
  <si>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</si>
  <si>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</si>
  <si>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</si>
  <si>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</si>
  <si>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</si>
  <si>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</si>
  <si>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</si>
  <si>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</si>
  <si>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</si>
  <si>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</si>
  <si>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</si>
  <si>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</si>
  <si>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</si>
  <si>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</si>
  <si>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</si>
  <si>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</si>
  <si>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</si>
  <si>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</si>
  <si>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</si>
  <si>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</si>
  <si>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</si>
  <si>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</si>
  <si>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</si>
  <si>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</si>
  <si>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</si>
  <si>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</si>
  <si>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</si>
  <si>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</si>
  <si>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</si>
  <si>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</si>
  <si>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</si>
  <si>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</si>
  <si>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</si>
  <si>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</si>
  <si>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</si>
  <si>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</si>
  <si>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</si>
  <si>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</si>
  <si>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</si>
  <si>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</si>
  <si>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</si>
  <si>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</si>
  <si>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</si>
  <si>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</si>
  <si>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</si>
  <si>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</si>
  <si>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</si>
  <si>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</si>
  <si>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</si>
  <si>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</si>
  <si>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</si>
  <si>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</si>
  <si>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</si>
  <si>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</si>
  <si>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</si>
  <si>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</si>
  <si>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</si>
  <si>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</si>
  <si>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</si>
  <si>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</si>
  <si>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</si>
  <si>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</si>
  <si>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</si>
  <si>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</si>
  <si>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</si>
  <si>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</si>
  <si>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</si>
  <si>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</si>
  <si>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</si>
  <si>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</si>
  <si>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</si>
  <si>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</si>
  <si>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</si>
  <si>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</si>
  <si>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</si>
  <si>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</si>
  <si>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</si>
  <si>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</si>
  <si>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</si>
  <si>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</si>
  <si>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</si>
  <si>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</si>
  <si>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</si>
  <si>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</si>
  <si>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</si>
  <si>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</si>
  <si>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</si>
  <si>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</si>
  <si>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</si>
  <si>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</si>
  <si>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</si>
  <si>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</si>
  <si>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</si>
  <si>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</si>
  <si>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</si>
  <si>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</si>
  <si>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</si>
  <si>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</si>
  <si>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</si>
  <si>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</si>
  <si>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</si>
  <si>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</si>
  <si>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</si>
  <si>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</si>
  <si>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</si>
  <si>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</si>
  <si>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</si>
  <si>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</si>
  <si>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</si>
  <si>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</si>
  <si>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</si>
  <si>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</si>
  <si>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</si>
  <si>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</si>
  <si>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</si>
  <si>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</si>
  <si>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</si>
  <si>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</si>
  <si>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</si>
  <si>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</si>
  <si>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</si>
  <si>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</si>
  <si>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</si>
  <si>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</si>
  <si>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</si>
  <si>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</si>
  <si>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</si>
  <si>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</si>
  <si>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</si>
  <si>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</si>
  <si>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</si>
  <si>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</si>
  <si>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</si>
  <si>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</si>
  <si>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</si>
  <si>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</si>
  <si>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</si>
  <si>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</si>
  <si>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</si>
  <si>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</si>
  <si>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</si>
  <si>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</si>
  <si>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</si>
  <si>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</si>
  <si>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</si>
  <si>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</si>
  <si>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</si>
  <si>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</si>
  <si>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</si>
  <si>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</si>
  <si>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</si>
  <si>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</si>
  <si>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</si>
  <si>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</si>
  <si>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</si>
  <si>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</si>
  <si>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</si>
  <si>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</si>
  <si>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</si>
  <si>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</si>
  <si>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</si>
  <si>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</si>
  <si>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</si>
  <si>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</si>
  <si>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</si>
  <si>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</si>
  <si>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</si>
  <si>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</si>
  <si>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</si>
  <si>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</si>
  <si>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</si>
  <si>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</si>
  <si>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</si>
  <si>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</si>
  <si>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</si>
  <si>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</si>
  <si>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</si>
  <si>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</si>
  <si>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</si>
  <si>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</si>
  <si>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</si>
  <si>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</si>
  <si>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</si>
  <si>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</si>
  <si>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</si>
  <si>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</si>
  <si>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</si>
  <si>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</si>
  <si>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</si>
  <si>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</si>
  <si>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</si>
  <si>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</si>
  <si>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</si>
  <si>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</si>
  <si>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</si>
  <si>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</si>
  <si>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</si>
  <si>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</si>
  <si>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</si>
  <si>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</si>
  <si>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</si>
  <si>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</si>
  <si>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</si>
  <si>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</si>
  <si>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</si>
  <si>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</si>
  <si>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</si>
  <si>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</si>
  <si>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</si>
  <si>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</si>
  <si>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</si>
  <si>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</si>
  <si>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</si>
  <si>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</si>
  <si>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</si>
  <si>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</si>
  <si>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</si>
  <si>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</si>
  <si>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</si>
  <si>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</si>
  <si>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</si>
  <si>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</si>
  <si>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</si>
  <si>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</si>
  <si>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</si>
  <si>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</si>
  <si>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</si>
  <si>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</si>
  <si>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</si>
  <si>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</si>
  <si>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</si>
  <si>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</si>
  <si>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</si>
  <si>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</si>
  <si>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</si>
  <si>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</si>
  <si>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</si>
  <si>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</si>
  <si>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</si>
  <si>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</si>
  <si>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</si>
  <si>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</si>
  <si>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</si>
  <si>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</si>
  <si>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</si>
  <si>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</si>
  <si>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</si>
  <si>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</si>
  <si>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</si>
  <si>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</si>
  <si>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</si>
  <si>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</si>
  <si>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</si>
  <si>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</si>
  <si>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</si>
  <si>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</si>
  <si>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</si>
  <si>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</si>
  <si>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</si>
  <si>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</si>
  <si>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</si>
  <si>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</si>
  <si>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</si>
  <si>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</si>
  <si>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</si>
  <si>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</si>
  <si>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</si>
  <si>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</si>
  <si>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</si>
  <si>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</si>
  <si>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</si>
  <si>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</si>
  <si>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</si>
  <si>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</si>
  <si>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</si>
  <si>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</si>
  <si>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</si>
  <si>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</si>
  <si>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</si>
  <si>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</si>
  <si>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</si>
  <si>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</si>
  <si>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</si>
  <si>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</si>
  <si>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</si>
  <si>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</si>
  <si>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</si>
  <si>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</si>
  <si>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</si>
  <si>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</si>
  <si>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</si>
  <si>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</si>
  <si>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</si>
  <si>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</si>
  <si>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</si>
  <si>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</si>
  <si>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</si>
  <si>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</si>
  <si>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</si>
  <si>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</si>
  <si>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</si>
  <si>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</si>
  <si>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</si>
  <si>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</si>
  <si>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</si>
  <si>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</si>
  <si>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</si>
  <si>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</si>
  <si>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</si>
  <si>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</si>
  <si>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</si>
  <si>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</si>
  <si>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</si>
  <si>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</si>
  <si>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</si>
  <si>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</si>
  <si>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</si>
  <si>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</si>
  <si>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</si>
  <si>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</si>
  <si>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</si>
  <si>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</si>
  <si>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</si>
  <si>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</si>
  <si>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</si>
  <si>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</si>
  <si>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</si>
  <si>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</si>
  <si>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</si>
  <si>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</si>
  <si>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</si>
  <si>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</si>
  <si>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</si>
  <si>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</si>
  <si>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</si>
  <si>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</si>
  <si>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</si>
  <si>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</si>
  <si>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</si>
  <si>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</si>
  <si>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</si>
  <si>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</si>
  <si>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</si>
  <si>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</si>
  <si>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</si>
  <si>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</si>
  <si>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</si>
  <si>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</si>
  <si>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</si>
  <si>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</si>
  <si>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</si>
  <si>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</si>
  <si>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</si>
  <si>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</si>
  <si>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</si>
  <si>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</si>
  <si>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</si>
  <si>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</si>
  <si>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</si>
  <si>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</si>
  <si>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</si>
  <si>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</si>
  <si>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</si>
  <si>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</si>
  <si>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</si>
  <si>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</si>
  <si>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</si>
  <si>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</si>
  <si>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</si>
  <si>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</si>
  <si>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</si>
  <si>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</si>
  <si>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</si>
  <si>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</si>
  <si>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</si>
  <si>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</si>
  <si>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</si>
  <si>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</si>
  <si>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</si>
  <si>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</si>
  <si>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</si>
  <si>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</si>
  <si>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</si>
  <si>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</si>
  <si>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</si>
  <si>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</si>
  <si>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</si>
  <si>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</si>
  <si>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</si>
  <si>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</si>
  <si>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</si>
  <si>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</si>
  <si>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</si>
  <si>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</si>
  <si>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</si>
  <si>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</si>
  <si>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</si>
  <si>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</si>
  <si>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</si>
  <si>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</si>
  <si>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</si>
  <si>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</si>
  <si>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</si>
  <si>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</si>
  <si>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</si>
  <si>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</si>
  <si>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</si>
  <si>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</si>
  <si>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</si>
  <si>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</si>
  <si>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</si>
  <si>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</si>
  <si>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</si>
  <si>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</si>
  <si>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</si>
  <si>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</si>
  <si>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</si>
  <si>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</si>
  <si>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</si>
  <si>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</si>
  <si>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</si>
  <si>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</si>
  <si>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</si>
  <si>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</si>
  <si>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</si>
  <si>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</si>
  <si>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</si>
  <si>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</si>
  <si>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</si>
  <si>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</si>
  <si>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</si>
  <si>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</si>
  <si>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</si>
  <si>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</si>
  <si>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</si>
  <si>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</si>
  <si>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</si>
  <si>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</si>
  <si>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</si>
  <si>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</si>
  <si>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</si>
  <si>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</si>
  <si>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</si>
  <si>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</si>
  <si>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</si>
  <si>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</si>
  <si>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</si>
  <si>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</si>
  <si>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</si>
  <si>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</si>
  <si>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</si>
  <si>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</si>
  <si>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</si>
  <si>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</si>
  <si>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</si>
  <si>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</si>
  <si>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</si>
  <si>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</si>
  <si>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</si>
  <si>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</si>
  <si>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</si>
  <si>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</si>
  <si>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</si>
  <si>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</si>
  <si>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</si>
  <si>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</si>
  <si>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</si>
  <si>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</si>
  <si>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</si>
  <si>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</si>
  <si>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</si>
  <si>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</si>
  <si>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</si>
  <si>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</si>
  <si>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</si>
  <si>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</si>
  <si>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</si>
  <si>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</si>
  <si>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</si>
  <si>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</si>
  <si>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</si>
  <si>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</si>
  <si>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</si>
  <si>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</si>
  <si>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</si>
  <si>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</si>
  <si>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</si>
  <si>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</si>
  <si>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</si>
  <si>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</si>
  <si>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</si>
  <si>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</si>
  <si>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</si>
  <si>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</si>
  <si>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</si>
  <si>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</si>
  <si>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</si>
  <si>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</si>
  <si>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</si>
  <si>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</si>
  <si>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</si>
  <si>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</si>
  <si>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</si>
  <si>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</si>
  <si>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</si>
  <si>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</si>
  <si>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</si>
  <si>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</si>
  <si>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</si>
  <si>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</si>
  <si>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</si>
  <si>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</si>
  <si>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</si>
  <si>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</si>
  <si>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</si>
  <si>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</si>
  <si>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</si>
  <si>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</si>
  <si>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</si>
  <si>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</si>
  <si>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</si>
  <si>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</si>
  <si>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</si>
  <si>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</si>
  <si>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</si>
  <si>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</si>
  <si>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</si>
  <si>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</si>
  <si>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</si>
  <si>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</si>
  <si>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</si>
  <si>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</si>
  <si>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</si>
  <si>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PF_PetFreddy_3</t>
  </si>
  <si>
    <t>PF_PetFreddy_divingGoggles_25</t>
  </si>
  <si>
    <t>PF_PetFreddy_hiperToad_27</t>
  </si>
  <si>
    <t>PF_PetFreddy_metallicArmor_10</t>
  </si>
  <si>
    <t>PF_PetFreddy_sportTapes_16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</si>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</sst>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57" fillId="19" borderId="4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7" headerRowBorderDxfId="436" tableBorderDxfId="435" totalsRowBorderDxfId="434">
  <autoFilter ref="B4:L5"/>
  <tableColumns count="11">
    <tableColumn id="1" name="{gameSettings}" dataDxfId="433"/>
    <tableColumn id="2" name="[sku]" dataDxfId="432"/>
    <tableColumn id="3" name="[timeToPCCoefA]" dataDxfId="431"/>
    <tableColumn id="4" name="[timeToPCCoefB]" dataDxfId="43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9" headerRowBorderDxfId="428" tableBorderDxfId="427" totalsRowBorderDxfId="426">
  <autoFilter ref="B10:F11"/>
  <tableColumns count="5">
    <tableColumn id="1" name="{initialSettings}" dataDxfId="425"/>
    <tableColumn id="2" name="[sku]" dataDxfId="424"/>
    <tableColumn id="3" name="[softCurrency]" dataDxfId="423"/>
    <tableColumn id="4" name="[hardCurrency]" dataDxfId="422"/>
    <tableColumn id="6" name="[initialDragonSKU]" dataDxf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0" headerRowBorderDxfId="419" tableBorderDxfId="418" totalsRowBorderDxfId="417">
  <autoFilter ref="B4:J14"/>
  <tableColumns count="9">
    <tableColumn id="1" name="{localizationDefinitions}" dataDxfId="416"/>
    <tableColumn id="8" name="[sku]" dataDxfId="415"/>
    <tableColumn id="3" name="[order]" dataDxfId="414"/>
    <tableColumn id="4" name="[isoCode]" dataDxfId="413"/>
    <tableColumn id="11" name="[android]" dataDxfId="412"/>
    <tableColumn id="12" name="[iOS]" dataDxfId="411"/>
    <tableColumn id="5" name="[txtFilename]" dataDxfId="410"/>
    <tableColumn id="2" name="[icon]" dataDxfId="409"/>
    <tableColumn id="9" name="[tidName]" dataDxfId="40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9" headerRowBorderDxfId="308" tableBorderDxfId="307" totalsRowBorderDxfId="306">
  <autoFilter ref="B22:AF84"/>
  <sortState ref="B23:AF84">
    <sortCondition ref="C22:C84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98" totalsRowShown="0">
  <autoFilter ref="B88:O98"/>
  <sortState ref="B51:M77">
    <sortCondition ref="D50:D77"/>
  </sortState>
  <tableColumns count="14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minTierDisintegrate]" dataDxfId="262" totalsRowDxfId="261"/>
    <tableColumn id="17" name="[minTierBurnFeedback]" dataDxfId="4" totalsRowDxfId="260"/>
    <tableColumn id="18" name="[minTierBurn]" dataDxfId="3" totalsRowDxfId="259"/>
    <tableColumn id="19" name="minTierExplode" dataDxfId="2" totalsRowDxfId="258"/>
    <tableColumn id="28" name="[burnFeedbackChance]" dataDxfId="1" totalsRowDxfId="257"/>
    <tableColumn id="30" name="[destroyFeedbackChance]" dataDxfId="0" totalsRowDxfId="256"/>
    <tableColumn id="11" name="[minTierDestruction]" dataDxfId="21" totalsRowDxfId="22"/>
    <tableColumn id="10" name="[minTierDestructionFeedback]" dataDxfId="20" totalsRowDxfId="23"/>
    <tableColumn id="31" name="[tidName]" dataDxfId="255" totalsRowDxfId="254"/>
    <tableColumn id="33" name="[tidBurnFeedback]" dataDxfId="253" totalsRowDxfId="252"/>
    <tableColumn id="34" name="[tidDestroyFeedback]" dataDxfId="251" totalsRowDxfId="25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9" headerRowBorderDxfId="248" tableBorderDxfId="247" totalsRowBorderDxfId="246">
  <autoFilter ref="A4:Y7"/>
  <tableColumns count="25">
    <tableColumn id="1" name="{levelDefinitions}" dataDxfId="245"/>
    <tableColumn id="9" name="[sku]" dataDxfId="244"/>
    <tableColumn id="3" name="order" dataDxfId="243"/>
    <tableColumn id="4" name="dragonsToUnlock" dataDxfId="242"/>
    <tableColumn id="14" name="[dataFile]" dataDxfId="241"/>
    <tableColumn id="5" name="[common]" dataDxfId="240"/>
    <tableColumn id="2" name="[area1]" dataDxfId="239"/>
    <tableColumn id="10" name="[area1Active]" dataDxfId="238"/>
    <tableColumn id="22" name="[area2]" dataDxfId="237"/>
    <tableColumn id="23" name="[area3]" dataDxfId="236"/>
    <tableColumn id="7" name="[dragon_baby]" dataDxfId="235"/>
    <tableColumn id="8" name="[dragon_crocodile]" dataDxfId="234"/>
    <tableColumn id="13" name="[dragon_fat]" dataDxfId="233"/>
    <tableColumn id="15" name="[dragon_reptile]" dataDxfId="232"/>
    <tableColumn id="16" name="[dragon_chinese]" dataDxfId="231"/>
    <tableColumn id="17" name="[dragon_bug]" dataDxfId="230"/>
    <tableColumn id="18" name="[dragon_classic]" dataDxfId="229"/>
    <tableColumn id="19" name="[dragon_balrog]" dataDxfId="228"/>
    <tableColumn id="20" name="[dragon_devil]" dataDxfId="227"/>
    <tableColumn id="21" name="[dragon_titan]" dataDxfId="226"/>
    <tableColumn id="25" name="[levelEditor]"/>
    <tableColumn id="24" name="[gameplayWip]"/>
    <tableColumn id="6" name="comingSoon" dataDxfId="225"/>
    <tableColumn id="11" name="tidName" dataDxfId="224"/>
    <tableColumn id="12" name="tidDesc" dataDxfId="22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2:K35" totalsRowShown="0" headerRowBorderDxfId="222" tableBorderDxfId="221">
  <autoFilter ref="B32:K35"/>
  <tableColumns count="10">
    <tableColumn id="1" name="{missionDifficultyDefinitions}"/>
    <tableColumn id="2" name="[sku]" dataDxfId="220"/>
    <tableColumn id="7" name="[index]" dataDxfId="219"/>
    <tableColumn id="3" name="[dragonsToUnlock]" dataDxfId="218"/>
    <tableColumn id="4" name="[cooldownMinutes]" dataDxfId="217"/>
    <tableColumn id="9" name="[maxRewardCoins]" dataDxfId="216"/>
    <tableColumn id="5" name="[removeMissionPCCoefA]" dataDxfId="215"/>
    <tableColumn id="6" name="[removeMissionPCCoefB]" dataDxfId="214"/>
    <tableColumn id="8" name="[tidName]" dataDxfId="213"/>
    <tableColumn id="10" name="[color]" dataDxfId="2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0:D50" totalsRowShown="0" headerRowDxfId="211" dataDxfId="209" headerRowBorderDxfId="210" tableBorderDxfId="208" totalsRowBorderDxfId="207">
  <autoFilter ref="B40:D50"/>
  <tableColumns count="3">
    <tableColumn id="1" name="{missionDragonModifiersDefinitions}" dataDxfId="206"/>
    <tableColumn id="2" name="[sku]" dataDxfId="205"/>
    <tableColumn id="7" name="[quantityModifier]" dataDxfId="20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4:D57" totalsRowShown="0" headerRowDxfId="203" dataDxfId="201" headerRowBorderDxfId="202" tableBorderDxfId="200" totalsRowBorderDxfId="199">
  <autoFilter ref="B54:D57"/>
  <tableColumns count="3">
    <tableColumn id="1" name="{missionDifficultyModifiersDefinitions}" dataDxfId="198"/>
    <tableColumn id="2" name="[sku]" dataDxfId="197"/>
    <tableColumn id="7" name="[quantityModifier]" dataDxfId="19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1:D62" totalsRowShown="0" headerRowDxfId="195" dataDxfId="193" headerRowBorderDxfId="194" tableBorderDxfId="192" totalsRowBorderDxfId="191">
  <autoFilter ref="B61:D62"/>
  <tableColumns count="3">
    <tableColumn id="1" name="{missionOther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1:H28" totalsRowShown="0" headerRowDxfId="187" dataDxfId="185" headerRowBorderDxfId="186" tableBorderDxfId="184" totalsRowBorderDxfId="183">
  <autoFilter ref="B21:H28"/>
  <tableColumns count="7">
    <tableColumn id="1" name="{missionTypeDefinitions}" dataDxfId="182"/>
    <tableColumn id="2" name="[sku]" dataDxfId="181"/>
    <tableColumn id="3" name="[minTierToUnlock]" dataDxfId="180"/>
    <tableColumn id="4" name="[weight]" dataDxfId="179"/>
    <tableColumn id="5" name="[canBeDuringOneRun]" dataDxfId="178"/>
    <tableColumn id="9" name="[tidDescSingleRun]" dataDxfId="177"/>
    <tableColumn id="10" name="[tidDescMultiRun]" dataDxfId="17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7" totalsRowShown="0" headerRowDxfId="175" dataDxfId="173" headerRowBorderDxfId="174" tableBorderDxfId="172" totalsRowBorderDxfId="171">
  <autoFilter ref="B4:J17"/>
  <tableColumns count="9">
    <tableColumn id="1" name="{missionsDefinitions}" dataDxfId="170"/>
    <tableColumn id="2" name="[sku]" dataDxfId="169"/>
    <tableColumn id="7" name="[type]" dataDxfId="168"/>
    <tableColumn id="8" name="[weight]" dataDxfId="167"/>
    <tableColumn id="6" name="[params]" dataDxfId="166"/>
    <tableColumn id="3" name="[objectiveBaseQuantityMin]" dataDxfId="165"/>
    <tableColumn id="9" name="[objectiveBaseQuantityMax]" dataDxfId="164"/>
    <tableColumn id="4" name="[icon]" dataDxfId="163"/>
    <tableColumn id="5" name="[tidObjective]" dataDxfId="16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61" headerRowBorderDxfId="160" tableBorderDxfId="159" totalsRowBorderDxfId="158">
  <autoFilter ref="B4:H7"/>
  <tableColumns count="7">
    <tableColumn id="1" name="{eggDefinitions}" dataDxfId="157"/>
    <tableColumn id="6" name="[sku]" dataDxfId="156"/>
    <tableColumn id="4" name="[pricePC]" dataDxfId="155"/>
    <tableColumn id="5" name="[incubationMinutes]" dataDxfId="154"/>
    <tableColumn id="10" name="[prefabPath]" dataDxfId="153"/>
    <tableColumn id="7" name="[tidName]" dataDxfId="152">
      <calculatedColumnFormula>CONCATENATE("TID_",UPPER(eggDefinitions[[#This Row],['[sku']]]),"_NAME")</calculatedColumnFormula>
    </tableColumn>
    <tableColumn id="8" name="[tidDesc]" dataDxfId="151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50" headerRowBorderDxfId="149" tableBorderDxfId="148" totalsRowBorderDxfId="147">
  <autoFilter ref="B18:I22"/>
  <tableColumns count="8">
    <tableColumn id="1" name="{eggRewardDefinitions}" dataDxfId="146"/>
    <tableColumn id="2" name="[sku]"/>
    <tableColumn id="3" name="[type]" dataDxfId="145"/>
    <tableColumn id="6" name="[rarity]" dataDxfId="144"/>
    <tableColumn id="4" name="[droprate]" dataDxfId="143"/>
    <tableColumn id="7" name="[duplicateFragmentsGiven]" dataDxfId="142"/>
    <tableColumn id="8" name="[duplicateCoinsGiven]" dataDxfId="141"/>
    <tableColumn id="5" name="[tidName]" dataDxfId="14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9" headerRowBorderDxfId="138" tableBorderDxfId="137" totalsRowBorderDxfId="136">
  <autoFilter ref="B26:E30"/>
  <tableColumns count="4">
    <tableColumn id="1" name="{rarityDefinitions}" dataDxfId="135"/>
    <tableColumn id="2" name="[sku]"/>
    <tableColumn id="3" name="[order]" dataDxfId="134"/>
    <tableColumn id="5" name="[tidName]" dataDxfId="133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32" headerRowBorderDxfId="131" tableBorderDxfId="130" totalsRowBorderDxfId="129">
  <autoFilter ref="B11:E14"/>
  <tableColumns count="4">
    <tableColumn id="1" name="{goldenEggDefinitions}" dataDxfId="128"/>
    <tableColumn id="6" name="[sku]" dataDxfId="127"/>
    <tableColumn id="4" name="[order]" dataDxfId="126"/>
    <tableColumn id="5" name="[fragmentsRequired]" dataDxfId="12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24" headerRowBorderDxfId="123" tableBorderDxfId="122" totalsRowBorderDxfId="121">
  <autoFilter ref="B4:F9"/>
  <tableColumns count="5">
    <tableColumn id="1" name="{chestRewardDefinitions}" dataDxfId="120"/>
    <tableColumn id="2" name="[sku]" dataDxfId="119"/>
    <tableColumn id="6" name="[collectedChests]" dataDxfId="118"/>
    <tableColumn id="3" name="[type]" dataDxfId="117"/>
    <tableColumn id="4" name="[amount]" dataDxfId="11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15" dataDxfId="113" headerRowBorderDxfId="114" tableBorderDxfId="112">
  <autoFilter ref="B4:P44"/>
  <tableColumns count="15">
    <tableColumn id="1" name="{disguisesDefinitions}" dataDxfId="111"/>
    <tableColumn id="2" name="[sku]" dataDxfId="110"/>
    <tableColumn id="3" name="[dragonSku]" dataDxfId="109"/>
    <tableColumn id="5" name="[powerup]" dataDxfId="108"/>
    <tableColumn id="6" name="[shopOrder]" dataDxfId="107"/>
    <tableColumn id="8" name="[priceSC]" dataDxfId="106"/>
    <tableColumn id="17" name="[priceHC]" dataDxfId="105"/>
    <tableColumn id="18" name="[unlockLevel]" dataDxfId="104"/>
    <tableColumn id="10" name="[icon]" dataDxfId="103"/>
    <tableColumn id="9" name="[skin]" dataDxfId="102"/>
    <tableColumn id="13" name="[item1]" dataDxfId="101"/>
    <tableColumn id="4" name="[item2]" dataDxfId="100"/>
    <tableColumn id="7" name="[body_parts]" dataDxfId="99"/>
    <tableColumn id="11" name="[tidName]" dataDxfId="98">
      <calculatedColumnFormula>UPPER(CONCATENATE("TID_","SKIN",SUBSTITUTE(C5,"dragon",""),"_NAME"))</calculatedColumnFormula>
    </tableColumn>
    <tableColumn id="12" name="[tidDesc]" dataDxfId="97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96" tableBorderDxfId="95" totalsRowBorderDxfId="94">
  <autoFilter ref="D3:M31"/>
  <sortState ref="D4:M30">
    <sortCondition ref="E3:E30"/>
  </sortState>
  <tableColumns count="10">
    <tableColumn id="1" name="{powerUpsDefinitions}" dataDxfId="93"/>
    <tableColumn id="2" name="[sku]" dataDxfId="92"/>
    <tableColumn id="3" name="[type]" dataDxfId="91"/>
    <tableColumn id="4" name="[param1]" dataDxfId="90"/>
    <tableColumn id="5" name="[param2]" dataDxfId="89"/>
    <tableColumn id="6" name="[icon]" dataDxfId="88">
      <calculatedColumnFormula>CONCATENATE("icon_",powerUpsDefinitions[[#This Row],['[sku']]])</calculatedColumnFormula>
    </tableColumn>
    <tableColumn id="10" name="[miniIcon]" dataDxfId="87"/>
    <tableColumn id="7" name="[tidName]" dataDxfId="86">
      <calculatedColumnFormula>CONCATENATE("TID_POWERUP_",UPPER(powerUpsDefinitions[[#This Row],['[sku']]]),"_NAME")</calculatedColumnFormula>
    </tableColumn>
    <tableColumn id="8" name="[tidDesc]" dataDxfId="85">
      <calculatedColumnFormula>CONCATENATE("TID_POWERUP_",UPPER(powerUpsDefinitions[[#This Row],['[sku']]]),"_DESC")</calculatedColumnFormula>
    </tableColumn>
    <tableColumn id="9" name="[tidDescShort]" dataDxfId="8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83" headerRowBorderDxfId="82" tableBorderDxfId="81" totalsRowBorderDxfId="80">
  <autoFilter ref="B5:Q17"/>
  <tableColumns count="16">
    <tableColumn id="1" name="{shopPacksDefinitions}" dataDxfId="79"/>
    <tableColumn id="6" name="[sku]" dataDxfId="78"/>
    <tableColumn id="3" name="[type]"/>
    <tableColumn id="11" name="[order]" dataDxfId="77"/>
    <tableColumn id="4" name="[priceDollars]" dataDxfId="76"/>
    <tableColumn id="5" name="[priceHC]" dataDxfId="75"/>
    <tableColumn id="12" name="Base Amount_x000a_(only for the maths)" dataDxfId="7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3"/>
    <tableColumn id="8" name="[amount]" dataDxfId="7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1">
      <calculatedColumnFormula>shopPacksDefinitions[[#This Row],['[amount']]]/shopPacksDefinitions[[#This Row],['[priceHC']]]</calculatedColumnFormula>
    </tableColumn>
    <tableColumn id="2" name="[bestValue]" dataDxfId="70"/>
    <tableColumn id="10" name="[icon]" dataDxfId="69"/>
    <tableColumn id="7" name="tidName" dataDxfId="68"/>
    <tableColumn id="14" name="[apple]" dataDxfId="67"/>
    <tableColumn id="15" name="[amazon]" dataDxfId="66"/>
    <tableColumn id="16" name="[google]" dataDxfId="6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64" headerRowBorderDxfId="63" tableBorderDxfId="62" totalsRowBorderDxfId="61">
  <autoFilter ref="B4:H29"/>
  <tableColumns count="7">
    <tableColumn id="1" name="{scoreMultiplierDefinitions}" dataDxfId="60"/>
    <tableColumn id="2" name="[sku]" dataDxfId="59"/>
    <tableColumn id="6" name="[order]" dataDxfId="58"/>
    <tableColumn id="3" name="[multiplier]" dataDxfId="57"/>
    <tableColumn id="4" name="[requiredKillStreak]" dataDxfId="56"/>
    <tableColumn id="5" name="[duration]" dataDxfId="55"/>
    <tableColumn id="7" name="[tidMessage]" dataDxfId="5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53" dataDxfId="51" headerRowBorderDxfId="52" tableBorderDxfId="50" totalsRowBorderDxfId="49">
  <autoFilter ref="B35:E45"/>
  <tableColumns count="4">
    <tableColumn id="1" name="{survivalBonusDefinitions}" dataDxfId="48"/>
    <tableColumn id="2" name="[sku]" dataDxfId="47"/>
    <tableColumn id="5" name="[survivedMinutes]" dataDxfId="46"/>
    <tableColumn id="6" name="[bonusPerMinute]" dataDxfId="45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44" dataDxfId="42" headerRowBorderDxfId="43" tableBorderDxfId="41" totalsRowBorderDxfId="40">
  <autoFilter ref="A21:P29"/>
  <tableColumns count="16">
    <tableColumn id="1" name="{eventCalendarDefinitions}" dataDxfId="39"/>
    <tableColumn id="2" name="[order]" dataDxfId="38"/>
    <tableColumn id="3" name="[sku]" dataDxfId="37"/>
    <tableColumn id="4" name="[eventGoalSku]" dataDxfId="36"/>
    <tableColumn id="5" name="[goal]" dataDxfId="35"/>
    <tableColumn id="16" name="[skuStep]" dataDxfId="34"/>
    <tableColumn id="6" name="[rewardTypeStep1]" dataDxfId="33"/>
    <tableColumn id="7" name="[rewardQuantityStep1]" dataDxfId="32"/>
    <tableColumn id="8" name="[rewardTypeStep2]" dataDxfId="31"/>
    <tableColumn id="9" name="[rewardQuantityStep2]" dataDxfId="30"/>
    <tableColumn id="10" name="[rewardTypeStep3]" dataDxfId="29"/>
    <tableColumn id="11" name="[rewardQuantityStep3]" dataDxfId="28"/>
    <tableColumn id="12" name="[rewardTypeStep4]" dataDxfId="27"/>
    <tableColumn id="13" name="[rewardQuantityStep4]" dataDxfId="26"/>
    <tableColumn id="14" name="[rewardTypeTopContributors]" dataDxfId="25"/>
    <tableColumn id="15" name="[rewardQuantityTopContributors]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60" t="s">
        <v>1156</v>
      </c>
      <c r="K4" s="482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1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4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8"/>
      <c r="AO14" s="508"/>
      <c r="AP14" s="508"/>
      <c r="AQ14" s="50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29" t="s">
        <v>212</v>
      </c>
      <c r="J15" s="432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80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0">
        <v>35</v>
      </c>
      <c r="J16" s="433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23">
        <v>30</v>
      </c>
      <c r="S16" s="423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23">
        <v>7.5</v>
      </c>
      <c r="AC16" s="165">
        <v>2</v>
      </c>
      <c r="AD16" s="423">
        <v>8</v>
      </c>
      <c r="AE16" s="165">
        <v>4000</v>
      </c>
      <c r="AF16" s="164">
        <v>0.23</v>
      </c>
      <c r="AG16" s="428">
        <v>0</v>
      </c>
      <c r="AH16" s="428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56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73">
        <v>1.7</v>
      </c>
      <c r="BA16" s="373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30">
        <v>35</v>
      </c>
      <c r="J17" s="433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23">
        <v>30</v>
      </c>
      <c r="S17" s="423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23">
        <v>8</v>
      </c>
      <c r="AC17" s="165">
        <v>3</v>
      </c>
      <c r="AD17" s="423">
        <v>9</v>
      </c>
      <c r="AE17" s="165">
        <v>7500</v>
      </c>
      <c r="AF17" s="164">
        <v>0.19</v>
      </c>
      <c r="AG17" s="426">
        <v>0</v>
      </c>
      <c r="AH17" s="426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56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31">
        <v>35</v>
      </c>
      <c r="J18" s="434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23">
        <v>30</v>
      </c>
      <c r="S18" s="423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23">
        <v>9</v>
      </c>
      <c r="AC18" s="166">
        <v>3</v>
      </c>
      <c r="AD18" s="424">
        <v>9</v>
      </c>
      <c r="AE18" s="165">
        <v>11000</v>
      </c>
      <c r="AF18" s="168">
        <v>0.15</v>
      </c>
      <c r="AG18" s="427">
        <v>0</v>
      </c>
      <c r="AH18" s="427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56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30">
        <v>35</v>
      </c>
      <c r="J19" s="433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23">
        <v>30</v>
      </c>
      <c r="S19" s="423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23">
        <v>10</v>
      </c>
      <c r="AC19" s="165">
        <v>3</v>
      </c>
      <c r="AD19" s="423">
        <v>9</v>
      </c>
      <c r="AE19" s="165">
        <v>14500</v>
      </c>
      <c r="AF19" s="164">
        <v>0.13</v>
      </c>
      <c r="AG19" s="426">
        <v>0</v>
      </c>
      <c r="AH19" s="426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56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30">
        <v>35</v>
      </c>
      <c r="J20" s="433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23">
        <v>30</v>
      </c>
      <c r="S20" s="423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23">
        <v>11</v>
      </c>
      <c r="AC20" s="165">
        <v>4</v>
      </c>
      <c r="AD20" s="423">
        <v>10</v>
      </c>
      <c r="AE20" s="165">
        <v>18000</v>
      </c>
      <c r="AF20" s="164">
        <v>0.11</v>
      </c>
      <c r="AG20" s="426">
        <v>0</v>
      </c>
      <c r="AH20" s="426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56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30">
        <v>35</v>
      </c>
      <c r="J21" s="433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23">
        <v>30</v>
      </c>
      <c r="S21" s="423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23">
        <v>12</v>
      </c>
      <c r="AC21" s="165">
        <v>4</v>
      </c>
      <c r="AD21" s="423">
        <v>10</v>
      </c>
      <c r="AE21" s="165">
        <v>21500</v>
      </c>
      <c r="AF21" s="164">
        <v>0.09</v>
      </c>
      <c r="AG21" s="426">
        <v>0</v>
      </c>
      <c r="AH21" s="426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56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30">
        <v>35</v>
      </c>
      <c r="J22" s="433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23">
        <v>25</v>
      </c>
      <c r="S22" s="423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23">
        <v>14</v>
      </c>
      <c r="AC22" s="165">
        <v>4</v>
      </c>
      <c r="AD22" s="423">
        <v>10</v>
      </c>
      <c r="AE22" s="165">
        <v>25000</v>
      </c>
      <c r="AF22" s="164">
        <v>0.08</v>
      </c>
      <c r="AG22" s="426">
        <v>0</v>
      </c>
      <c r="AH22" s="426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56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31">
        <v>35</v>
      </c>
      <c r="J23" s="434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23">
        <v>25</v>
      </c>
      <c r="S23" s="423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23">
        <v>15</v>
      </c>
      <c r="AC23" s="166">
        <v>5</v>
      </c>
      <c r="AD23" s="424">
        <v>10</v>
      </c>
      <c r="AE23" s="165">
        <v>28500</v>
      </c>
      <c r="AF23" s="168">
        <v>7.0000000000000007E-2</v>
      </c>
      <c r="AG23" s="427">
        <v>0</v>
      </c>
      <c r="AH23" s="427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56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31">
        <v>35</v>
      </c>
      <c r="J24" s="434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23">
        <v>25</v>
      </c>
      <c r="S24" s="423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23">
        <v>15</v>
      </c>
      <c r="AC24" s="166">
        <v>5</v>
      </c>
      <c r="AD24" s="424">
        <v>10</v>
      </c>
      <c r="AE24" s="165">
        <v>32000</v>
      </c>
      <c r="AF24" s="168">
        <v>0.06</v>
      </c>
      <c r="AG24" s="427">
        <v>0</v>
      </c>
      <c r="AH24" s="427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56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31">
        <v>35</v>
      </c>
      <c r="J25" s="435">
        <v>45</v>
      </c>
      <c r="K25" s="20">
        <v>25</v>
      </c>
      <c r="L25" s="228">
        <v>0</v>
      </c>
      <c r="M25" s="455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23">
        <v>20</v>
      </c>
      <c r="S25" s="423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51">
        <v>16</v>
      </c>
      <c r="AC25" s="166">
        <v>6</v>
      </c>
      <c r="AD25" s="451">
        <v>10</v>
      </c>
      <c r="AE25" s="165">
        <v>35500</v>
      </c>
      <c r="AF25" s="168">
        <v>0.05</v>
      </c>
      <c r="AG25" s="426">
        <v>0</v>
      </c>
      <c r="AH25" s="426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56">
        <v>5.0000000000000001E-3</v>
      </c>
      <c r="AV25" s="457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09" t="s">
        <v>528</v>
      </c>
      <c r="J26" s="510"/>
      <c r="K26" s="510"/>
      <c r="L26" s="511"/>
      <c r="M26" s="453"/>
      <c r="N26" s="515" t="s">
        <v>529</v>
      </c>
      <c r="O26" s="515"/>
      <c r="P26" s="515"/>
      <c r="Q26" s="515"/>
      <c r="R26" s="515"/>
      <c r="S26" s="516"/>
      <c r="T26" s="514" t="s">
        <v>530</v>
      </c>
      <c r="U26" s="514"/>
      <c r="V26" s="452" t="s">
        <v>535</v>
      </c>
      <c r="W26" s="513" t="s">
        <v>534</v>
      </c>
      <c r="X26" s="513"/>
      <c r="Y26" s="513"/>
      <c r="Z26" s="513"/>
      <c r="AA26" s="512" t="s">
        <v>531</v>
      </c>
      <c r="AB26" s="512"/>
      <c r="AC26" s="512"/>
      <c r="AD26" s="512"/>
      <c r="AE26" s="512"/>
      <c r="AF26" s="450" t="s">
        <v>532</v>
      </c>
      <c r="AH26" s="226"/>
      <c r="AI26" s="226"/>
      <c r="AV26" s="505" t="s">
        <v>536</v>
      </c>
      <c r="AW26" s="506"/>
      <c r="AX26" s="506"/>
      <c r="AY26" s="506"/>
      <c r="AZ26" s="506"/>
      <c r="BA26" s="50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58"/>
      <c r="D35" s="358" t="s">
        <v>787</v>
      </c>
      <c r="E35" s="358" t="s">
        <v>798</v>
      </c>
      <c r="F35" s="358"/>
      <c r="G35" s="358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7" priority="3"/>
  </conditionalFormatting>
  <conditionalFormatting sqref="C5:C9">
    <cfRule type="duplicateValues" dxfId="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21" sqref="I2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62" t="s">
        <v>566</v>
      </c>
      <c r="C4" s="463" t="s">
        <v>5</v>
      </c>
      <c r="D4" s="464" t="s">
        <v>646</v>
      </c>
      <c r="E4" s="464" t="s">
        <v>364</v>
      </c>
      <c r="F4" s="464" t="s">
        <v>186</v>
      </c>
      <c r="G4" s="464" t="s">
        <v>1204</v>
      </c>
      <c r="H4" s="465" t="s">
        <v>191</v>
      </c>
      <c r="I4" s="465" t="s">
        <v>192</v>
      </c>
      <c r="J4" s="465" t="s">
        <v>23</v>
      </c>
      <c r="K4" s="466" t="s">
        <v>800</v>
      </c>
      <c r="L4" s="467" t="s">
        <v>38</v>
      </c>
      <c r="M4" s="467" t="s">
        <v>177</v>
      </c>
      <c r="N4" s="468" t="s">
        <v>966</v>
      </c>
    </row>
    <row r="5" spans="1:17">
      <c r="B5" s="469" t="s">
        <v>4</v>
      </c>
      <c r="C5" s="470" t="s">
        <v>652</v>
      </c>
      <c r="D5" s="471" t="s">
        <v>649</v>
      </c>
      <c r="E5" s="471" t="s">
        <v>870</v>
      </c>
      <c r="F5" s="471">
        <v>0</v>
      </c>
      <c r="G5" s="471" t="b">
        <v>1</v>
      </c>
      <c r="H5" s="472" t="s">
        <v>655</v>
      </c>
      <c r="I5" s="472" t="s">
        <v>657</v>
      </c>
      <c r="J5" s="472" t="s">
        <v>910</v>
      </c>
      <c r="K5" s="473" t="s">
        <v>326</v>
      </c>
      <c r="L5" s="468" t="s">
        <v>845</v>
      </c>
      <c r="M5" s="468" t="str">
        <f>CONCATENATE(LEFT(petDefinitions[[#This Row],['[tidName']]],10),"_DESC")</f>
        <v>TID_PET_00_DESC</v>
      </c>
      <c r="N5" s="468">
        <v>0</v>
      </c>
    </row>
    <row r="6" spans="1:17">
      <c r="B6" s="469" t="s">
        <v>4</v>
      </c>
      <c r="C6" s="470" t="s">
        <v>653</v>
      </c>
      <c r="D6" s="471" t="s">
        <v>649</v>
      </c>
      <c r="E6" s="471" t="s">
        <v>870</v>
      </c>
      <c r="F6" s="471">
        <v>1</v>
      </c>
      <c r="G6" s="471" t="b">
        <v>1</v>
      </c>
      <c r="H6" s="472" t="s">
        <v>655</v>
      </c>
      <c r="I6" s="472" t="s">
        <v>657</v>
      </c>
      <c r="J6" s="472" t="s">
        <v>910</v>
      </c>
      <c r="K6" s="473" t="s">
        <v>301</v>
      </c>
      <c r="L6" s="468" t="s">
        <v>871</v>
      </c>
      <c r="M6" s="468" t="str">
        <f>CONCATENATE(LEFT(petDefinitions[[#This Row],['[tidName']]],10),"_DESC")</f>
        <v>TID_PET_01_DESC</v>
      </c>
      <c r="N6" s="474">
        <v>1</v>
      </c>
      <c r="Q6" s="67"/>
    </row>
    <row r="7" spans="1:17">
      <c r="B7" s="475" t="s">
        <v>4</v>
      </c>
      <c r="C7" s="476" t="s">
        <v>654</v>
      </c>
      <c r="D7" s="477" t="s">
        <v>649</v>
      </c>
      <c r="E7" s="477" t="s">
        <v>870</v>
      </c>
      <c r="F7" s="477">
        <v>2</v>
      </c>
      <c r="G7" s="471" t="b">
        <v>1</v>
      </c>
      <c r="H7" s="472" t="s">
        <v>655</v>
      </c>
      <c r="I7" s="472" t="s">
        <v>657</v>
      </c>
      <c r="J7" s="472" t="s">
        <v>910</v>
      </c>
      <c r="K7" s="473" t="s">
        <v>831</v>
      </c>
      <c r="L7" s="468" t="s">
        <v>872</v>
      </c>
      <c r="M7" s="474" t="str">
        <f>CONCATENATE(LEFT(petDefinitions[[#This Row],['[tidName']]],10),"_DESC")</f>
        <v>TID_PET_02_DESC</v>
      </c>
      <c r="N7" s="468">
        <v>2</v>
      </c>
      <c r="Q7" s="67"/>
    </row>
    <row r="8" spans="1:17">
      <c r="B8" s="475" t="s">
        <v>4</v>
      </c>
      <c r="C8" s="476" t="s">
        <v>808</v>
      </c>
      <c r="D8" s="477" t="s">
        <v>649</v>
      </c>
      <c r="E8" s="477" t="s">
        <v>870</v>
      </c>
      <c r="F8" s="471">
        <v>3</v>
      </c>
      <c r="G8" s="471" t="b">
        <v>1</v>
      </c>
      <c r="H8" s="472" t="s">
        <v>1304</v>
      </c>
      <c r="I8" s="472" t="s">
        <v>658</v>
      </c>
      <c r="J8" s="472" t="s">
        <v>912</v>
      </c>
      <c r="K8" s="473" t="s">
        <v>326</v>
      </c>
      <c r="L8" s="468" t="s">
        <v>873</v>
      </c>
      <c r="M8" s="468" t="str">
        <f>CONCATENATE(LEFT(petDefinitions[[#This Row],['[tidName']]],10),"_DESC")</f>
        <v>TID_PET_03_DESC</v>
      </c>
      <c r="N8" s="474">
        <v>3</v>
      </c>
      <c r="Q8" s="67"/>
    </row>
    <row r="9" spans="1:17">
      <c r="A9" s="67"/>
      <c r="B9" s="475" t="s">
        <v>4</v>
      </c>
      <c r="C9" s="476" t="s">
        <v>809</v>
      </c>
      <c r="D9" s="477" t="s">
        <v>649</v>
      </c>
      <c r="E9" s="477" t="s">
        <v>870</v>
      </c>
      <c r="F9" s="471">
        <v>4</v>
      </c>
      <c r="G9" s="471" t="b">
        <v>1</v>
      </c>
      <c r="H9" s="472" t="s">
        <v>1189</v>
      </c>
      <c r="I9" s="472" t="s">
        <v>1197</v>
      </c>
      <c r="J9" s="478" t="s">
        <v>913</v>
      </c>
      <c r="K9" s="473" t="s">
        <v>831</v>
      </c>
      <c r="L9" s="468" t="s">
        <v>874</v>
      </c>
      <c r="M9" s="474" t="str">
        <f>CONCATENATE(LEFT(petDefinitions[[#This Row],['[tidName']]],10),"_DESC")</f>
        <v>TID_PET_04_DESC</v>
      </c>
      <c r="N9" s="468">
        <v>4</v>
      </c>
      <c r="Q9" s="67"/>
    </row>
    <row r="10" spans="1:17">
      <c r="A10" s="67"/>
      <c r="B10" s="475" t="s">
        <v>4</v>
      </c>
      <c r="C10" s="476" t="s">
        <v>810</v>
      </c>
      <c r="D10" s="477" t="s">
        <v>649</v>
      </c>
      <c r="E10" s="477" t="s">
        <v>870</v>
      </c>
      <c r="F10" s="477">
        <v>5</v>
      </c>
      <c r="G10" s="471" t="b">
        <v>1</v>
      </c>
      <c r="H10" s="472" t="s">
        <v>655</v>
      </c>
      <c r="I10" s="472" t="s">
        <v>657</v>
      </c>
      <c r="J10" s="472" t="s">
        <v>910</v>
      </c>
      <c r="K10" s="473" t="s">
        <v>301</v>
      </c>
      <c r="L10" s="468" t="s">
        <v>875</v>
      </c>
      <c r="M10" s="468" t="str">
        <f>CONCATENATE(LEFT(petDefinitions[[#This Row],['[tidName']]],10),"_DESC")</f>
        <v>TID_PET_05_DESC</v>
      </c>
      <c r="N10" s="468">
        <v>5</v>
      </c>
      <c r="Q10" s="67"/>
    </row>
    <row r="11" spans="1:17">
      <c r="A11" s="67"/>
      <c r="B11" s="475" t="s">
        <v>4</v>
      </c>
      <c r="C11" s="476" t="s">
        <v>811</v>
      </c>
      <c r="D11" s="477" t="s">
        <v>649</v>
      </c>
      <c r="E11" s="477" t="s">
        <v>870</v>
      </c>
      <c r="F11" s="471">
        <v>6</v>
      </c>
      <c r="G11" s="471" t="b">
        <v>1</v>
      </c>
      <c r="H11" s="472" t="s">
        <v>655</v>
      </c>
      <c r="I11" s="472" t="s">
        <v>657</v>
      </c>
      <c r="J11" s="472" t="s">
        <v>910</v>
      </c>
      <c r="K11" s="473" t="s">
        <v>831</v>
      </c>
      <c r="L11" s="468" t="s">
        <v>876</v>
      </c>
      <c r="M11" s="468" t="str">
        <f>CONCATENATE(LEFT(petDefinitions[[#This Row],['[tidName']]],10),"_DESC")</f>
        <v>TID_PET_06_DESC</v>
      </c>
      <c r="N11" s="468">
        <v>6</v>
      </c>
      <c r="Q11" s="67"/>
    </row>
    <row r="12" spans="1:17">
      <c r="A12" s="67"/>
      <c r="B12" s="475" t="s">
        <v>4</v>
      </c>
      <c r="C12" s="476" t="s">
        <v>812</v>
      </c>
      <c r="D12" s="477" t="s">
        <v>649</v>
      </c>
      <c r="E12" s="477" t="s">
        <v>826</v>
      </c>
      <c r="F12" s="477">
        <v>0</v>
      </c>
      <c r="G12" s="471" t="b">
        <v>1</v>
      </c>
      <c r="H12" s="472" t="s">
        <v>655</v>
      </c>
      <c r="I12" s="472" t="s">
        <v>657</v>
      </c>
      <c r="J12" s="472" t="s">
        <v>910</v>
      </c>
      <c r="K12" s="473" t="s">
        <v>802</v>
      </c>
      <c r="L12" s="468" t="s">
        <v>877</v>
      </c>
      <c r="M12" s="468" t="str">
        <f>CONCATENATE(LEFT(petDefinitions[[#This Row],['[tidName']]],10),"_DESC")</f>
        <v>TID_PET_07_DESC</v>
      </c>
      <c r="N12" s="468">
        <v>7</v>
      </c>
      <c r="Q12" s="67"/>
    </row>
    <row r="13" spans="1:17">
      <c r="A13" s="67"/>
      <c r="B13" s="475" t="s">
        <v>4</v>
      </c>
      <c r="C13" s="476" t="s">
        <v>813</v>
      </c>
      <c r="D13" s="477" t="s">
        <v>649</v>
      </c>
      <c r="E13" s="477" t="s">
        <v>830</v>
      </c>
      <c r="F13" s="477">
        <v>0</v>
      </c>
      <c r="G13" s="471" t="b">
        <v>1</v>
      </c>
      <c r="H13" s="472" t="s">
        <v>655</v>
      </c>
      <c r="I13" s="472" t="s">
        <v>658</v>
      </c>
      <c r="J13" s="472" t="s">
        <v>912</v>
      </c>
      <c r="K13" s="473" t="s">
        <v>938</v>
      </c>
      <c r="L13" s="468" t="s">
        <v>878</v>
      </c>
      <c r="M13" s="468" t="str">
        <f>CONCATENATE(LEFT(petDefinitions[[#This Row],['[tidName']]],10),"_DESC")</f>
        <v>TID_PET_08_DESC</v>
      </c>
      <c r="N13" s="468">
        <v>8</v>
      </c>
      <c r="Q13" s="67"/>
    </row>
    <row r="14" spans="1:17">
      <c r="A14" s="67"/>
      <c r="B14" s="475" t="s">
        <v>4</v>
      </c>
      <c r="C14" s="476" t="s">
        <v>814</v>
      </c>
      <c r="D14" s="477" t="s">
        <v>649</v>
      </c>
      <c r="E14" s="477" t="s">
        <v>828</v>
      </c>
      <c r="F14" s="477">
        <v>0</v>
      </c>
      <c r="G14" s="471" t="b">
        <v>1</v>
      </c>
      <c r="H14" s="472" t="s">
        <v>655</v>
      </c>
      <c r="I14" s="478" t="s">
        <v>659</v>
      </c>
      <c r="J14" s="478" t="s">
        <v>913</v>
      </c>
      <c r="K14" s="473" t="s">
        <v>839</v>
      </c>
      <c r="L14" s="468" t="s">
        <v>879</v>
      </c>
      <c r="M14" s="468" t="str">
        <f>CONCATENATE(LEFT(petDefinitions[[#This Row],['[tidName']]],10),"_DESC")</f>
        <v>TID_PET_09_DESC</v>
      </c>
      <c r="N14" s="468">
        <v>9</v>
      </c>
      <c r="Q14" s="67"/>
    </row>
    <row r="15" spans="1:17">
      <c r="A15" s="67"/>
      <c r="B15" s="475" t="s">
        <v>4</v>
      </c>
      <c r="C15" s="476" t="s">
        <v>815</v>
      </c>
      <c r="D15" s="477" t="s">
        <v>649</v>
      </c>
      <c r="E15" s="477" t="s">
        <v>828</v>
      </c>
      <c r="F15" s="477">
        <v>1</v>
      </c>
      <c r="G15" s="471" t="b">
        <v>1</v>
      </c>
      <c r="H15" s="472" t="s">
        <v>1307</v>
      </c>
      <c r="I15" s="472" t="s">
        <v>657</v>
      </c>
      <c r="J15" s="472" t="s">
        <v>910</v>
      </c>
      <c r="K15" s="473" t="s">
        <v>803</v>
      </c>
      <c r="L15" s="468" t="s">
        <v>1194</v>
      </c>
      <c r="M15" s="468" t="str">
        <f>CONCATENATE(LEFT(petDefinitions[[#This Row],['[tidName']]],10),"_DESC")</f>
        <v>TID_PET_10_DESC</v>
      </c>
      <c r="N15" s="468">
        <v>10</v>
      </c>
      <c r="Q15" s="67"/>
    </row>
    <row r="16" spans="1:17">
      <c r="A16" s="67"/>
      <c r="B16" s="475" t="s">
        <v>4</v>
      </c>
      <c r="C16" s="476" t="s">
        <v>816</v>
      </c>
      <c r="D16" s="477" t="s">
        <v>649</v>
      </c>
      <c r="E16" s="477" t="s">
        <v>828</v>
      </c>
      <c r="F16" s="477">
        <v>2</v>
      </c>
      <c r="G16" s="471" t="b">
        <v>1</v>
      </c>
      <c r="H16" s="472" t="s">
        <v>655</v>
      </c>
      <c r="I16" s="472" t="s">
        <v>657</v>
      </c>
      <c r="J16" s="472" t="s">
        <v>910</v>
      </c>
      <c r="K16" s="473" t="s">
        <v>843</v>
      </c>
      <c r="L16" s="468" t="s">
        <v>1195</v>
      </c>
      <c r="M16" s="468" t="str">
        <f>CONCATENATE(LEFT(petDefinitions[[#This Row],['[tidName']]],10),"_DESC")</f>
        <v>TID_PET_11_DESC</v>
      </c>
      <c r="N16" s="468">
        <v>11</v>
      </c>
      <c r="Q16" s="67"/>
    </row>
    <row r="17" spans="1:17">
      <c r="A17" s="67"/>
      <c r="B17" s="475" t="s">
        <v>4</v>
      </c>
      <c r="C17" s="476" t="s">
        <v>817</v>
      </c>
      <c r="D17" s="477" t="s">
        <v>649</v>
      </c>
      <c r="E17" s="477" t="s">
        <v>828</v>
      </c>
      <c r="F17" s="477">
        <v>3</v>
      </c>
      <c r="G17" s="471" t="b">
        <v>1</v>
      </c>
      <c r="H17" s="472" t="s">
        <v>655</v>
      </c>
      <c r="I17" s="472" t="s">
        <v>657</v>
      </c>
      <c r="J17" s="472" t="s">
        <v>912</v>
      </c>
      <c r="K17" s="473" t="s">
        <v>801</v>
      </c>
      <c r="L17" s="468" t="s">
        <v>1196</v>
      </c>
      <c r="M17" s="468" t="str">
        <f>CONCATENATE(LEFT(petDefinitions[[#This Row],['[tidName']]],10),"_DESC")</f>
        <v>TID_PET_12_DESC</v>
      </c>
      <c r="N17" s="468">
        <v>12</v>
      </c>
      <c r="Q17" s="67"/>
    </row>
    <row r="18" spans="1:17">
      <c r="A18" s="67"/>
      <c r="B18" s="475" t="s">
        <v>4</v>
      </c>
      <c r="C18" s="476" t="s">
        <v>818</v>
      </c>
      <c r="D18" s="477" t="s">
        <v>649</v>
      </c>
      <c r="E18" s="477" t="s">
        <v>826</v>
      </c>
      <c r="F18" s="477">
        <v>1</v>
      </c>
      <c r="G18" s="471" t="b">
        <v>1</v>
      </c>
      <c r="H18" s="472" t="s">
        <v>1193</v>
      </c>
      <c r="I18" s="472" t="s">
        <v>1198</v>
      </c>
      <c r="J18" s="478" t="s">
        <v>913</v>
      </c>
      <c r="K18" s="473" t="s">
        <v>802</v>
      </c>
      <c r="L18" s="468" t="s">
        <v>880</v>
      </c>
      <c r="M18" s="468" t="str">
        <f>CONCATENATE(LEFT(petDefinitions[[#This Row],['[tidName']]],10),"_DESC")</f>
        <v>TID_PET_13_DESC</v>
      </c>
      <c r="N18" s="468">
        <v>13</v>
      </c>
      <c r="Q18" s="67"/>
    </row>
    <row r="19" spans="1:17">
      <c r="A19" s="67"/>
      <c r="B19" s="475" t="s">
        <v>4</v>
      </c>
      <c r="C19" s="476" t="s">
        <v>819</v>
      </c>
      <c r="D19" s="477" t="s">
        <v>649</v>
      </c>
      <c r="E19" s="477" t="s">
        <v>870</v>
      </c>
      <c r="F19" s="477">
        <v>7</v>
      </c>
      <c r="G19" s="471" t="b">
        <v>1</v>
      </c>
      <c r="H19" s="472" t="s">
        <v>1190</v>
      </c>
      <c r="I19" s="472" t="s">
        <v>1199</v>
      </c>
      <c r="J19" s="472" t="s">
        <v>910</v>
      </c>
      <c r="K19" s="473" t="s">
        <v>940</v>
      </c>
      <c r="L19" s="468" t="s">
        <v>881</v>
      </c>
      <c r="M19" s="468" t="str">
        <f>CONCATENATE(LEFT(petDefinitions[[#This Row],['[tidName']]],10),"_DESC")</f>
        <v>TID_PET_14_DESC</v>
      </c>
      <c r="N19" s="468">
        <v>14</v>
      </c>
      <c r="Q19" s="67"/>
    </row>
    <row r="20" spans="1:17">
      <c r="A20" s="67"/>
      <c r="B20" s="475" t="s">
        <v>4</v>
      </c>
      <c r="C20" s="476" t="s">
        <v>820</v>
      </c>
      <c r="D20" s="477" t="s">
        <v>649</v>
      </c>
      <c r="E20" s="477" t="s">
        <v>828</v>
      </c>
      <c r="F20" s="477">
        <v>4</v>
      </c>
      <c r="G20" s="471" t="b">
        <v>1</v>
      </c>
      <c r="H20" s="472" t="s">
        <v>655</v>
      </c>
      <c r="I20" s="472" t="s">
        <v>657</v>
      </c>
      <c r="J20" s="472" t="s">
        <v>910</v>
      </c>
      <c r="K20" s="473" t="s">
        <v>838</v>
      </c>
      <c r="L20" s="468" t="s">
        <v>882</v>
      </c>
      <c r="M20" s="468" t="str">
        <f>CONCATENATE(LEFT(petDefinitions[[#This Row],['[tidName']]],10),"_DESC")</f>
        <v>TID_PET_15_DESC</v>
      </c>
      <c r="N20" s="468">
        <v>15</v>
      </c>
      <c r="Q20" s="67"/>
    </row>
    <row r="21" spans="1:17">
      <c r="A21" s="67"/>
      <c r="B21" s="475" t="s">
        <v>4</v>
      </c>
      <c r="C21" s="476" t="s">
        <v>821</v>
      </c>
      <c r="D21" s="477" t="s">
        <v>649</v>
      </c>
      <c r="E21" s="477" t="s">
        <v>828</v>
      </c>
      <c r="F21" s="477">
        <v>5</v>
      </c>
      <c r="G21" s="471" t="b">
        <v>1</v>
      </c>
      <c r="H21" s="472" t="s">
        <v>1308</v>
      </c>
      <c r="I21" s="472" t="s">
        <v>658</v>
      </c>
      <c r="J21" s="472" t="s">
        <v>912</v>
      </c>
      <c r="K21" s="473" t="s">
        <v>839</v>
      </c>
      <c r="L21" s="468" t="s">
        <v>883</v>
      </c>
      <c r="M21" s="468" t="str">
        <f>CONCATENATE(LEFT(petDefinitions[[#This Row],['[tidName']]],10),"_DESC")</f>
        <v>TID_PET_16_DESC</v>
      </c>
      <c r="N21" s="468">
        <v>16</v>
      </c>
      <c r="Q21" s="67"/>
    </row>
    <row r="22" spans="1:17">
      <c r="A22" s="67"/>
      <c r="B22" s="475" t="s">
        <v>4</v>
      </c>
      <c r="C22" s="476" t="s">
        <v>822</v>
      </c>
      <c r="D22" s="477" t="s">
        <v>649</v>
      </c>
      <c r="E22" s="477" t="s">
        <v>828</v>
      </c>
      <c r="F22" s="477">
        <v>6</v>
      </c>
      <c r="G22" s="471" t="b">
        <v>1</v>
      </c>
      <c r="H22" s="472" t="s">
        <v>655</v>
      </c>
      <c r="I22" s="478" t="s">
        <v>659</v>
      </c>
      <c r="J22" s="478" t="s">
        <v>913</v>
      </c>
      <c r="K22" s="473" t="s">
        <v>803</v>
      </c>
      <c r="L22" s="468" t="s">
        <v>884</v>
      </c>
      <c r="M22" s="468" t="str">
        <f>CONCATENATE(LEFT(petDefinitions[[#This Row],['[tidName']]],10),"_DESC")</f>
        <v>TID_PET_17_DESC</v>
      </c>
      <c r="N22" s="468">
        <v>17</v>
      </c>
      <c r="Q22" s="67"/>
    </row>
    <row r="23" spans="1:17">
      <c r="A23" s="67"/>
      <c r="B23" s="475" t="s">
        <v>4</v>
      </c>
      <c r="C23" s="476" t="s">
        <v>823</v>
      </c>
      <c r="D23" s="477" t="s">
        <v>649</v>
      </c>
      <c r="E23" s="477" t="s">
        <v>828</v>
      </c>
      <c r="F23" s="477">
        <v>7</v>
      </c>
      <c r="G23" s="471" t="b">
        <v>1</v>
      </c>
      <c r="H23" s="472" t="s">
        <v>655</v>
      </c>
      <c r="I23" s="472" t="s">
        <v>657</v>
      </c>
      <c r="J23" s="472" t="s">
        <v>910</v>
      </c>
      <c r="K23" s="473" t="s">
        <v>843</v>
      </c>
      <c r="L23" s="468" t="s">
        <v>885</v>
      </c>
      <c r="M23" s="468" t="str">
        <f>CONCATENATE(LEFT(petDefinitions[[#This Row],['[tidName']]],10),"_DESC")</f>
        <v>TID_PET_18_DESC</v>
      </c>
      <c r="N23" s="468">
        <v>18</v>
      </c>
      <c r="Q23" s="67"/>
    </row>
    <row r="24" spans="1:17">
      <c r="A24" s="67"/>
      <c r="B24" s="475" t="s">
        <v>4</v>
      </c>
      <c r="C24" s="476" t="s">
        <v>824</v>
      </c>
      <c r="D24" s="477" t="s">
        <v>649</v>
      </c>
      <c r="E24" s="477" t="s">
        <v>828</v>
      </c>
      <c r="F24" s="477">
        <v>8</v>
      </c>
      <c r="G24" s="471" t="b">
        <v>1</v>
      </c>
      <c r="H24" s="472" t="s">
        <v>1191</v>
      </c>
      <c r="I24" s="472" t="s">
        <v>1200</v>
      </c>
      <c r="J24" s="472" t="s">
        <v>912</v>
      </c>
      <c r="K24" s="473" t="s">
        <v>801</v>
      </c>
      <c r="L24" s="468" t="s">
        <v>886</v>
      </c>
      <c r="M24" s="468" t="str">
        <f>CONCATENATE(LEFT(petDefinitions[[#This Row],['[tidName']]],10),"_DESC")</f>
        <v>TID_PET_19_DESC</v>
      </c>
      <c r="N24" s="468">
        <v>19</v>
      </c>
      <c r="Q24" s="67"/>
    </row>
    <row r="25" spans="1:17">
      <c r="A25" s="67"/>
      <c r="B25" s="475" t="s">
        <v>4</v>
      </c>
      <c r="C25" s="476" t="s">
        <v>825</v>
      </c>
      <c r="D25" s="477" t="s">
        <v>649</v>
      </c>
      <c r="E25" s="477" t="s">
        <v>826</v>
      </c>
      <c r="F25" s="477">
        <v>2</v>
      </c>
      <c r="G25" s="471" t="b">
        <v>1</v>
      </c>
      <c r="H25" s="472" t="s">
        <v>655</v>
      </c>
      <c r="I25" s="478" t="s">
        <v>659</v>
      </c>
      <c r="J25" s="478" t="s">
        <v>913</v>
      </c>
      <c r="K25" s="479" t="s">
        <v>835</v>
      </c>
      <c r="L25" s="468" t="s">
        <v>887</v>
      </c>
      <c r="M25" s="468" t="str">
        <f>CONCATENATE(LEFT(petDefinitions[[#This Row],['[tidName']]],10),"_DESC")</f>
        <v>TID_PET_20_DESC</v>
      </c>
      <c r="N25" s="468">
        <v>20</v>
      </c>
      <c r="Q25" s="67"/>
    </row>
    <row r="26" spans="1:17">
      <c r="A26" s="67"/>
      <c r="B26" s="469" t="s">
        <v>4</v>
      </c>
      <c r="C26" s="470" t="s">
        <v>851</v>
      </c>
      <c r="D26" s="471" t="s">
        <v>649</v>
      </c>
      <c r="E26" s="471" t="s">
        <v>826</v>
      </c>
      <c r="F26" s="471">
        <v>3</v>
      </c>
      <c r="G26" s="471" t="b">
        <v>1</v>
      </c>
      <c r="H26" s="472" t="s">
        <v>655</v>
      </c>
      <c r="I26" s="472" t="s">
        <v>657</v>
      </c>
      <c r="J26" s="472" t="s">
        <v>910</v>
      </c>
      <c r="K26" s="473" t="s">
        <v>836</v>
      </c>
      <c r="L26" s="468" t="s">
        <v>888</v>
      </c>
      <c r="M26" s="468" t="str">
        <f>CONCATENATE(LEFT(petDefinitions[[#This Row],['[tidName']]],10),"_DESC")</f>
        <v>TID_PET_21_DESC</v>
      </c>
      <c r="N26" s="468">
        <v>21</v>
      </c>
      <c r="Q26" s="67"/>
    </row>
    <row r="27" spans="1:17">
      <c r="A27" s="67"/>
      <c r="B27" s="469" t="s">
        <v>4</v>
      </c>
      <c r="C27" s="470" t="s">
        <v>852</v>
      </c>
      <c r="D27" s="471" t="s">
        <v>649</v>
      </c>
      <c r="E27" s="477" t="s">
        <v>826</v>
      </c>
      <c r="F27" s="471">
        <v>4</v>
      </c>
      <c r="G27" s="471" t="b">
        <v>1</v>
      </c>
      <c r="H27" s="472" t="s">
        <v>655</v>
      </c>
      <c r="I27" s="472" t="s">
        <v>657</v>
      </c>
      <c r="J27" s="472" t="s">
        <v>910</v>
      </c>
      <c r="K27" s="473" t="s">
        <v>835</v>
      </c>
      <c r="L27" s="468" t="s">
        <v>889</v>
      </c>
      <c r="M27" s="468" t="str">
        <f>CONCATENATE(LEFT(petDefinitions[[#This Row],['[tidName']]],10),"_DESC")</f>
        <v>TID_PET_22_DESC</v>
      </c>
      <c r="N27" s="474">
        <v>22</v>
      </c>
      <c r="Q27" s="67"/>
    </row>
    <row r="28" spans="1:17">
      <c r="A28" s="67"/>
      <c r="B28" s="475" t="s">
        <v>4</v>
      </c>
      <c r="C28" s="476" t="s">
        <v>853</v>
      </c>
      <c r="D28" s="477" t="s">
        <v>649</v>
      </c>
      <c r="E28" s="477" t="s">
        <v>826</v>
      </c>
      <c r="F28" s="477">
        <v>5</v>
      </c>
      <c r="G28" s="471" t="b">
        <v>1</v>
      </c>
      <c r="H28" s="472" t="s">
        <v>1192</v>
      </c>
      <c r="I28" s="472" t="s">
        <v>1201</v>
      </c>
      <c r="J28" s="472" t="s">
        <v>910</v>
      </c>
      <c r="K28" s="473" t="s">
        <v>834</v>
      </c>
      <c r="L28" s="468" t="s">
        <v>890</v>
      </c>
      <c r="M28" s="474" t="str">
        <f>CONCATENATE(LEFT(petDefinitions[[#This Row],['[tidName']]],10),"_DESC")</f>
        <v>TID_PET_23_DESC</v>
      </c>
      <c r="N28" s="468">
        <v>23</v>
      </c>
      <c r="Q28" s="67"/>
    </row>
    <row r="29" spans="1:17">
      <c r="A29" s="67"/>
      <c r="B29" s="475" t="s">
        <v>4</v>
      </c>
      <c r="C29" s="476" t="s">
        <v>855</v>
      </c>
      <c r="D29" s="477" t="s">
        <v>649</v>
      </c>
      <c r="E29" s="477" t="s">
        <v>829</v>
      </c>
      <c r="F29" s="471">
        <v>0</v>
      </c>
      <c r="G29" s="471" t="b">
        <v>1</v>
      </c>
      <c r="H29" s="472" t="s">
        <v>1305</v>
      </c>
      <c r="I29" s="472" t="s">
        <v>659</v>
      </c>
      <c r="J29" s="472" t="s">
        <v>913</v>
      </c>
      <c r="K29" s="473" t="s">
        <v>391</v>
      </c>
      <c r="L29" s="468" t="s">
        <v>892</v>
      </c>
      <c r="M29" s="468" t="str">
        <f>CONCATENATE(LEFT(petDefinitions[[#This Row],['[tidName']]],10),"_DESC")</f>
        <v>TID_PET_25_DESC</v>
      </c>
      <c r="N29" s="474">
        <v>25</v>
      </c>
      <c r="Q29" s="67"/>
    </row>
    <row r="30" spans="1:17">
      <c r="A30" s="67"/>
      <c r="B30" s="475" t="s">
        <v>4</v>
      </c>
      <c r="C30" s="476" t="s">
        <v>856</v>
      </c>
      <c r="D30" s="477" t="s">
        <v>649</v>
      </c>
      <c r="E30" s="477" t="s">
        <v>829</v>
      </c>
      <c r="F30" s="471">
        <v>1</v>
      </c>
      <c r="G30" s="471" t="b">
        <v>1</v>
      </c>
      <c r="H30" s="472" t="s">
        <v>655</v>
      </c>
      <c r="I30" s="478" t="s">
        <v>657</v>
      </c>
      <c r="J30" s="478" t="s">
        <v>910</v>
      </c>
      <c r="K30" s="473" t="s">
        <v>802</v>
      </c>
      <c r="L30" s="468" t="s">
        <v>893</v>
      </c>
      <c r="M30" s="474" t="str">
        <f>CONCATENATE(LEFT(petDefinitions[[#This Row],['[tidName']]],10),"_DESC")</f>
        <v>TID_PET_26_DESC</v>
      </c>
      <c r="N30" s="468">
        <v>26</v>
      </c>
      <c r="Q30" s="67"/>
    </row>
    <row r="31" spans="1:17">
      <c r="A31" s="67"/>
      <c r="B31" s="475" t="s">
        <v>4</v>
      </c>
      <c r="C31" s="476" t="s">
        <v>857</v>
      </c>
      <c r="D31" s="477" t="s">
        <v>649</v>
      </c>
      <c r="E31" s="477" t="s">
        <v>826</v>
      </c>
      <c r="F31" s="477">
        <v>6</v>
      </c>
      <c r="G31" s="471" t="b">
        <v>1</v>
      </c>
      <c r="H31" s="472" t="s">
        <v>1306</v>
      </c>
      <c r="I31" s="472" t="s">
        <v>657</v>
      </c>
      <c r="J31" s="472" t="s">
        <v>910</v>
      </c>
      <c r="K31" s="473" t="s">
        <v>805</v>
      </c>
      <c r="L31" s="468" t="s">
        <v>894</v>
      </c>
      <c r="M31" s="468" t="str">
        <f>CONCATENATE(LEFT(petDefinitions[[#This Row],['[tidName']]],10),"_DESC")</f>
        <v>TID_PET_27_DESC</v>
      </c>
      <c r="N31" s="468">
        <v>27</v>
      </c>
      <c r="P31" s="67"/>
      <c r="Q31" s="67"/>
    </row>
    <row r="32" spans="1:17">
      <c r="A32" s="67"/>
      <c r="B32" s="475" t="s">
        <v>4</v>
      </c>
      <c r="C32" s="476" t="s">
        <v>860</v>
      </c>
      <c r="D32" s="477" t="s">
        <v>649</v>
      </c>
      <c r="E32" s="477" t="s">
        <v>830</v>
      </c>
      <c r="F32" s="471">
        <v>1</v>
      </c>
      <c r="G32" s="471" t="b">
        <v>1</v>
      </c>
      <c r="H32" s="472" t="s">
        <v>656</v>
      </c>
      <c r="I32" s="472" t="s">
        <v>659</v>
      </c>
      <c r="J32" s="472" t="s">
        <v>913</v>
      </c>
      <c r="K32" s="473" t="s">
        <v>849</v>
      </c>
      <c r="L32" s="468" t="s">
        <v>897</v>
      </c>
      <c r="M32" s="468" t="str">
        <f>CONCATENATE(LEFT(petDefinitions[[#This Row],['[tidName']]],10),"_DESC")</f>
        <v>TID_PET_30_DESC</v>
      </c>
      <c r="N32" s="468">
        <v>30</v>
      </c>
      <c r="Q32" s="67"/>
    </row>
    <row r="33" spans="1:17">
      <c r="A33" s="67"/>
      <c r="B33" s="475" t="s">
        <v>4</v>
      </c>
      <c r="C33" s="476" t="s">
        <v>863</v>
      </c>
      <c r="D33" s="477" t="s">
        <v>651</v>
      </c>
      <c r="E33" s="477" t="s">
        <v>826</v>
      </c>
      <c r="F33" s="477">
        <v>8</v>
      </c>
      <c r="G33" s="471" t="b">
        <v>0</v>
      </c>
      <c r="H33" s="472" t="s">
        <v>908</v>
      </c>
      <c r="I33" s="472" t="s">
        <v>658</v>
      </c>
      <c r="J33" s="472" t="s">
        <v>916</v>
      </c>
      <c r="K33" s="473" t="s">
        <v>850</v>
      </c>
      <c r="L33" s="468" t="s">
        <v>900</v>
      </c>
      <c r="M33" s="468" t="str">
        <f>CONCATENATE(LEFT(petDefinitions[[#This Row],['[tidName']]],10),"_DESC")</f>
        <v>TID_PET_33_DESC</v>
      </c>
      <c r="N33" s="468">
        <v>33</v>
      </c>
      <c r="Q33" s="67"/>
    </row>
    <row r="34" spans="1:17">
      <c r="A34" s="67">
        <v>30</v>
      </c>
      <c r="B34" s="475" t="s">
        <v>4</v>
      </c>
      <c r="C34" s="476" t="s">
        <v>864</v>
      </c>
      <c r="D34" s="477" t="s">
        <v>651</v>
      </c>
      <c r="E34" s="477" t="s">
        <v>830</v>
      </c>
      <c r="F34" s="477">
        <v>4</v>
      </c>
      <c r="G34" s="471" t="b">
        <v>0</v>
      </c>
      <c r="H34" s="472" t="s">
        <v>656</v>
      </c>
      <c r="I34" s="472" t="s">
        <v>659</v>
      </c>
      <c r="J34" s="472" t="s">
        <v>953</v>
      </c>
      <c r="K34" s="473" t="s">
        <v>802</v>
      </c>
      <c r="L34" s="468" t="s">
        <v>901</v>
      </c>
      <c r="M34" s="468" t="str">
        <f>CONCATENATE(LEFT(petDefinitions[[#This Row],['[tidName']]],10),"_DESC")</f>
        <v>TID_PET_34_DESC</v>
      </c>
      <c r="N34" s="468">
        <v>34</v>
      </c>
      <c r="Q34" s="67"/>
    </row>
    <row r="35" spans="1:17">
      <c r="A35" s="67">
        <v>31</v>
      </c>
      <c r="B35" s="475" t="s">
        <v>4</v>
      </c>
      <c r="C35" s="476" t="s">
        <v>865</v>
      </c>
      <c r="D35" s="477" t="s">
        <v>651</v>
      </c>
      <c r="E35" s="477" t="s">
        <v>829</v>
      </c>
      <c r="F35" s="477">
        <v>3</v>
      </c>
      <c r="G35" s="471" t="b">
        <v>0</v>
      </c>
      <c r="H35" s="478" t="s">
        <v>907</v>
      </c>
      <c r="I35" s="478" t="s">
        <v>657</v>
      </c>
      <c r="J35" s="478" t="s">
        <v>914</v>
      </c>
      <c r="K35" s="473" t="s">
        <v>806</v>
      </c>
      <c r="L35" s="468" t="s">
        <v>902</v>
      </c>
      <c r="M35" s="468" t="str">
        <f>CONCATENATE(LEFT(petDefinitions[[#This Row],['[tidName']]],10),"_DESC")</f>
        <v>TID_PET_35_DESC</v>
      </c>
      <c r="N35" s="468">
        <v>35</v>
      </c>
      <c r="Q35" s="67"/>
    </row>
    <row r="36" spans="1:17">
      <c r="A36" s="67">
        <v>32</v>
      </c>
      <c r="B36" s="475" t="s">
        <v>4</v>
      </c>
      <c r="C36" s="476" t="s">
        <v>866</v>
      </c>
      <c r="D36" s="477" t="s">
        <v>651</v>
      </c>
      <c r="E36" s="477" t="s">
        <v>830</v>
      </c>
      <c r="F36" s="477">
        <v>5</v>
      </c>
      <c r="G36" s="471" t="b">
        <v>0</v>
      </c>
      <c r="H36" s="472" t="s">
        <v>917</v>
      </c>
      <c r="I36" s="472" t="s">
        <v>657</v>
      </c>
      <c r="J36" s="472" t="s">
        <v>914</v>
      </c>
      <c r="K36" s="473" t="s">
        <v>931</v>
      </c>
      <c r="L36" s="468" t="s">
        <v>903</v>
      </c>
      <c r="M36" s="468" t="str">
        <f>CONCATENATE(LEFT(petDefinitions[[#This Row],['[tidName']]],10),"_DESC")</f>
        <v>TID_PET_36_DESC</v>
      </c>
      <c r="N36" s="468">
        <v>36</v>
      </c>
      <c r="Q36" s="67"/>
    </row>
    <row r="37" spans="1:17">
      <c r="A37" s="67">
        <v>33</v>
      </c>
      <c r="B37" s="475" t="s">
        <v>4</v>
      </c>
      <c r="C37" s="476" t="s">
        <v>854</v>
      </c>
      <c r="D37" s="477" t="s">
        <v>650</v>
      </c>
      <c r="E37" s="477" t="s">
        <v>870</v>
      </c>
      <c r="F37" s="477">
        <v>8</v>
      </c>
      <c r="G37" s="471" t="b">
        <v>0</v>
      </c>
      <c r="H37" s="472" t="s">
        <v>655</v>
      </c>
      <c r="I37" s="472" t="s">
        <v>658</v>
      </c>
      <c r="J37" s="472" t="s">
        <v>915</v>
      </c>
      <c r="K37" s="473" t="s">
        <v>940</v>
      </c>
      <c r="L37" s="468" t="s">
        <v>891</v>
      </c>
      <c r="M37" s="468" t="str">
        <f>CONCATENATE(LEFT(petDefinitions[[#This Row],['[tidName']]],10),"_DESC")</f>
        <v>TID_PET_24_DESC</v>
      </c>
      <c r="N37" s="468">
        <v>24</v>
      </c>
      <c r="Q37" s="67"/>
    </row>
    <row r="38" spans="1:17">
      <c r="A38" s="67">
        <v>34</v>
      </c>
      <c r="B38" s="475" t="s">
        <v>4</v>
      </c>
      <c r="C38" s="476" t="s">
        <v>858</v>
      </c>
      <c r="D38" s="477" t="s">
        <v>650</v>
      </c>
      <c r="E38" s="477" t="s">
        <v>830</v>
      </c>
      <c r="F38" s="477">
        <v>2</v>
      </c>
      <c r="G38" s="471" t="b">
        <v>0</v>
      </c>
      <c r="H38" s="472" t="s">
        <v>655</v>
      </c>
      <c r="I38" s="472" t="s">
        <v>657</v>
      </c>
      <c r="J38" s="472" t="s">
        <v>911</v>
      </c>
      <c r="K38" s="473" t="s">
        <v>846</v>
      </c>
      <c r="L38" s="468" t="s">
        <v>895</v>
      </c>
      <c r="M38" s="468" t="str">
        <f>CONCATENATE(LEFT(petDefinitions[[#This Row],['[tidName']]],10),"_DESC")</f>
        <v>TID_PET_28_DESC</v>
      </c>
      <c r="N38" s="468">
        <v>28</v>
      </c>
      <c r="Q38" s="67"/>
    </row>
    <row r="39" spans="1:17">
      <c r="A39" s="67">
        <v>35</v>
      </c>
      <c r="B39" s="475" t="s">
        <v>4</v>
      </c>
      <c r="C39" s="476" t="s">
        <v>859</v>
      </c>
      <c r="D39" s="477" t="s">
        <v>650</v>
      </c>
      <c r="E39" s="477" t="s">
        <v>830</v>
      </c>
      <c r="F39" s="477">
        <v>3</v>
      </c>
      <c r="G39" s="471" t="b">
        <v>0</v>
      </c>
      <c r="H39" s="478" t="s">
        <v>909</v>
      </c>
      <c r="I39" s="478" t="s">
        <v>658</v>
      </c>
      <c r="J39" s="478" t="s">
        <v>915</v>
      </c>
      <c r="K39" s="473" t="s">
        <v>848</v>
      </c>
      <c r="L39" s="468" t="s">
        <v>896</v>
      </c>
      <c r="M39" s="468" t="str">
        <f>CONCATENATE(LEFT(petDefinitions[[#This Row],['[tidName']]],10),"_DESC")</f>
        <v>TID_PET_29_DESC</v>
      </c>
      <c r="N39" s="468">
        <v>29</v>
      </c>
      <c r="Q39" s="67"/>
    </row>
    <row r="40" spans="1:17">
      <c r="A40" s="67">
        <v>36</v>
      </c>
      <c r="B40" s="475" t="s">
        <v>4</v>
      </c>
      <c r="C40" s="476" t="s">
        <v>861</v>
      </c>
      <c r="D40" s="477" t="s">
        <v>650</v>
      </c>
      <c r="E40" s="477" t="s">
        <v>826</v>
      </c>
      <c r="F40" s="477">
        <v>7</v>
      </c>
      <c r="G40" s="471" t="b">
        <v>0</v>
      </c>
      <c r="H40" s="472" t="s">
        <v>655</v>
      </c>
      <c r="I40" s="472" t="s">
        <v>657</v>
      </c>
      <c r="J40" s="472" t="s">
        <v>911</v>
      </c>
      <c r="K40" s="473" t="s">
        <v>804</v>
      </c>
      <c r="L40" s="468" t="s">
        <v>898</v>
      </c>
      <c r="M40" s="468" t="str">
        <f>CONCATENATE(LEFT(petDefinitions[[#This Row],['[tidName']]],10),"_DESC")</f>
        <v>TID_PET_31_DESC</v>
      </c>
      <c r="N40" s="468">
        <v>31</v>
      </c>
      <c r="Q40" s="67"/>
    </row>
    <row r="41" spans="1:17">
      <c r="A41" s="67">
        <v>37</v>
      </c>
      <c r="B41" s="475" t="s">
        <v>4</v>
      </c>
      <c r="C41" s="476" t="s">
        <v>862</v>
      </c>
      <c r="D41" s="477" t="s">
        <v>650</v>
      </c>
      <c r="E41" s="477" t="s">
        <v>829</v>
      </c>
      <c r="F41" s="477">
        <v>2</v>
      </c>
      <c r="G41" s="471" t="b">
        <v>0</v>
      </c>
      <c r="H41" s="472" t="s">
        <v>655</v>
      </c>
      <c r="I41" s="472" t="s">
        <v>657</v>
      </c>
      <c r="J41" s="472" t="s">
        <v>911</v>
      </c>
      <c r="K41" s="473" t="s">
        <v>392</v>
      </c>
      <c r="L41" s="468" t="s">
        <v>899</v>
      </c>
      <c r="M41" s="468" t="str">
        <f>CONCATENATE(LEFT(petDefinitions[[#This Row],['[tidName']]],10),"_DESC")</f>
        <v>TID_PET_32_DESC</v>
      </c>
      <c r="N41" s="468">
        <v>32</v>
      </c>
      <c r="Q41" s="67"/>
    </row>
    <row r="42" spans="1:17">
      <c r="A42" s="67">
        <v>38</v>
      </c>
      <c r="B42" s="475" t="s">
        <v>4</v>
      </c>
      <c r="C42" s="476" t="s">
        <v>867</v>
      </c>
      <c r="D42" s="477" t="s">
        <v>826</v>
      </c>
      <c r="E42" s="477" t="s">
        <v>829</v>
      </c>
      <c r="F42" s="477">
        <v>4</v>
      </c>
      <c r="G42" s="471" t="b">
        <v>0</v>
      </c>
      <c r="H42" s="472" t="s">
        <v>935</v>
      </c>
      <c r="I42" s="472" t="s">
        <v>658</v>
      </c>
      <c r="J42" s="472" t="s">
        <v>984</v>
      </c>
      <c r="K42" s="473" t="s">
        <v>934</v>
      </c>
      <c r="L42" s="468" t="s">
        <v>904</v>
      </c>
      <c r="M42" s="468" t="str">
        <f>CONCATENATE(LEFT(petDefinitions[[#This Row],['[tidName']]],10),"_DESC")</f>
        <v>TID_PET_37_DESC</v>
      </c>
      <c r="N42" s="468">
        <v>37</v>
      </c>
      <c r="Q42" s="67"/>
    </row>
    <row r="43" spans="1:17">
      <c r="A43" s="67">
        <v>39</v>
      </c>
      <c r="B43" s="475" t="s">
        <v>4</v>
      </c>
      <c r="C43" s="476" t="s">
        <v>868</v>
      </c>
      <c r="D43" s="477" t="s">
        <v>826</v>
      </c>
      <c r="E43" s="477" t="s">
        <v>829</v>
      </c>
      <c r="F43" s="477">
        <v>5</v>
      </c>
      <c r="G43" s="471" t="b">
        <v>0</v>
      </c>
      <c r="H43" s="478" t="s">
        <v>936</v>
      </c>
      <c r="I43" s="478" t="s">
        <v>659</v>
      </c>
      <c r="J43" s="472" t="s">
        <v>985</v>
      </c>
      <c r="K43" s="473" t="s">
        <v>939</v>
      </c>
      <c r="L43" s="468" t="s">
        <v>905</v>
      </c>
      <c r="M43" s="468" t="str">
        <f>CONCATENATE(LEFT(petDefinitions[[#This Row],['[tidName']]],10),"_DESC")</f>
        <v>TID_PET_38_DESC</v>
      </c>
      <c r="N43" s="468">
        <v>38</v>
      </c>
      <c r="Q43" s="67"/>
    </row>
    <row r="44" spans="1:17">
      <c r="A44" s="67">
        <v>40</v>
      </c>
      <c r="B44" s="475" t="s">
        <v>4</v>
      </c>
      <c r="C44" s="476" t="s">
        <v>869</v>
      </c>
      <c r="D44" s="477" t="s">
        <v>826</v>
      </c>
      <c r="E44" s="477" t="s">
        <v>829</v>
      </c>
      <c r="F44" s="477">
        <v>6</v>
      </c>
      <c r="G44" s="471" t="b">
        <v>0</v>
      </c>
      <c r="H44" s="472" t="s">
        <v>1054</v>
      </c>
      <c r="I44" s="472" t="s">
        <v>657</v>
      </c>
      <c r="J44" s="472" t="s">
        <v>983</v>
      </c>
      <c r="K44" s="473" t="s">
        <v>1052</v>
      </c>
      <c r="L44" s="468" t="s">
        <v>906</v>
      </c>
      <c r="M44" s="468" t="str">
        <f>CONCATENATE(LEFT(petDefinitions[[#This Row],['[tidName']]],10),"_DESC")</f>
        <v>TID_PET_39_DESC</v>
      </c>
      <c r="N44" s="468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78" zoomScaleNormal="100" workbookViewId="0">
      <selection activeCell="A102" sqref="A10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17"/>
      <c r="G3" s="51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17"/>
      <c r="G21" s="51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3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49" t="s">
        <v>710</v>
      </c>
      <c r="AD23" s="354" t="s">
        <v>728</v>
      </c>
      <c r="AE23" s="349" t="s">
        <v>742</v>
      </c>
      <c r="AF23" s="34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3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49" t="s">
        <v>711</v>
      </c>
      <c r="AD24" s="354" t="s">
        <v>768</v>
      </c>
      <c r="AE24" s="349" t="s">
        <v>743</v>
      </c>
      <c r="AF24" s="34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4">
        <v>7.4999999999999997E-2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503" t="s">
        <v>520</v>
      </c>
      <c r="AC25" s="348" t="s">
        <v>698</v>
      </c>
      <c r="AD25" s="355" t="s">
        <v>734</v>
      </c>
      <c r="AE25" s="34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3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502" t="s">
        <v>524</v>
      </c>
      <c r="AC26" s="349" t="s">
        <v>714</v>
      </c>
      <c r="AD26" s="354" t="s">
        <v>777</v>
      </c>
      <c r="AE26" s="34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4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48" t="s">
        <v>688</v>
      </c>
      <c r="AD27" s="355" t="s">
        <v>718</v>
      </c>
      <c r="AE27" s="348" t="s">
        <v>736</v>
      </c>
      <c r="AF27" s="34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4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48" t="s">
        <v>689</v>
      </c>
      <c r="AD28" s="355" t="s">
        <v>719</v>
      </c>
      <c r="AE28" s="34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3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502" t="s">
        <v>524</v>
      </c>
      <c r="AC29" s="349" t="s">
        <v>715</v>
      </c>
      <c r="AD29" s="354" t="s">
        <v>778</v>
      </c>
      <c r="AE29" s="34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3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504" t="s">
        <v>1284</v>
      </c>
      <c r="AC30" s="349" t="s">
        <v>711</v>
      </c>
      <c r="AD30" s="354" t="s">
        <v>768</v>
      </c>
      <c r="AE30" s="349" t="s">
        <v>743</v>
      </c>
      <c r="AF30" s="437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4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48" t="s">
        <v>690</v>
      </c>
      <c r="AD31" s="355" t="s">
        <v>766</v>
      </c>
      <c r="AE31" s="34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4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48" t="s">
        <v>704</v>
      </c>
      <c r="AD32" s="355" t="s">
        <v>767</v>
      </c>
      <c r="AE32" s="34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4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48" t="s">
        <v>703</v>
      </c>
      <c r="AD33" s="355" t="s">
        <v>729</v>
      </c>
      <c r="AE33" s="34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4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48" t="s">
        <v>705</v>
      </c>
      <c r="AD34" s="355" t="s">
        <v>730</v>
      </c>
      <c r="AE34" s="34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3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504" t="s">
        <v>1290</v>
      </c>
      <c r="AC35" s="349" t="s">
        <v>715</v>
      </c>
      <c r="AD35" s="354" t="s">
        <v>778</v>
      </c>
      <c r="AE35" s="34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4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48" t="s">
        <v>691</v>
      </c>
      <c r="AD36" s="355" t="s">
        <v>731</v>
      </c>
      <c r="AE36" s="34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4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92" t="s">
        <v>1291</v>
      </c>
      <c r="AC37" s="348" t="s">
        <v>708</v>
      </c>
      <c r="AD37" s="355" t="s">
        <v>732</v>
      </c>
      <c r="AE37" s="348" t="s">
        <v>755</v>
      </c>
      <c r="AF37" s="348" t="s">
        <v>754</v>
      </c>
    </row>
    <row r="38" spans="1:32" s="27" customFormat="1">
      <c r="B38" s="309" t="s">
        <v>4</v>
      </c>
      <c r="C38" s="385" t="s">
        <v>1076</v>
      </c>
      <c r="D38" s="386" t="s">
        <v>358</v>
      </c>
      <c r="E38" s="387">
        <v>80</v>
      </c>
      <c r="F38" s="388">
        <v>2</v>
      </c>
      <c r="G38" s="388">
        <v>0</v>
      </c>
      <c r="H38" s="388">
        <v>3</v>
      </c>
      <c r="I38" s="388">
        <v>0</v>
      </c>
      <c r="J38" s="388">
        <v>50</v>
      </c>
      <c r="K38" s="389">
        <v>0.15</v>
      </c>
      <c r="L38" s="388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0">
        <v>0.25</v>
      </c>
      <c r="Y38" s="390">
        <v>0.25</v>
      </c>
      <c r="Z38" s="390">
        <v>0</v>
      </c>
      <c r="AA38" s="391">
        <v>0</v>
      </c>
      <c r="AB38" s="392" t="s">
        <v>1292</v>
      </c>
      <c r="AC38" s="393" t="s">
        <v>692</v>
      </c>
      <c r="AD38" s="394" t="s">
        <v>720</v>
      </c>
      <c r="AE38" s="393"/>
      <c r="AF38" s="395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3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502" t="s">
        <v>524</v>
      </c>
      <c r="AC39" s="349" t="s">
        <v>714</v>
      </c>
      <c r="AD39" s="354" t="s">
        <v>777</v>
      </c>
      <c r="AE39" s="34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3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502" t="s">
        <v>382</v>
      </c>
      <c r="AC40" s="349" t="s">
        <v>693</v>
      </c>
      <c r="AD40" s="354" t="s">
        <v>722</v>
      </c>
      <c r="AE40" s="349" t="s">
        <v>780</v>
      </c>
      <c r="AF40" s="437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3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502" t="s">
        <v>382</v>
      </c>
      <c r="AC41" s="349" t="s">
        <v>693</v>
      </c>
      <c r="AD41" s="354" t="s">
        <v>722</v>
      </c>
      <c r="AE41" s="349" t="s">
        <v>780</v>
      </c>
      <c r="AF41" s="437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3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502" t="s">
        <v>382</v>
      </c>
      <c r="AC42" s="349" t="s">
        <v>693</v>
      </c>
      <c r="AD42" s="354" t="s">
        <v>722</v>
      </c>
      <c r="AE42" s="349" t="s">
        <v>780</v>
      </c>
      <c r="AF42" s="437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3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502" t="s">
        <v>382</v>
      </c>
      <c r="AC43" s="349" t="s">
        <v>693</v>
      </c>
      <c r="AD43" s="354" t="s">
        <v>722</v>
      </c>
      <c r="AE43" s="349" t="s">
        <v>780</v>
      </c>
      <c r="AF43" s="437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3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502" t="s">
        <v>382</v>
      </c>
      <c r="AC44" s="349" t="s">
        <v>693</v>
      </c>
      <c r="AD44" s="354" t="s">
        <v>722</v>
      </c>
      <c r="AE44" s="349" t="s">
        <v>780</v>
      </c>
      <c r="AF44" s="437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4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48" t="s">
        <v>702</v>
      </c>
      <c r="AD45" s="355" t="s">
        <v>723</v>
      </c>
      <c r="AE45" s="34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4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48" t="s">
        <v>702</v>
      </c>
      <c r="AD46" s="355" t="s">
        <v>723</v>
      </c>
      <c r="AE46" s="34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4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48" t="s">
        <v>702</v>
      </c>
      <c r="AD47" s="355" t="s">
        <v>723</v>
      </c>
      <c r="AE47" s="34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3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49" t="s">
        <v>694</v>
      </c>
      <c r="AD48" s="354" t="s">
        <v>724</v>
      </c>
      <c r="AE48" s="34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4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92" t="s">
        <v>1289</v>
      </c>
      <c r="AC49" s="348" t="s">
        <v>688</v>
      </c>
      <c r="AD49" s="355" t="s">
        <v>718</v>
      </c>
      <c r="AE49" s="348" t="s">
        <v>736</v>
      </c>
      <c r="AF49" s="357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4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48" t="s">
        <v>695</v>
      </c>
      <c r="AD50" s="355" t="s">
        <v>725</v>
      </c>
      <c r="AE50" s="348" t="s">
        <v>737</v>
      </c>
      <c r="AF50" s="34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4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92" t="s">
        <v>1293</v>
      </c>
      <c r="AC51" s="348" t="s">
        <v>695</v>
      </c>
      <c r="AD51" s="355" t="s">
        <v>725</v>
      </c>
      <c r="AE51" s="348" t="s">
        <v>737</v>
      </c>
      <c r="AF51" s="34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4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92" t="s">
        <v>1294</v>
      </c>
      <c r="AC52" s="348" t="s">
        <v>695</v>
      </c>
      <c r="AD52" s="355" t="s">
        <v>725</v>
      </c>
      <c r="AE52" s="348" t="s">
        <v>737</v>
      </c>
      <c r="AF52" s="357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4">
        <v>1</v>
      </c>
      <c r="L53" s="133">
        <v>0</v>
      </c>
      <c r="M53" s="20" t="b">
        <v>1</v>
      </c>
      <c r="N53" s="318">
        <v>5</v>
      </c>
      <c r="O53" s="318">
        <v>5</v>
      </c>
      <c r="P53" s="183">
        <v>1</v>
      </c>
      <c r="Q53" s="481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504" t="s">
        <v>1296</v>
      </c>
      <c r="AC53" s="349" t="s">
        <v>711</v>
      </c>
      <c r="AD53" s="354" t="s">
        <v>768</v>
      </c>
      <c r="AE53" s="349" t="s">
        <v>743</v>
      </c>
      <c r="AF53" s="437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3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49" t="s">
        <v>696</v>
      </c>
      <c r="AD54" s="354" t="s">
        <v>774</v>
      </c>
      <c r="AE54" s="34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3">
        <v>7.4999999999999997E-2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502" t="s">
        <v>522</v>
      </c>
      <c r="AC55" s="349" t="s">
        <v>696</v>
      </c>
      <c r="AD55" s="354" t="s">
        <v>774</v>
      </c>
      <c r="AE55" s="34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4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504" t="s">
        <v>1295</v>
      </c>
      <c r="AC56" s="348" t="s">
        <v>706</v>
      </c>
      <c r="AD56" s="355" t="s">
        <v>721</v>
      </c>
      <c r="AE56" s="348" t="s">
        <v>750</v>
      </c>
      <c r="AF56" s="34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4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48" t="s">
        <v>697</v>
      </c>
      <c r="AD57" s="355" t="s">
        <v>726</v>
      </c>
      <c r="AE57" s="34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3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504" t="s">
        <v>1283</v>
      </c>
      <c r="AC58" s="349" t="s">
        <v>711</v>
      </c>
      <c r="AD58" s="354" t="s">
        <v>768</v>
      </c>
      <c r="AE58" s="349" t="s">
        <v>743</v>
      </c>
      <c r="AF58" s="34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4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503" t="s">
        <v>604</v>
      </c>
      <c r="AC59" s="348" t="s">
        <v>695</v>
      </c>
      <c r="AD59" s="355" t="s">
        <v>725</v>
      </c>
      <c r="AE59" s="348" t="s">
        <v>737</v>
      </c>
      <c r="AF59" s="357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3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504" t="s">
        <v>1286</v>
      </c>
      <c r="AC60" s="349" t="s">
        <v>710</v>
      </c>
      <c r="AD60" s="354" t="s">
        <v>728</v>
      </c>
      <c r="AE60" s="349" t="s">
        <v>742</v>
      </c>
      <c r="AF60" s="437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4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56" t="s">
        <v>776</v>
      </c>
      <c r="AE61" s="348" t="s">
        <v>753</v>
      </c>
      <c r="AF61" s="357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4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92" t="s">
        <v>1297</v>
      </c>
      <c r="AC62" s="236" t="s">
        <v>735</v>
      </c>
      <c r="AD62" s="356" t="s">
        <v>776</v>
      </c>
      <c r="AE62" s="348" t="s">
        <v>753</v>
      </c>
      <c r="AF62" s="34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4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56" t="s">
        <v>775</v>
      </c>
      <c r="AE63" s="348" t="s">
        <v>738</v>
      </c>
      <c r="AF63" s="34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4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48" t="s">
        <v>707</v>
      </c>
      <c r="AD64" s="355" t="s">
        <v>727</v>
      </c>
      <c r="AE64" s="34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4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48" t="s">
        <v>707</v>
      </c>
      <c r="AD65" s="355" t="s">
        <v>727</v>
      </c>
      <c r="AE65" s="34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4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48" t="s">
        <v>708</v>
      </c>
      <c r="AD66" s="355" t="s">
        <v>732</v>
      </c>
      <c r="AE66" s="348" t="s">
        <v>755</v>
      </c>
      <c r="AF66" s="34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4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503" t="s">
        <v>520</v>
      </c>
      <c r="AC67" s="348" t="s">
        <v>698</v>
      </c>
      <c r="AD67" s="355" t="s">
        <v>734</v>
      </c>
      <c r="AE67" s="34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4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503" t="s">
        <v>520</v>
      </c>
      <c r="AC68" s="348" t="s">
        <v>698</v>
      </c>
      <c r="AD68" s="355" t="s">
        <v>734</v>
      </c>
      <c r="AE68" s="34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3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49" t="s">
        <v>713</v>
      </c>
      <c r="AD69" s="354" t="s">
        <v>769</v>
      </c>
      <c r="AE69" s="34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4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503" t="s">
        <v>570</v>
      </c>
      <c r="AC70" s="348" t="s">
        <v>708</v>
      </c>
      <c r="AD70" s="355" t="s">
        <v>732</v>
      </c>
      <c r="AE70" s="348" t="s">
        <v>755</v>
      </c>
      <c r="AF70" s="34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4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48" t="s">
        <v>698</v>
      </c>
      <c r="AD71" s="355" t="s">
        <v>734</v>
      </c>
      <c r="AE71" s="34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3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504" t="s">
        <v>1298</v>
      </c>
      <c r="AC72" s="349" t="s">
        <v>712</v>
      </c>
      <c r="AD72" s="354" t="s">
        <v>770</v>
      </c>
      <c r="AE72" s="349" t="s">
        <v>756</v>
      </c>
      <c r="AF72" s="34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3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49" t="s">
        <v>712</v>
      </c>
      <c r="AD73" s="354" t="s">
        <v>770</v>
      </c>
      <c r="AE73" s="349" t="s">
        <v>756</v>
      </c>
      <c r="AF73" s="34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3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504" t="s">
        <v>1288</v>
      </c>
      <c r="AC74" s="349" t="s">
        <v>711</v>
      </c>
      <c r="AD74" s="354" t="s">
        <v>768</v>
      </c>
      <c r="AE74" s="349" t="s">
        <v>743</v>
      </c>
      <c r="AF74" s="34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4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48" t="s">
        <v>700</v>
      </c>
      <c r="AD75" s="355" t="s">
        <v>772</v>
      </c>
      <c r="AE75" s="348" t="s">
        <v>758</v>
      </c>
      <c r="AF75" s="34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4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48" t="s">
        <v>701</v>
      </c>
      <c r="AD76" s="355" t="s">
        <v>771</v>
      </c>
      <c r="AE76" s="348" t="s">
        <v>758</v>
      </c>
      <c r="AF76" s="34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4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48" t="s">
        <v>717</v>
      </c>
      <c r="AD77" s="355" t="s">
        <v>733</v>
      </c>
      <c r="AE77" s="34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4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48" t="s">
        <v>699</v>
      </c>
      <c r="AD78" s="355" t="s">
        <v>773</v>
      </c>
      <c r="AE78" s="34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4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92" t="s">
        <v>1285</v>
      </c>
      <c r="AC79" s="348" t="s">
        <v>688</v>
      </c>
      <c r="AD79" s="355" t="s">
        <v>718</v>
      </c>
      <c r="AE79" s="348" t="s">
        <v>736</v>
      </c>
      <c r="AF79" s="357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3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49" t="s">
        <v>714</v>
      </c>
      <c r="AD80" s="354" t="s">
        <v>777</v>
      </c>
      <c r="AE80" s="34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3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49" t="s">
        <v>715</v>
      </c>
      <c r="AD81" s="354" t="s">
        <v>778</v>
      </c>
      <c r="AE81" s="34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4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48" t="s">
        <v>716</v>
      </c>
      <c r="AD82" s="355" t="s">
        <v>779</v>
      </c>
      <c r="AE82" s="348" t="s">
        <v>759</v>
      </c>
      <c r="AF82" s="357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3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0">
        <v>0</v>
      </c>
      <c r="X83" s="244">
        <v>0.25</v>
      </c>
      <c r="Y83" s="244">
        <v>0.25</v>
      </c>
      <c r="Z83" s="244">
        <v>0.8</v>
      </c>
      <c r="AA83" s="301">
        <v>0</v>
      </c>
      <c r="AB83" s="504" t="s">
        <v>1287</v>
      </c>
      <c r="AC83" s="349" t="s">
        <v>711</v>
      </c>
      <c r="AD83" s="354" t="s">
        <v>768</v>
      </c>
      <c r="AE83" s="349" t="s">
        <v>743</v>
      </c>
      <c r="AF83" s="437" t="s">
        <v>745</v>
      </c>
    </row>
    <row r="84" spans="2:32">
      <c r="B84" s="309"/>
      <c r="C84" s="313"/>
      <c r="D84" s="305"/>
      <c r="E84" s="314">
        <v>68</v>
      </c>
      <c r="F84" s="133">
        <v>3</v>
      </c>
      <c r="G84" s="133"/>
      <c r="H84" s="133"/>
      <c r="I84" s="133"/>
      <c r="J84" s="133">
        <v>0</v>
      </c>
      <c r="K84" s="325">
        <v>0.53</v>
      </c>
      <c r="L84" s="133"/>
      <c r="M84" s="20"/>
      <c r="N84" s="318"/>
      <c r="O84" s="318"/>
      <c r="P84" s="183"/>
      <c r="Q84" s="316"/>
      <c r="R84" s="315"/>
      <c r="S84" s="317"/>
      <c r="T84" s="317"/>
      <c r="U84" s="319"/>
      <c r="V84" s="183"/>
      <c r="W84" s="319"/>
      <c r="X84" s="320"/>
      <c r="Y84" s="243"/>
      <c r="Z84" s="243"/>
      <c r="AA84" s="299"/>
      <c r="AB84" s="321"/>
      <c r="AC84" s="350"/>
      <c r="AD84" s="322"/>
      <c r="AE84" s="349"/>
      <c r="AF84" s="292"/>
    </row>
    <row r="85" spans="2:32" ht="15.75" thickBot="1"/>
    <row r="86" spans="2:32" ht="23.25">
      <c r="B86" s="12" t="s">
        <v>562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7"/>
      <c r="H87" s="517"/>
      <c r="I87" s="172" t="s">
        <v>377</v>
      </c>
      <c r="J87" s="172"/>
      <c r="K87" s="232"/>
      <c r="N87" s="5" t="s">
        <v>412</v>
      </c>
      <c r="AB87" s="172"/>
      <c r="AC87" s="172"/>
      <c r="AD87" s="172"/>
      <c r="AE87" s="172"/>
    </row>
    <row r="88" spans="2:32" ht="145.5">
      <c r="B88" s="143" t="s">
        <v>567</v>
      </c>
      <c r="C88" s="143" t="s">
        <v>5</v>
      </c>
      <c r="D88" s="143" t="s">
        <v>364</v>
      </c>
      <c r="E88" s="154" t="s">
        <v>1309</v>
      </c>
      <c r="F88" s="154" t="s">
        <v>564</v>
      </c>
      <c r="G88" s="154" t="s">
        <v>494</v>
      </c>
      <c r="H88" s="154" t="s">
        <v>563</v>
      </c>
      <c r="I88" s="154" t="s">
        <v>378</v>
      </c>
      <c r="J88" s="154" t="s">
        <v>381</v>
      </c>
      <c r="K88" s="154" t="s">
        <v>645</v>
      </c>
      <c r="L88" s="154" t="s">
        <v>644</v>
      </c>
      <c r="M88" s="149" t="s">
        <v>38</v>
      </c>
      <c r="N88" s="149" t="s">
        <v>409</v>
      </c>
      <c r="O88" s="149" t="s">
        <v>411</v>
      </c>
    </row>
    <row r="89" spans="2:32">
      <c r="B89" s="351" t="s">
        <v>4</v>
      </c>
      <c r="C89" s="189" t="s">
        <v>1310</v>
      </c>
      <c r="D89" s="189" t="s">
        <v>357</v>
      </c>
      <c r="E89" s="352">
        <v>0</v>
      </c>
      <c r="F89" s="520">
        <v>0</v>
      </c>
      <c r="G89" s="520">
        <v>1</v>
      </c>
      <c r="H89" s="520">
        <v>2</v>
      </c>
      <c r="I89" s="520">
        <v>0</v>
      </c>
      <c r="J89" s="520">
        <v>0</v>
      </c>
      <c r="K89" s="353">
        <v>10</v>
      </c>
      <c r="L89" s="353">
        <v>10</v>
      </c>
      <c r="M89" s="239" t="s">
        <v>634</v>
      </c>
      <c r="N89" s="239" t="s">
        <v>741</v>
      </c>
      <c r="O89" s="235" t="s">
        <v>709</v>
      </c>
      <c r="P89" s="5"/>
      <c r="Q89" s="5"/>
    </row>
    <row r="90" spans="2:32">
      <c r="B90" s="351" t="s">
        <v>4</v>
      </c>
      <c r="C90" s="189" t="s">
        <v>1311</v>
      </c>
      <c r="D90" s="189" t="s">
        <v>357</v>
      </c>
      <c r="E90" s="352">
        <v>0</v>
      </c>
      <c r="F90" s="520">
        <v>0</v>
      </c>
      <c r="G90" s="520">
        <v>1</v>
      </c>
      <c r="H90" s="520">
        <v>2</v>
      </c>
      <c r="I90" s="520">
        <v>0</v>
      </c>
      <c r="J90" s="520">
        <v>0</v>
      </c>
      <c r="K90" s="353">
        <v>10</v>
      </c>
      <c r="L90" s="353">
        <v>10</v>
      </c>
      <c r="M90" s="239" t="s">
        <v>634</v>
      </c>
      <c r="N90" s="239" t="s">
        <v>741</v>
      </c>
      <c r="O90" s="235" t="s">
        <v>709</v>
      </c>
      <c r="P90" s="5"/>
      <c r="Q90" s="5"/>
    </row>
    <row r="91" spans="2:32">
      <c r="B91" s="351" t="s">
        <v>4</v>
      </c>
      <c r="C91" s="189" t="s">
        <v>1312</v>
      </c>
      <c r="D91" s="189" t="s">
        <v>363</v>
      </c>
      <c r="E91" s="352">
        <v>0</v>
      </c>
      <c r="F91" s="520">
        <v>0</v>
      </c>
      <c r="G91" s="520">
        <v>1</v>
      </c>
      <c r="H91" s="520">
        <v>2</v>
      </c>
      <c r="I91" s="520">
        <v>0</v>
      </c>
      <c r="J91" s="520">
        <v>0</v>
      </c>
      <c r="K91" s="353">
        <v>10</v>
      </c>
      <c r="L91" s="353">
        <v>10</v>
      </c>
      <c r="M91" s="239" t="s">
        <v>634</v>
      </c>
      <c r="N91" s="239" t="s">
        <v>741</v>
      </c>
      <c r="O91" s="235" t="s">
        <v>709</v>
      </c>
      <c r="P91" s="5"/>
      <c r="Q91" s="5"/>
    </row>
    <row r="92" spans="2:32">
      <c r="B92" s="351" t="s">
        <v>4</v>
      </c>
      <c r="C92" s="189" t="s">
        <v>1313</v>
      </c>
      <c r="D92" s="189" t="s">
        <v>363</v>
      </c>
      <c r="E92" s="352">
        <v>0</v>
      </c>
      <c r="F92" s="520">
        <v>0</v>
      </c>
      <c r="G92" s="520">
        <v>1</v>
      </c>
      <c r="H92" s="520">
        <v>2</v>
      </c>
      <c r="I92" s="520">
        <v>0</v>
      </c>
      <c r="J92" s="520">
        <v>0</v>
      </c>
      <c r="K92" s="353">
        <v>10</v>
      </c>
      <c r="L92" s="353">
        <v>10</v>
      </c>
      <c r="M92" s="239" t="s">
        <v>634</v>
      </c>
      <c r="N92" s="239" t="s">
        <v>741</v>
      </c>
      <c r="O92" s="235" t="s">
        <v>709</v>
      </c>
      <c r="P92" s="5"/>
      <c r="Q92" s="5"/>
    </row>
    <row r="93" spans="2:32">
      <c r="B93" s="351" t="s">
        <v>4</v>
      </c>
      <c r="C93" s="189" t="s">
        <v>1314</v>
      </c>
      <c r="D93" s="189" t="s">
        <v>360</v>
      </c>
      <c r="E93" s="352">
        <v>0</v>
      </c>
      <c r="F93" s="520">
        <v>0</v>
      </c>
      <c r="G93" s="520">
        <v>1</v>
      </c>
      <c r="H93" s="520">
        <v>2</v>
      </c>
      <c r="I93" s="520">
        <v>0</v>
      </c>
      <c r="J93" s="520">
        <v>0</v>
      </c>
      <c r="K93" s="353">
        <v>10</v>
      </c>
      <c r="L93" s="353">
        <v>10</v>
      </c>
      <c r="M93" s="239" t="s">
        <v>634</v>
      </c>
      <c r="N93" s="239" t="s">
        <v>741</v>
      </c>
      <c r="O93" s="235" t="s">
        <v>709</v>
      </c>
      <c r="P93" s="5"/>
      <c r="Q93" s="5"/>
    </row>
    <row r="94" spans="2:32">
      <c r="B94" s="351" t="s">
        <v>4</v>
      </c>
      <c r="C94" s="189" t="s">
        <v>1315</v>
      </c>
      <c r="D94" s="189" t="s">
        <v>360</v>
      </c>
      <c r="E94" s="352">
        <v>0</v>
      </c>
      <c r="F94" s="520">
        <v>0</v>
      </c>
      <c r="G94" s="520">
        <v>1</v>
      </c>
      <c r="H94" s="520">
        <v>2</v>
      </c>
      <c r="I94" s="520">
        <v>0</v>
      </c>
      <c r="J94" s="520">
        <v>0</v>
      </c>
      <c r="K94" s="353">
        <v>10</v>
      </c>
      <c r="L94" s="353">
        <v>10</v>
      </c>
      <c r="M94" s="239" t="s">
        <v>634</v>
      </c>
      <c r="N94" s="239" t="s">
        <v>741</v>
      </c>
      <c r="O94" s="235" t="s">
        <v>709</v>
      </c>
      <c r="P94" s="5"/>
      <c r="Q94" s="5"/>
    </row>
    <row r="95" spans="2:32">
      <c r="B95" s="351" t="s">
        <v>4</v>
      </c>
      <c r="C95" s="189" t="s">
        <v>1316</v>
      </c>
      <c r="D95" s="189" t="s">
        <v>360</v>
      </c>
      <c r="E95" s="352">
        <v>0</v>
      </c>
      <c r="F95" s="520">
        <v>0</v>
      </c>
      <c r="G95" s="520">
        <v>1</v>
      </c>
      <c r="H95" s="520">
        <v>2</v>
      </c>
      <c r="I95" s="520">
        <v>0</v>
      </c>
      <c r="J95" s="520">
        <v>0</v>
      </c>
      <c r="K95" s="353">
        <v>10</v>
      </c>
      <c r="L95" s="353">
        <v>10</v>
      </c>
      <c r="M95" s="239" t="s">
        <v>634</v>
      </c>
      <c r="N95" s="239" t="s">
        <v>741</v>
      </c>
      <c r="O95" s="235" t="s">
        <v>709</v>
      </c>
      <c r="P95" s="5"/>
      <c r="Q95" s="5"/>
    </row>
    <row r="96" spans="2:32">
      <c r="B96" s="351" t="s">
        <v>4</v>
      </c>
      <c r="C96" s="189" t="s">
        <v>1317</v>
      </c>
      <c r="D96" s="189" t="s">
        <v>362</v>
      </c>
      <c r="E96" s="352">
        <v>0</v>
      </c>
      <c r="F96" s="520">
        <v>0</v>
      </c>
      <c r="G96" s="520">
        <v>1</v>
      </c>
      <c r="H96" s="520">
        <v>2</v>
      </c>
      <c r="I96" s="520">
        <v>0</v>
      </c>
      <c r="J96" s="520">
        <v>0</v>
      </c>
      <c r="K96" s="353">
        <v>10</v>
      </c>
      <c r="L96" s="353">
        <v>10</v>
      </c>
      <c r="M96" s="239" t="s">
        <v>634</v>
      </c>
      <c r="N96" s="239" t="s">
        <v>741</v>
      </c>
      <c r="O96" s="235" t="s">
        <v>709</v>
      </c>
      <c r="P96" s="5"/>
      <c r="Q96" s="5"/>
    </row>
    <row r="97" spans="2:17">
      <c r="B97" s="351" t="s">
        <v>4</v>
      </c>
      <c r="C97" s="189" t="s">
        <v>1318</v>
      </c>
      <c r="D97" s="189" t="s">
        <v>362</v>
      </c>
      <c r="E97" s="352">
        <v>0</v>
      </c>
      <c r="F97" s="520">
        <v>0</v>
      </c>
      <c r="G97" s="520">
        <v>1</v>
      </c>
      <c r="H97" s="520">
        <v>2</v>
      </c>
      <c r="I97" s="520">
        <v>0</v>
      </c>
      <c r="J97" s="520">
        <v>0</v>
      </c>
      <c r="K97" s="353">
        <v>10</v>
      </c>
      <c r="L97" s="353">
        <v>10</v>
      </c>
      <c r="M97" s="239" t="s">
        <v>634</v>
      </c>
      <c r="N97" s="239" t="s">
        <v>741</v>
      </c>
      <c r="O97" s="235" t="s">
        <v>709</v>
      </c>
      <c r="P97" s="5"/>
      <c r="Q97" s="5"/>
    </row>
    <row r="98" spans="2:17">
      <c r="B98" s="351" t="s">
        <v>4</v>
      </c>
      <c r="C98" s="189" t="s">
        <v>1319</v>
      </c>
      <c r="D98" s="189" t="s">
        <v>362</v>
      </c>
      <c r="E98" s="352">
        <v>0</v>
      </c>
      <c r="F98" s="520">
        <v>0</v>
      </c>
      <c r="G98" s="520">
        <v>1</v>
      </c>
      <c r="H98" s="520">
        <v>2</v>
      </c>
      <c r="I98" s="520">
        <v>0</v>
      </c>
      <c r="J98" s="520">
        <v>0</v>
      </c>
      <c r="K98" s="353">
        <v>10</v>
      </c>
      <c r="L98" s="353">
        <v>10</v>
      </c>
      <c r="M98" s="239" t="s">
        <v>634</v>
      </c>
      <c r="N98" s="239" t="s">
        <v>741</v>
      </c>
      <c r="O98" s="235" t="s">
        <v>709</v>
      </c>
      <c r="P98" s="5"/>
      <c r="Q98" s="5"/>
    </row>
    <row r="99" spans="2:17">
      <c r="B99" s="326"/>
      <c r="C99" s="326"/>
      <c r="D99" s="326"/>
      <c r="E99" s="327"/>
      <c r="F99" s="328"/>
      <c r="G99" s="328"/>
      <c r="H99" s="328"/>
      <c r="I99" s="328"/>
      <c r="J99" s="328"/>
      <c r="K99" s="329"/>
      <c r="L99" s="329"/>
      <c r="M99" s="329"/>
      <c r="N99" s="328"/>
    </row>
    <row r="100" spans="2:17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7" ht="15.75" thickBot="1"/>
    <row r="102" spans="2:17" ht="23.25">
      <c r="B102" s="12" t="s">
        <v>449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7" ht="159.75">
      <c r="B104" s="143" t="s">
        <v>450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405</v>
      </c>
      <c r="I104" s="147" t="s">
        <v>455</v>
      </c>
    </row>
    <row r="105" spans="2:17">
      <c r="B105" s="238" t="s">
        <v>4</v>
      </c>
      <c r="C105" s="194" t="s">
        <v>451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7">
      <c r="B106" s="238" t="s">
        <v>4</v>
      </c>
      <c r="C106" s="194" t="s">
        <v>452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7">
      <c r="B107" s="238" t="s">
        <v>4</v>
      </c>
      <c r="C107" s="194" t="s">
        <v>453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7">
      <c r="B108" s="238" t="s">
        <v>4</v>
      </c>
      <c r="C108" s="194" t="s">
        <v>454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7">
      <c r="B109" s="238" t="s">
        <v>4</v>
      </c>
      <c r="C109" s="194" t="s">
        <v>474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7">
      <c r="E112" s="461">
        <v>42</v>
      </c>
      <c r="G112" s="461">
        <v>1.3</v>
      </c>
      <c r="H112" s="67">
        <f>E105*G105</f>
        <v>54.6</v>
      </c>
      <c r="J112" s="67">
        <f>E112*G112</f>
        <v>54.6</v>
      </c>
    </row>
    <row r="113" spans="5:10">
      <c r="E113" s="461">
        <v>92</v>
      </c>
      <c r="G113" s="461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61">
        <v>235</v>
      </c>
      <c r="G114" s="461">
        <v>0.9</v>
      </c>
      <c r="H114" s="67">
        <f>E107*G107</f>
        <v>211.5</v>
      </c>
      <c r="J114" s="67">
        <f t="shared" si="0"/>
        <v>211.5</v>
      </c>
    </row>
    <row r="115" spans="5:10">
      <c r="E115" s="461">
        <v>686</v>
      </c>
      <c r="G115" s="461">
        <v>0.7</v>
      </c>
      <c r="H115" s="67">
        <f>E108*G108</f>
        <v>480.2</v>
      </c>
      <c r="J115" s="67">
        <f t="shared" si="0"/>
        <v>480.2</v>
      </c>
    </row>
    <row r="116" spans="5:10">
      <c r="E116" s="461">
        <v>1040</v>
      </c>
      <c r="G116" s="461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AB23:AF84 K99:M99 M89:O98"/>
    <dataValidation type="list" allowBlank="1" showInputMessage="1" showErrorMessage="1" sqref="D23:D84 D89:D99">
      <formula1>INDIRECT("entityCategoryDefinitions['[sku']]")</formula1>
    </dataValidation>
    <dataValidation type="decimal" allowBlank="1" showInputMessage="1" prompt="probability [0..1]" sqref="X23:AA84 N99 I99:J99 I89:L98">
      <formula1>0</formula1>
      <formula2>1</formula2>
    </dataValidation>
    <dataValidation type="decimal" allowBlank="1" sqref="Q23:W84 N23:O84 E89:H99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1" t="s">
        <v>635</v>
      </c>
      <c r="D4" s="33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34" t="s">
        <v>637</v>
      </c>
      <c r="X4" s="336" t="s">
        <v>638</v>
      </c>
      <c r="Y4" s="337" t="s">
        <v>639</v>
      </c>
    </row>
    <row r="5" spans="1:25">
      <c r="A5" s="134" t="s">
        <v>4</v>
      </c>
      <c r="B5" s="159" t="s">
        <v>240</v>
      </c>
      <c r="C5" s="242">
        <v>0</v>
      </c>
      <c r="D5" s="33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35" t="b">
        <v>0</v>
      </c>
      <c r="X5" s="338" t="s">
        <v>512</v>
      </c>
      <c r="Y5" s="339" t="s">
        <v>475</v>
      </c>
    </row>
    <row r="6" spans="1:25">
      <c r="A6" s="134" t="s">
        <v>4</v>
      </c>
      <c r="B6" s="159" t="s">
        <v>241</v>
      </c>
      <c r="C6" s="242">
        <v>1</v>
      </c>
      <c r="D6" s="33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35" t="b">
        <v>0</v>
      </c>
      <c r="X6" s="338" t="s">
        <v>488</v>
      </c>
      <c r="Y6" s="339" t="s">
        <v>475</v>
      </c>
    </row>
    <row r="7" spans="1:25" s="67" customFormat="1">
      <c r="A7" s="136" t="s">
        <v>4</v>
      </c>
      <c r="B7" s="136" t="s">
        <v>477</v>
      </c>
      <c r="C7" s="340">
        <v>2</v>
      </c>
      <c r="D7" s="341">
        <v>0</v>
      </c>
      <c r="E7" s="15" t="s">
        <v>643</v>
      </c>
      <c r="F7" s="342" t="s">
        <v>1149</v>
      </c>
      <c r="G7" s="343"/>
      <c r="H7" s="343" t="s">
        <v>596</v>
      </c>
      <c r="I7" s="343"/>
      <c r="J7" s="343"/>
      <c r="K7" s="342" t="s">
        <v>1138</v>
      </c>
      <c r="L7" s="342" t="s">
        <v>1138</v>
      </c>
      <c r="M7" s="342" t="s">
        <v>1138</v>
      </c>
      <c r="N7" s="342" t="s">
        <v>1138</v>
      </c>
      <c r="O7" s="342" t="s">
        <v>1138</v>
      </c>
      <c r="P7" s="342" t="s">
        <v>1138</v>
      </c>
      <c r="Q7" s="342" t="s">
        <v>1138</v>
      </c>
      <c r="R7" s="342" t="s">
        <v>1138</v>
      </c>
      <c r="S7" s="342" t="s">
        <v>1138</v>
      </c>
      <c r="T7" s="342" t="s">
        <v>1138</v>
      </c>
      <c r="U7" s="342"/>
      <c r="V7" s="342"/>
      <c r="W7" s="344" t="b">
        <v>0</v>
      </c>
      <c r="X7" s="345" t="s">
        <v>597</v>
      </c>
      <c r="Y7" s="34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15" priority="12"/>
  </conditionalFormatting>
  <conditionalFormatting sqref="B7">
    <cfRule type="duplicateValues" dxfId="14" priority="10"/>
  </conditionalFormatting>
  <conditionalFormatting sqref="B5">
    <cfRule type="duplicateValues" dxfId="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2"/>
  <sheetViews>
    <sheetView workbookViewId="0">
      <selection activeCell="F10" sqref="F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01" t="s">
        <v>1228</v>
      </c>
      <c r="F3" s="501" t="s">
        <v>1227</v>
      </c>
      <c r="G3" s="10"/>
      <c r="J3" s="517" t="s">
        <v>308</v>
      </c>
      <c r="K3" s="517"/>
      <c r="M3" s="517"/>
      <c r="N3" s="517"/>
      <c r="O3" s="517"/>
      <c r="P3" s="517"/>
    </row>
    <row r="4" spans="2:16" customFormat="1" ht="106.5">
      <c r="B4" s="490" t="s">
        <v>1240</v>
      </c>
      <c r="C4" s="491" t="s">
        <v>5</v>
      </c>
      <c r="D4" s="492" t="s">
        <v>204</v>
      </c>
      <c r="E4" s="492" t="s">
        <v>1214</v>
      </c>
      <c r="F4" s="492" t="s">
        <v>1215</v>
      </c>
      <c r="G4" s="492" t="s">
        <v>1216</v>
      </c>
      <c r="H4" s="492" t="s">
        <v>1217</v>
      </c>
      <c r="I4" s="493" t="s">
        <v>23</v>
      </c>
      <c r="J4" s="493" t="s">
        <v>1253</v>
      </c>
    </row>
    <row r="5" spans="2:16">
      <c r="B5" s="494" t="s">
        <v>4</v>
      </c>
      <c r="C5" s="488" t="s">
        <v>1299</v>
      </c>
      <c r="D5" s="488" t="s">
        <v>303</v>
      </c>
      <c r="E5" s="488">
        <v>0</v>
      </c>
      <c r="F5" s="488" t="s">
        <v>1132</v>
      </c>
      <c r="G5" s="488">
        <v>30</v>
      </c>
      <c r="H5" s="495">
        <v>30</v>
      </c>
      <c r="I5" s="495" t="s">
        <v>1242</v>
      </c>
      <c r="J5" s="495"/>
    </row>
    <row r="6" spans="2:16">
      <c r="B6" s="494" t="s">
        <v>4</v>
      </c>
      <c r="C6" s="488" t="s">
        <v>1300</v>
      </c>
      <c r="D6" s="489" t="s">
        <v>302</v>
      </c>
      <c r="E6" s="488">
        <v>0</v>
      </c>
      <c r="F6" s="488"/>
      <c r="G6" s="488">
        <v>2</v>
      </c>
      <c r="H6" s="495">
        <v>2</v>
      </c>
      <c r="I6" s="495"/>
      <c r="J6" s="495"/>
    </row>
    <row r="7" spans="2:16">
      <c r="B7" s="494" t="s">
        <v>4</v>
      </c>
      <c r="C7" s="488" t="s">
        <v>1301</v>
      </c>
      <c r="D7" s="488" t="s">
        <v>301</v>
      </c>
      <c r="E7" s="488">
        <v>0</v>
      </c>
      <c r="F7" s="488"/>
      <c r="G7" s="488">
        <v>10000</v>
      </c>
      <c r="H7" s="495">
        <v>10000</v>
      </c>
      <c r="I7" s="495" t="s">
        <v>1247</v>
      </c>
      <c r="J7" s="495"/>
    </row>
    <row r="8" spans="2:16" customFormat="1">
      <c r="B8" s="494" t="s">
        <v>4</v>
      </c>
      <c r="C8" s="488" t="s">
        <v>1218</v>
      </c>
      <c r="D8" s="488" t="s">
        <v>303</v>
      </c>
      <c r="E8" s="488">
        <v>1</v>
      </c>
      <c r="F8" s="488" t="s">
        <v>1132</v>
      </c>
      <c r="G8" s="488">
        <v>30</v>
      </c>
      <c r="H8" s="495">
        <v>50</v>
      </c>
      <c r="I8" s="495" t="s">
        <v>1242</v>
      </c>
      <c r="J8" s="495" t="s">
        <v>1230</v>
      </c>
    </row>
    <row r="9" spans="2:16" customFormat="1">
      <c r="B9" s="494" t="s">
        <v>4</v>
      </c>
      <c r="C9" s="488" t="s">
        <v>1219</v>
      </c>
      <c r="D9" s="488" t="s">
        <v>303</v>
      </c>
      <c r="E9" s="488">
        <v>1</v>
      </c>
      <c r="F9" s="488" t="s">
        <v>1131</v>
      </c>
      <c r="G9" s="488">
        <v>3</v>
      </c>
      <c r="H9" s="495">
        <v>5</v>
      </c>
      <c r="I9" s="495" t="s">
        <v>1243</v>
      </c>
      <c r="J9" s="495" t="s">
        <v>1229</v>
      </c>
    </row>
    <row r="10" spans="2:16" customFormat="1">
      <c r="B10" s="494" t="s">
        <v>4</v>
      </c>
      <c r="C10" s="488" t="s">
        <v>1220</v>
      </c>
      <c r="D10" s="488" t="s">
        <v>1019</v>
      </c>
      <c r="E10" s="488">
        <v>1</v>
      </c>
      <c r="F10" s="488" t="s">
        <v>1020</v>
      </c>
      <c r="G10" s="488">
        <v>2</v>
      </c>
      <c r="H10" s="495">
        <v>3</v>
      </c>
      <c r="I10" s="495"/>
      <c r="J10" s="495" t="s">
        <v>1232</v>
      </c>
    </row>
    <row r="11" spans="2:16" customFormat="1">
      <c r="B11" s="494" t="s">
        <v>4</v>
      </c>
      <c r="C11" s="488" t="s">
        <v>326</v>
      </c>
      <c r="D11" s="488" t="s">
        <v>1023</v>
      </c>
      <c r="E11" s="488">
        <v>1</v>
      </c>
      <c r="F11" s="488" t="s">
        <v>326</v>
      </c>
      <c r="G11" s="488">
        <v>50</v>
      </c>
      <c r="H11" s="495">
        <v>100</v>
      </c>
      <c r="I11" s="495"/>
      <c r="J11" s="495" t="s">
        <v>1302</v>
      </c>
    </row>
    <row r="12" spans="2:16" customFormat="1">
      <c r="B12" s="496" t="s">
        <v>4</v>
      </c>
      <c r="C12" s="489" t="s">
        <v>1221</v>
      </c>
      <c r="D12" s="488" t="s">
        <v>1023</v>
      </c>
      <c r="E12" s="488">
        <v>1</v>
      </c>
      <c r="F12" s="489" t="s">
        <v>1221</v>
      </c>
      <c r="G12" s="488">
        <v>1</v>
      </c>
      <c r="H12" s="495">
        <v>2</v>
      </c>
      <c r="I12" s="495"/>
      <c r="J12" s="495" t="s">
        <v>1303</v>
      </c>
    </row>
    <row r="13" spans="2:16" customFormat="1">
      <c r="B13" s="496" t="s">
        <v>4</v>
      </c>
      <c r="C13" s="488" t="s">
        <v>1222</v>
      </c>
      <c r="D13" s="488" t="s">
        <v>303</v>
      </c>
      <c r="E13" s="488">
        <v>1</v>
      </c>
      <c r="F13" s="488" t="s">
        <v>1223</v>
      </c>
      <c r="G13" s="488">
        <v>2</v>
      </c>
      <c r="H13" s="495">
        <v>5</v>
      </c>
      <c r="I13" s="495" t="s">
        <v>1244</v>
      </c>
      <c r="J13" s="495" t="s">
        <v>1231</v>
      </c>
    </row>
    <row r="14" spans="2:16" customFormat="1">
      <c r="B14" s="496" t="s">
        <v>4</v>
      </c>
      <c r="C14" s="488" t="s">
        <v>1224</v>
      </c>
      <c r="D14" s="488" t="s">
        <v>632</v>
      </c>
      <c r="E14" s="488">
        <v>1</v>
      </c>
      <c r="F14" s="488"/>
      <c r="G14" s="488">
        <v>1</v>
      </c>
      <c r="H14" s="495">
        <v>2</v>
      </c>
      <c r="I14" s="495"/>
      <c r="J14" s="495"/>
    </row>
    <row r="15" spans="2:16">
      <c r="B15" s="496" t="s">
        <v>4</v>
      </c>
      <c r="C15" s="488" t="s">
        <v>391</v>
      </c>
      <c r="D15" s="489" t="s">
        <v>391</v>
      </c>
      <c r="E15" s="488">
        <v>1</v>
      </c>
      <c r="F15" s="488"/>
      <c r="G15" s="488">
        <v>5</v>
      </c>
      <c r="H15" s="495">
        <v>10</v>
      </c>
      <c r="I15" s="495" t="s">
        <v>1245</v>
      </c>
      <c r="J15" s="495"/>
    </row>
    <row r="16" spans="2:16">
      <c r="B16" s="496" t="s">
        <v>4</v>
      </c>
      <c r="C16" s="489" t="s">
        <v>302</v>
      </c>
      <c r="D16" s="489" t="s">
        <v>302</v>
      </c>
      <c r="E16" s="488">
        <v>1</v>
      </c>
      <c r="F16" s="488"/>
      <c r="G16" s="488">
        <v>60</v>
      </c>
      <c r="H16" s="495">
        <v>90</v>
      </c>
      <c r="I16" s="495" t="s">
        <v>1246</v>
      </c>
      <c r="J16" s="495"/>
    </row>
    <row r="17" spans="2:13" customFormat="1">
      <c r="B17" s="496" t="s">
        <v>4</v>
      </c>
      <c r="C17" s="488" t="s">
        <v>301</v>
      </c>
      <c r="D17" s="488" t="s">
        <v>301</v>
      </c>
      <c r="E17" s="488">
        <v>1</v>
      </c>
      <c r="F17" s="488"/>
      <c r="G17" s="488">
        <v>10000</v>
      </c>
      <c r="H17" s="495">
        <v>20000</v>
      </c>
      <c r="I17" s="495" t="s">
        <v>1247</v>
      </c>
      <c r="J17" s="495"/>
    </row>
    <row r="18" spans="2:13" customFormat="1" ht="15.75" thickBot="1"/>
    <row r="19" spans="2:13" ht="23.25">
      <c r="B19" s="12" t="s">
        <v>305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3">
      <c r="B20" s="173"/>
      <c r="C20" s="173"/>
      <c r="D20" s="173"/>
      <c r="E20" s="173"/>
      <c r="F20" s="518"/>
      <c r="G20" s="518"/>
      <c r="H20" s="518"/>
      <c r="I20" s="173"/>
      <c r="J20" s="173"/>
    </row>
    <row r="21" spans="2:13" customFormat="1" ht="96">
      <c r="B21" s="490" t="s">
        <v>306</v>
      </c>
      <c r="C21" s="491" t="s">
        <v>5</v>
      </c>
      <c r="D21" s="497" t="s">
        <v>1225</v>
      </c>
      <c r="E21" s="497" t="s">
        <v>1214</v>
      </c>
      <c r="F21" s="498" t="s">
        <v>1226</v>
      </c>
      <c r="G21" s="491" t="s">
        <v>307</v>
      </c>
      <c r="H21" s="491" t="s">
        <v>309</v>
      </c>
    </row>
    <row r="22" spans="2:13" customFormat="1">
      <c r="B22" s="494" t="s">
        <v>4</v>
      </c>
      <c r="C22" s="488" t="s">
        <v>303</v>
      </c>
      <c r="D22" s="488">
        <v>0</v>
      </c>
      <c r="E22" s="488">
        <v>2</v>
      </c>
      <c r="F22" s="499" t="b">
        <v>1</v>
      </c>
      <c r="G22" s="499" t="s">
        <v>1233</v>
      </c>
      <c r="H22" s="499" t="s">
        <v>1234</v>
      </c>
    </row>
    <row r="23" spans="2:13" customFormat="1">
      <c r="B23" s="494" t="s">
        <v>4</v>
      </c>
      <c r="C23" s="488" t="s">
        <v>632</v>
      </c>
      <c r="D23" s="488">
        <v>0</v>
      </c>
      <c r="E23" s="488">
        <v>1</v>
      </c>
      <c r="F23" s="499" t="b">
        <v>1</v>
      </c>
      <c r="G23" s="499" t="s">
        <v>1254</v>
      </c>
      <c r="H23" s="499" t="s">
        <v>1252</v>
      </c>
    </row>
    <row r="24" spans="2:13" customFormat="1">
      <c r="B24" s="494" t="s">
        <v>4</v>
      </c>
      <c r="C24" s="488" t="s">
        <v>301</v>
      </c>
      <c r="D24" s="488">
        <v>0</v>
      </c>
      <c r="E24" s="488">
        <v>2</v>
      </c>
      <c r="F24" s="499" t="b">
        <v>1</v>
      </c>
      <c r="G24" s="499" t="s">
        <v>1235</v>
      </c>
      <c r="H24" s="499" t="s">
        <v>1236</v>
      </c>
    </row>
    <row r="25" spans="2:13" customFormat="1">
      <c r="B25" s="494" t="s">
        <v>4</v>
      </c>
      <c r="C25" s="488" t="s">
        <v>1019</v>
      </c>
      <c r="D25" s="488">
        <v>0</v>
      </c>
      <c r="E25" s="488">
        <v>1</v>
      </c>
      <c r="F25" s="499" t="b">
        <v>1</v>
      </c>
      <c r="G25" s="499" t="s">
        <v>1256</v>
      </c>
      <c r="H25" s="499" t="s">
        <v>1255</v>
      </c>
    </row>
    <row r="26" spans="2:13" customFormat="1">
      <c r="B26" s="496" t="s">
        <v>4</v>
      </c>
      <c r="C26" s="489" t="s">
        <v>302</v>
      </c>
      <c r="D26" s="489">
        <v>0</v>
      </c>
      <c r="E26" s="489">
        <v>1</v>
      </c>
      <c r="F26" s="499" t="b">
        <v>1</v>
      </c>
      <c r="G26" s="499" t="s">
        <v>1237</v>
      </c>
      <c r="H26" s="499" t="s">
        <v>1238</v>
      </c>
    </row>
    <row r="27" spans="2:13" customFormat="1">
      <c r="B27" s="496" t="s">
        <v>4</v>
      </c>
      <c r="C27" s="488" t="s">
        <v>1023</v>
      </c>
      <c r="D27" s="488">
        <v>0</v>
      </c>
      <c r="E27" s="488">
        <v>1</v>
      </c>
      <c r="F27" s="499" t="b">
        <v>0</v>
      </c>
      <c r="G27" s="499" t="s">
        <v>1257</v>
      </c>
      <c r="H27" s="499" t="s">
        <v>1258</v>
      </c>
    </row>
    <row r="28" spans="2:13" customFormat="1">
      <c r="B28" s="496" t="s">
        <v>4</v>
      </c>
      <c r="C28" s="489" t="s">
        <v>391</v>
      </c>
      <c r="D28" s="489">
        <v>0</v>
      </c>
      <c r="E28" s="489">
        <v>1</v>
      </c>
      <c r="F28" s="500" t="b">
        <v>0</v>
      </c>
      <c r="G28" s="500" t="s">
        <v>1260</v>
      </c>
      <c r="H28" s="500" t="s">
        <v>1259</v>
      </c>
    </row>
    <row r="29" spans="2:13" ht="15.75" thickBot="1"/>
    <row r="30" spans="2:13" ht="23.25">
      <c r="B30" s="12" t="s">
        <v>310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2:13" ht="30">
      <c r="B31" s="173"/>
      <c r="C31" s="173"/>
      <c r="D31" s="173"/>
      <c r="E31" s="173"/>
      <c r="F31" s="186" t="s">
        <v>317</v>
      </c>
      <c r="G31" s="519" t="s">
        <v>315</v>
      </c>
      <c r="H31" s="519"/>
      <c r="I31" s="173"/>
    </row>
    <row r="32" spans="2:13" ht="142.5">
      <c r="B32" s="184" t="s">
        <v>311</v>
      </c>
      <c r="C32" s="184" t="s">
        <v>5</v>
      </c>
      <c r="D32" s="144" t="s">
        <v>321</v>
      </c>
      <c r="E32" s="154" t="s">
        <v>242</v>
      </c>
      <c r="F32" s="154" t="s">
        <v>320</v>
      </c>
      <c r="G32" s="154" t="s">
        <v>316</v>
      </c>
      <c r="H32" s="146" t="s">
        <v>318</v>
      </c>
      <c r="I32" s="146" t="s">
        <v>319</v>
      </c>
      <c r="J32" s="149" t="s">
        <v>38</v>
      </c>
      <c r="K32" s="145" t="s">
        <v>432</v>
      </c>
    </row>
    <row r="33" spans="2:11">
      <c r="B33" s="156" t="s">
        <v>4</v>
      </c>
      <c r="C33" s="182" t="s">
        <v>312</v>
      </c>
      <c r="D33" s="182">
        <v>0</v>
      </c>
      <c r="E33" s="20">
        <v>0</v>
      </c>
      <c r="F33" s="20">
        <v>15</v>
      </c>
      <c r="G33" s="20">
        <v>300</v>
      </c>
      <c r="H33" s="14">
        <v>0.5</v>
      </c>
      <c r="I33" s="14">
        <v>1</v>
      </c>
      <c r="J33" s="135" t="s">
        <v>429</v>
      </c>
      <c r="K33" s="132" t="s">
        <v>433</v>
      </c>
    </row>
    <row r="34" spans="2:11">
      <c r="B34" s="156" t="s">
        <v>4</v>
      </c>
      <c r="C34" s="182" t="s">
        <v>313</v>
      </c>
      <c r="D34" s="182">
        <v>1</v>
      </c>
      <c r="E34" s="20">
        <v>0</v>
      </c>
      <c r="F34" s="20">
        <v>60</v>
      </c>
      <c r="G34" s="20">
        <v>400</v>
      </c>
      <c r="H34" s="14">
        <v>0.5</v>
      </c>
      <c r="I34" s="14">
        <v>1</v>
      </c>
      <c r="J34" s="135" t="s">
        <v>430</v>
      </c>
      <c r="K34" s="132" t="s">
        <v>434</v>
      </c>
    </row>
    <row r="35" spans="2:11">
      <c r="B35" s="156" t="s">
        <v>4</v>
      </c>
      <c r="C35" s="182" t="s">
        <v>314</v>
      </c>
      <c r="D35" s="182">
        <v>2</v>
      </c>
      <c r="E35" s="20">
        <v>0</v>
      </c>
      <c r="F35" s="20">
        <v>240</v>
      </c>
      <c r="G35" s="20">
        <v>600</v>
      </c>
      <c r="H35" s="14">
        <v>0.5</v>
      </c>
      <c r="I35" s="14">
        <v>1</v>
      </c>
      <c r="J35" s="135" t="s">
        <v>431</v>
      </c>
      <c r="K35" s="138" t="s">
        <v>435</v>
      </c>
    </row>
    <row r="37" spans="2:11" ht="15.75" thickBot="1"/>
    <row r="38" spans="2:11" ht="23.25">
      <c r="B38" s="12" t="s">
        <v>1207</v>
      </c>
      <c r="C38" s="12"/>
      <c r="D38" s="12"/>
      <c r="E38" s="12"/>
      <c r="F38" s="12"/>
      <c r="G38" s="12"/>
    </row>
    <row r="40" spans="2:11" ht="135.75">
      <c r="B40" s="483" t="s">
        <v>1208</v>
      </c>
      <c r="C40" s="484" t="s">
        <v>5</v>
      </c>
      <c r="D40" s="485" t="s">
        <v>1209</v>
      </c>
    </row>
    <row r="41" spans="2:11">
      <c r="B41" s="486" t="s">
        <v>4</v>
      </c>
      <c r="C41" s="487" t="s">
        <v>428</v>
      </c>
      <c r="D41" s="487">
        <v>1</v>
      </c>
    </row>
    <row r="42" spans="2:11">
      <c r="B42" s="486" t="s">
        <v>4</v>
      </c>
      <c r="C42" s="487" t="s">
        <v>420</v>
      </c>
      <c r="D42" s="487">
        <v>2</v>
      </c>
    </row>
    <row r="43" spans="2:11">
      <c r="B43" s="486" t="s">
        <v>4</v>
      </c>
      <c r="C43" s="487" t="s">
        <v>423</v>
      </c>
      <c r="D43" s="487">
        <v>2</v>
      </c>
    </row>
    <row r="44" spans="2:11">
      <c r="B44" s="486" t="s">
        <v>4</v>
      </c>
      <c r="C44" s="487" t="s">
        <v>419</v>
      </c>
      <c r="D44" s="487">
        <v>2</v>
      </c>
    </row>
    <row r="45" spans="2:11">
      <c r="B45" s="486" t="s">
        <v>4</v>
      </c>
      <c r="C45" s="487" t="s">
        <v>421</v>
      </c>
      <c r="D45" s="487">
        <v>3</v>
      </c>
    </row>
    <row r="46" spans="2:11">
      <c r="B46" s="486" t="s">
        <v>4</v>
      </c>
      <c r="C46" s="487" t="s">
        <v>422</v>
      </c>
      <c r="D46" s="487">
        <v>3</v>
      </c>
    </row>
    <row r="47" spans="2:11">
      <c r="B47" s="486" t="s">
        <v>4</v>
      </c>
      <c r="C47" s="487" t="s">
        <v>424</v>
      </c>
      <c r="D47" s="487">
        <v>3</v>
      </c>
    </row>
    <row r="48" spans="2:11">
      <c r="B48" s="486" t="s">
        <v>4</v>
      </c>
      <c r="C48" s="487" t="s">
        <v>425</v>
      </c>
      <c r="D48" s="487">
        <v>4</v>
      </c>
    </row>
    <row r="49" spans="2:7">
      <c r="B49" s="486" t="s">
        <v>4</v>
      </c>
      <c r="C49" s="487" t="s">
        <v>426</v>
      </c>
      <c r="D49" s="487">
        <v>4</v>
      </c>
    </row>
    <row r="50" spans="2:7">
      <c r="B50" s="486" t="s">
        <v>4</v>
      </c>
      <c r="C50" s="487" t="s">
        <v>427</v>
      </c>
      <c r="D50" s="487">
        <v>5</v>
      </c>
    </row>
    <row r="51" spans="2:7" ht="15.75" thickBot="1"/>
    <row r="52" spans="2:7" ht="23.25">
      <c r="B52" s="12" t="s">
        <v>1210</v>
      </c>
      <c r="C52" s="12"/>
      <c r="D52" s="12"/>
      <c r="E52" s="12"/>
      <c r="F52" s="12"/>
      <c r="G52" s="12"/>
    </row>
    <row r="54" spans="2:7" ht="142.5">
      <c r="B54" s="483" t="s">
        <v>1211</v>
      </c>
      <c r="C54" s="484" t="s">
        <v>5</v>
      </c>
      <c r="D54" s="485" t="s">
        <v>1209</v>
      </c>
    </row>
    <row r="55" spans="2:7">
      <c r="B55" s="486" t="s">
        <v>4</v>
      </c>
      <c r="C55" s="487" t="s">
        <v>312</v>
      </c>
      <c r="D55" s="487">
        <v>0.3</v>
      </c>
    </row>
    <row r="56" spans="2:7">
      <c r="B56" s="486" t="s">
        <v>4</v>
      </c>
      <c r="C56" s="487" t="s">
        <v>313</v>
      </c>
      <c r="D56" s="487">
        <v>0.6</v>
      </c>
    </row>
    <row r="57" spans="2:7">
      <c r="B57" s="486" t="s">
        <v>4</v>
      </c>
      <c r="C57" s="487" t="s">
        <v>314</v>
      </c>
      <c r="D57" s="487">
        <v>1</v>
      </c>
    </row>
    <row r="58" spans="2:7" ht="15.75" thickBot="1"/>
    <row r="59" spans="2:7" ht="23.25">
      <c r="B59" s="12" t="s">
        <v>1212</v>
      </c>
      <c r="C59" s="12"/>
      <c r="D59" s="12"/>
      <c r="E59" s="12"/>
      <c r="F59" s="12"/>
      <c r="G59" s="12"/>
    </row>
    <row r="61" spans="2:7" ht="132">
      <c r="B61" s="483" t="s">
        <v>1213</v>
      </c>
      <c r="C61" s="484" t="s">
        <v>5</v>
      </c>
      <c r="D61" s="485" t="s">
        <v>1209</v>
      </c>
    </row>
    <row r="62" spans="2:7">
      <c r="B62" s="486" t="s">
        <v>4</v>
      </c>
      <c r="C62" s="487" t="s">
        <v>1239</v>
      </c>
      <c r="D62" s="487">
        <v>0.1</v>
      </c>
    </row>
  </sheetData>
  <mergeCells count="4">
    <mergeCell ref="M3:P3"/>
    <mergeCell ref="J3:K3"/>
    <mergeCell ref="F20:H20"/>
    <mergeCell ref="G31:H31"/>
  </mergeCells>
  <conditionalFormatting sqref="C33:D35">
    <cfRule type="duplicateValues" dxfId="12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83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83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8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81"/>
      <c r="C10" s="381"/>
      <c r="D10" s="381"/>
      <c r="E10" s="381"/>
      <c r="F10" s="381"/>
      <c r="G10" s="381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81"/>
      <c r="C15" s="381"/>
      <c r="D15" s="381"/>
      <c r="E15" s="381"/>
      <c r="F15" s="381"/>
      <c r="G15" s="38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84">
        <v>1</v>
      </c>
      <c r="H19" s="384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84">
        <v>3</v>
      </c>
      <c r="H20" s="384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84">
        <v>5</v>
      </c>
      <c r="H21" s="384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84">
        <v>0</v>
      </c>
      <c r="H22" s="384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47"/>
      <c r="C25" s="347"/>
      <c r="D25" s="5" t="s">
        <v>827</v>
      </c>
      <c r="E25" s="347"/>
      <c r="F25" s="347"/>
      <c r="G25" s="347"/>
    </row>
    <row r="26" spans="2:10" ht="94.5">
      <c r="B26" s="143" t="s">
        <v>648</v>
      </c>
      <c r="C26" s="144" t="s">
        <v>5</v>
      </c>
      <c r="D26" s="359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60">
        <v>0</v>
      </c>
      <c r="E27" s="135" t="s">
        <v>685</v>
      </c>
    </row>
    <row r="28" spans="2:10">
      <c r="B28" s="134" t="s">
        <v>4</v>
      </c>
      <c r="C28" s="13" t="s">
        <v>650</v>
      </c>
      <c r="D28" s="360">
        <v>1</v>
      </c>
      <c r="E28" s="135" t="s">
        <v>686</v>
      </c>
    </row>
    <row r="29" spans="2:10">
      <c r="B29" s="134" t="s">
        <v>4</v>
      </c>
      <c r="C29" s="13" t="s">
        <v>651</v>
      </c>
      <c r="D29" s="360">
        <v>2</v>
      </c>
      <c r="E29" s="135" t="s">
        <v>687</v>
      </c>
    </row>
    <row r="30" spans="2:10">
      <c r="B30" s="134" t="s">
        <v>4</v>
      </c>
      <c r="C30" s="13" t="s">
        <v>826</v>
      </c>
      <c r="D30" s="360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1" priority="18"/>
  </conditionalFormatting>
  <conditionalFormatting sqref="C19">
    <cfRule type="duplicateValues" dxfId="10" priority="5"/>
  </conditionalFormatting>
  <conditionalFormatting sqref="C20:C22">
    <cfRule type="duplicateValues" dxfId="9" priority="20"/>
  </conditionalFormatting>
  <conditionalFormatting sqref="C27:D27">
    <cfRule type="duplicateValues" dxfId="8" priority="3"/>
  </conditionalFormatting>
  <conditionalFormatting sqref="C28:D29">
    <cfRule type="duplicateValues" dxfId="7" priority="4"/>
  </conditionalFormatting>
  <conditionalFormatting sqref="C30:D30">
    <cfRule type="duplicateValues" dxfId="6" priority="2"/>
  </conditionalFormatting>
  <conditionalFormatting sqref="C12:C14">
    <cfRule type="duplicateValues" dxfId="5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7"/>
      <c r="G3" s="51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54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54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54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54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54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54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54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54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54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54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64" t="str">
        <f>CONCATENATE("icon_",powerUpsDefinitions[[#This Row],['[sku']]])</f>
        <v>icon_fireball</v>
      </c>
      <c r="J13" s="36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1" t="s">
        <v>806</v>
      </c>
      <c r="F15" s="362" t="s">
        <v>402</v>
      </c>
      <c r="G15" s="363">
        <v>0</v>
      </c>
      <c r="H15" s="363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64" t="s">
        <v>937</v>
      </c>
      <c r="J16" s="364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6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66" t="s">
        <v>4</v>
      </c>
      <c r="E23" s="199" t="s">
        <v>939</v>
      </c>
      <c r="F23" s="213" t="s">
        <v>939</v>
      </c>
      <c r="G23" s="369">
        <v>1</v>
      </c>
      <c r="H23" s="369"/>
      <c r="I23" s="364" t="str">
        <f>CONCATENATE("icon_",powerUpsDefinitions[[#This Row],['[sku']]])</f>
        <v>icon_magnet</v>
      </c>
      <c r="J23" s="364" t="str">
        <f>CONCATENATE("icon_",powerUpsDefinitions[[#This Row],['[sku']]])</f>
        <v>icon_magnet</v>
      </c>
      <c r="K23" s="370" t="str">
        <f>CONCATENATE("TID_POWERUP_",UPPER(powerUpsDefinitions[[#This Row],['[sku']]]),"_NAME")</f>
        <v>TID_POWERUP_MAGNET_NAME</v>
      </c>
      <c r="L23" s="371" t="str">
        <f>CONCATENATE("TID_POWERUP_",UPPER(powerUpsDefinitions[[#This Row],['[sku']]]),"_DESC")</f>
        <v>TID_POWERUP_MAGNET_DESC</v>
      </c>
      <c r="M23" s="37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64" t="s">
        <v>986</v>
      </c>
      <c r="J24" s="364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6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66" t="s">
        <v>4</v>
      </c>
      <c r="E30" s="367" t="s">
        <v>938</v>
      </c>
      <c r="F30" s="368" t="s">
        <v>938</v>
      </c>
      <c r="G30" s="369">
        <v>100</v>
      </c>
      <c r="H30" s="369"/>
      <c r="I30" s="364" t="s">
        <v>968</v>
      </c>
      <c r="J30" s="364" t="s">
        <v>929</v>
      </c>
      <c r="K30" s="370" t="str">
        <f>CONCATENATE("TID_POWERUP_",UPPER(powerUpsDefinitions[[#This Row],['[sku']]]),"_NAME")</f>
        <v>TID_POWERUP_VACUUM_NAME</v>
      </c>
      <c r="L30" s="371" t="str">
        <f>CONCATENATE("TID_POWERUP_",UPPER(powerUpsDefinitions[[#This Row],['[sku']]]),"_DESC")</f>
        <v>TID_POWERUP_VACUUM_DESC</v>
      </c>
      <c r="M30" s="372" t="str">
        <f>CONCATENATE(powerUpsDefinitions[[#This Row],['[tidDesc']]],"_SHORT")</f>
        <v>TID_POWERUP_VACUUM_DESC_SHORT</v>
      </c>
    </row>
    <row r="31" spans="4:13">
      <c r="D31" s="366" t="s">
        <v>4</v>
      </c>
      <c r="E31" s="199" t="s">
        <v>1052</v>
      </c>
      <c r="F31" s="213" t="s">
        <v>1052</v>
      </c>
      <c r="G31" s="369">
        <v>0</v>
      </c>
      <c r="H31" s="369"/>
      <c r="I31" s="364" t="s">
        <v>1053</v>
      </c>
      <c r="J31" s="364" t="s">
        <v>929</v>
      </c>
      <c r="K31" s="370" t="str">
        <f>CONCATENATE("TID_POWERUP_",UPPER(powerUpsDefinitions[[#This Row],['[sku']]]),"_NAME")</f>
        <v>TID_POWERUP_DOG_NAME</v>
      </c>
      <c r="L31" s="371" t="str">
        <f>CONCATENATE("TID_POWERUP_",UPPER(powerUpsDefinitions[[#This Row],['[sku']]]),"_DESC")</f>
        <v>TID_POWERUP_DOG_DESC</v>
      </c>
      <c r="M31" s="372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75" t="s">
        <v>952</v>
      </c>
      <c r="G35" s="376" t="s">
        <v>951</v>
      </c>
      <c r="H35" s="376" t="s">
        <v>950</v>
      </c>
    </row>
    <row r="36" spans="1:16384">
      <c r="D36" s="377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13"/>
      <c r="C3" s="413"/>
      <c r="D3" s="413"/>
      <c r="E3" s="413"/>
      <c r="F3" s="413"/>
      <c r="G3" s="414" t="s">
        <v>1008</v>
      </c>
      <c r="H3" s="6">
        <v>10</v>
      </c>
    </row>
    <row r="4" spans="2:25" ht="30" customHeight="1">
      <c r="B4" s="397"/>
      <c r="C4" s="397"/>
      <c r="D4" s="397"/>
      <c r="E4" s="397"/>
      <c r="F4" s="397"/>
      <c r="G4" s="414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409" t="s">
        <v>186</v>
      </c>
      <c r="F5" s="146" t="s">
        <v>991</v>
      </c>
      <c r="G5" s="147" t="s">
        <v>561</v>
      </c>
      <c r="H5" s="415" t="s">
        <v>1011</v>
      </c>
      <c r="I5" s="163" t="s">
        <v>996</v>
      </c>
      <c r="J5" s="163" t="s">
        <v>510</v>
      </c>
      <c r="K5" s="415" t="s">
        <v>1010</v>
      </c>
      <c r="L5" s="163" t="s">
        <v>992</v>
      </c>
      <c r="M5" s="148" t="s">
        <v>23</v>
      </c>
      <c r="N5" s="425" t="s">
        <v>638</v>
      </c>
      <c r="O5" s="425" t="s">
        <v>1055</v>
      </c>
      <c r="P5" s="425" t="s">
        <v>1056</v>
      </c>
      <c r="Q5" s="425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410">
        <v>0</v>
      </c>
      <c r="F6" s="14">
        <v>0.99</v>
      </c>
      <c r="G6" s="133">
        <v>0</v>
      </c>
      <c r="H6" s="416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16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38"/>
      <c r="O6" s="201" t="s">
        <v>1058</v>
      </c>
      <c r="P6" s="338"/>
      <c r="Q6" s="201" t="s">
        <v>1058</v>
      </c>
    </row>
    <row r="7" spans="2:25">
      <c r="B7" s="134" t="s">
        <v>4</v>
      </c>
      <c r="C7" s="159" t="s">
        <v>993</v>
      </c>
      <c r="D7" s="383" t="s">
        <v>995</v>
      </c>
      <c r="E7" s="410">
        <v>1</v>
      </c>
      <c r="F7" s="14">
        <v>4.99</v>
      </c>
      <c r="G7" s="133">
        <v>0</v>
      </c>
      <c r="H7" s="416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16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38"/>
      <c r="O7" s="201" t="s">
        <v>1059</v>
      </c>
      <c r="P7" s="338"/>
      <c r="Q7" s="201" t="s">
        <v>1059</v>
      </c>
    </row>
    <row r="8" spans="2:25">
      <c r="B8" s="134" t="s">
        <v>4</v>
      </c>
      <c r="C8" s="159" t="s">
        <v>994</v>
      </c>
      <c r="D8" s="383" t="s">
        <v>995</v>
      </c>
      <c r="E8" s="410">
        <v>2</v>
      </c>
      <c r="F8" s="14">
        <v>9.99</v>
      </c>
      <c r="G8" s="133">
        <v>0</v>
      </c>
      <c r="H8" s="416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16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98"/>
      <c r="O8" s="201" t="s">
        <v>1060</v>
      </c>
      <c r="P8" s="398"/>
      <c r="Q8" s="393" t="s">
        <v>1060</v>
      </c>
    </row>
    <row r="9" spans="2:25">
      <c r="B9" s="136" t="s">
        <v>4</v>
      </c>
      <c r="C9" s="396" t="s">
        <v>997</v>
      </c>
      <c r="D9" s="383" t="s">
        <v>995</v>
      </c>
      <c r="E9" s="410">
        <v>3</v>
      </c>
      <c r="F9" s="14">
        <v>19.989999999999998</v>
      </c>
      <c r="G9" s="140">
        <v>0</v>
      </c>
      <c r="H9" s="416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16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99"/>
      <c r="O9" s="201" t="s">
        <v>1061</v>
      </c>
      <c r="P9" s="399"/>
      <c r="Q9" s="436" t="s">
        <v>1061</v>
      </c>
    </row>
    <row r="10" spans="2:25">
      <c r="B10" s="136" t="s">
        <v>4</v>
      </c>
      <c r="C10" s="396" t="s">
        <v>1004</v>
      </c>
      <c r="D10" s="383" t="s">
        <v>995</v>
      </c>
      <c r="E10" s="410">
        <v>4</v>
      </c>
      <c r="F10" s="139">
        <v>39.99</v>
      </c>
      <c r="G10" s="140">
        <v>0</v>
      </c>
      <c r="H10" s="416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16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99"/>
      <c r="O10" s="201" t="s">
        <v>1062</v>
      </c>
      <c r="P10" s="399"/>
      <c r="Q10" s="436" t="s">
        <v>1062</v>
      </c>
    </row>
    <row r="11" spans="2:25" ht="15.75" thickBot="1">
      <c r="B11" s="136" t="s">
        <v>4</v>
      </c>
      <c r="C11" s="396" t="s">
        <v>1005</v>
      </c>
      <c r="D11" s="383" t="s">
        <v>995</v>
      </c>
      <c r="E11" s="412">
        <v>5</v>
      </c>
      <c r="F11" s="139">
        <v>79.989999999999995</v>
      </c>
      <c r="G11" s="140">
        <v>0</v>
      </c>
      <c r="H11" s="416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16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99"/>
      <c r="O11" s="201" t="s">
        <v>1063</v>
      </c>
      <c r="P11" s="399"/>
      <c r="Q11" s="436" t="s">
        <v>1063</v>
      </c>
    </row>
    <row r="12" spans="2:25" ht="15.75" thickBot="1">
      <c r="B12" s="400" t="s">
        <v>4</v>
      </c>
      <c r="C12" s="401" t="s">
        <v>1007</v>
      </c>
      <c r="D12" s="402" t="s">
        <v>1002</v>
      </c>
      <c r="E12" s="411">
        <v>0</v>
      </c>
      <c r="F12" s="403">
        <v>0</v>
      </c>
      <c r="G12" s="404">
        <v>5</v>
      </c>
      <c r="H12" s="417">
        <f>ROUND(shopPacksDefinitions[[#This Row],['[priceHC']]],0)*$H$4</f>
        <v>1000</v>
      </c>
      <c r="I12" s="405">
        <v>0</v>
      </c>
      <c r="J12" s="405">
        <f>ROUND(shopPacksDefinitions[[#This Row],[Base Amount
(only for the maths)]]+shopPacksDefinitions[[#This Row],[Base Amount
(only for the maths)]]*shopPacksDefinitions[[#This Row],['[bonusAmount']]],0)</f>
        <v>1000</v>
      </c>
      <c r="K12" s="417">
        <f>shopPacksDefinitions[[#This Row],['[amount']]]/shopPacksDefinitions[[#This Row],['[priceHC']]]</f>
        <v>200</v>
      </c>
      <c r="L12" s="406" t="b">
        <v>0</v>
      </c>
      <c r="M12" s="407" t="s">
        <v>1167</v>
      </c>
      <c r="N12" s="408"/>
      <c r="O12" s="408"/>
      <c r="P12" s="408"/>
      <c r="Q12" s="408"/>
    </row>
    <row r="13" spans="2:25" ht="15.75" thickBot="1">
      <c r="B13" s="134" t="s">
        <v>4</v>
      </c>
      <c r="C13" s="159" t="s">
        <v>998</v>
      </c>
      <c r="D13" s="383" t="s">
        <v>1002</v>
      </c>
      <c r="E13" s="410">
        <v>1</v>
      </c>
      <c r="F13" s="14">
        <v>0</v>
      </c>
      <c r="G13" s="133">
        <v>20</v>
      </c>
      <c r="H13" s="416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16">
        <f>shopPacksDefinitions[[#This Row],['[amount']]]/shopPacksDefinitions[[#This Row],['[priceHC']]]</f>
        <v>220</v>
      </c>
      <c r="L13" s="20" t="b">
        <v>0</v>
      </c>
      <c r="M13" s="407" t="s">
        <v>1168</v>
      </c>
      <c r="N13" s="398"/>
      <c r="O13" s="398"/>
      <c r="P13" s="398"/>
      <c r="Q13" s="398"/>
    </row>
    <row r="14" spans="2:25" ht="15.75" thickBot="1">
      <c r="B14" s="134" t="s">
        <v>4</v>
      </c>
      <c r="C14" s="159" t="s">
        <v>999</v>
      </c>
      <c r="D14" s="383" t="s">
        <v>1002</v>
      </c>
      <c r="E14" s="410">
        <v>2</v>
      </c>
      <c r="F14" s="14">
        <v>0</v>
      </c>
      <c r="G14" s="133">
        <v>50</v>
      </c>
      <c r="H14" s="416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16">
        <f>shopPacksDefinitions[[#This Row],['[amount']]]/shopPacksDefinitions[[#This Row],['[priceHC']]]</f>
        <v>240</v>
      </c>
      <c r="L14" s="20" t="b">
        <v>0</v>
      </c>
      <c r="M14" s="407" t="s">
        <v>1169</v>
      </c>
      <c r="N14" s="398"/>
      <c r="O14" s="398"/>
      <c r="P14" s="398"/>
      <c r="Q14" s="398"/>
    </row>
    <row r="15" spans="2:25" ht="15.75" thickBot="1">
      <c r="B15" s="134" t="s">
        <v>4</v>
      </c>
      <c r="C15" s="159" t="s">
        <v>1000</v>
      </c>
      <c r="D15" s="383" t="s">
        <v>1002</v>
      </c>
      <c r="E15" s="410">
        <v>3</v>
      </c>
      <c r="F15" s="14">
        <v>0</v>
      </c>
      <c r="G15" s="133">
        <v>250</v>
      </c>
      <c r="H15" s="416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16">
        <f>shopPacksDefinitions[[#This Row],['[amount']]]/shopPacksDefinitions[[#This Row],['[priceHC']]]</f>
        <v>280</v>
      </c>
      <c r="L15" s="20" t="b">
        <v>0</v>
      </c>
      <c r="M15" s="407" t="s">
        <v>1170</v>
      </c>
      <c r="N15" s="398"/>
      <c r="O15" s="398"/>
      <c r="P15" s="398"/>
      <c r="Q15" s="398"/>
    </row>
    <row r="16" spans="2:25" ht="15.75" thickBot="1">
      <c r="B16" s="134" t="s">
        <v>4</v>
      </c>
      <c r="C16" s="159" t="s">
        <v>1001</v>
      </c>
      <c r="D16" s="383" t="s">
        <v>1002</v>
      </c>
      <c r="E16" s="410">
        <v>4</v>
      </c>
      <c r="F16" s="14">
        <v>0</v>
      </c>
      <c r="G16" s="133">
        <v>400</v>
      </c>
      <c r="H16" s="416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16">
        <f>shopPacksDefinitions[[#This Row],['[amount']]]/shopPacksDefinitions[[#This Row],['[priceHC']]]</f>
        <v>300</v>
      </c>
      <c r="L16" s="20" t="b">
        <v>0</v>
      </c>
      <c r="M16" s="407" t="s">
        <v>1171</v>
      </c>
      <c r="N16" s="398"/>
      <c r="O16" s="398"/>
      <c r="P16" s="398"/>
      <c r="Q16" s="398"/>
    </row>
    <row r="17" spans="2:17">
      <c r="B17" s="134" t="s">
        <v>4</v>
      </c>
      <c r="C17" s="159" t="s">
        <v>1006</v>
      </c>
      <c r="D17" s="383" t="s">
        <v>1002</v>
      </c>
      <c r="E17" s="410">
        <v>5</v>
      </c>
      <c r="F17" s="14">
        <v>0</v>
      </c>
      <c r="G17" s="133">
        <v>1000</v>
      </c>
      <c r="H17" s="416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16">
        <f>shopPacksDefinitions[[#This Row],['[amount']]]/shopPacksDefinitions[[#This Row],['[priceHC']]]</f>
        <v>340</v>
      </c>
      <c r="L17" s="20" t="b">
        <v>1</v>
      </c>
      <c r="M17" s="407" t="s">
        <v>1172</v>
      </c>
      <c r="N17" s="398"/>
      <c r="O17" s="398"/>
      <c r="P17" s="398"/>
      <c r="Q17" s="398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7"/>
      <c r="G3" s="51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0" t="s">
        <v>447</v>
      </c>
      <c r="C35" s="441" t="s">
        <v>5</v>
      </c>
      <c r="D35" s="441" t="s">
        <v>1154</v>
      </c>
      <c r="E35" s="441" t="s">
        <v>1155</v>
      </c>
      <c r="F35" s="67"/>
      <c r="G35" s="67"/>
      <c r="H35" s="67"/>
    </row>
    <row r="36" spans="2:8">
      <c r="B36" s="445" t="s">
        <v>4</v>
      </c>
      <c r="C36" s="458" t="s">
        <v>437</v>
      </c>
      <c r="D36" s="458">
        <v>1</v>
      </c>
      <c r="E36" s="459">
        <v>0.1</v>
      </c>
      <c r="F36" s="67"/>
      <c r="G36" s="67"/>
      <c r="H36" s="67"/>
    </row>
    <row r="37" spans="2:8">
      <c r="B37" s="445" t="s">
        <v>4</v>
      </c>
      <c r="C37" s="458" t="s">
        <v>438</v>
      </c>
      <c r="D37" s="458">
        <v>2</v>
      </c>
      <c r="E37" s="459">
        <v>8.7055056329612412E-2</v>
      </c>
      <c r="F37" s="67"/>
      <c r="G37" s="67"/>
      <c r="H37" s="67"/>
    </row>
    <row r="38" spans="2:8">
      <c r="B38" s="445" t="s">
        <v>4</v>
      </c>
      <c r="C38" s="458" t="s">
        <v>439</v>
      </c>
      <c r="D38" s="458">
        <v>3</v>
      </c>
      <c r="E38" s="459">
        <v>8.027415617602307E-2</v>
      </c>
      <c r="F38" s="67"/>
      <c r="G38" s="67"/>
      <c r="H38" s="67"/>
    </row>
    <row r="39" spans="2:8">
      <c r="B39" s="445" t="s">
        <v>4</v>
      </c>
      <c r="C39" s="458" t="s">
        <v>440</v>
      </c>
      <c r="D39" s="458">
        <v>4</v>
      </c>
      <c r="E39" s="459">
        <v>7.5785828325519916E-2</v>
      </c>
      <c r="F39" s="67"/>
      <c r="G39" s="67"/>
      <c r="H39" s="67"/>
    </row>
    <row r="40" spans="2:8">
      <c r="B40" s="445" t="s">
        <v>4</v>
      </c>
      <c r="C40" s="458" t="s">
        <v>441</v>
      </c>
      <c r="D40" s="458">
        <v>5</v>
      </c>
      <c r="E40" s="459">
        <v>7.2477966367769556E-2</v>
      </c>
      <c r="F40" s="67"/>
      <c r="G40" s="67"/>
      <c r="H40" s="67"/>
    </row>
    <row r="41" spans="2:8">
      <c r="B41" s="445" t="s">
        <v>4</v>
      </c>
      <c r="C41" s="458" t="s">
        <v>442</v>
      </c>
      <c r="D41" s="458">
        <v>6</v>
      </c>
      <c r="E41" s="459">
        <v>6.988271187715793E-2</v>
      </c>
      <c r="F41" s="67"/>
      <c r="G41" s="67"/>
      <c r="H41" s="67"/>
    </row>
    <row r="42" spans="2:8">
      <c r="B42" s="445" t="s">
        <v>4</v>
      </c>
      <c r="C42" s="458" t="s">
        <v>443</v>
      </c>
      <c r="D42" s="458">
        <v>7</v>
      </c>
      <c r="E42" s="459">
        <v>6.776109134004811E-2</v>
      </c>
      <c r="F42" s="67"/>
      <c r="G42" s="67"/>
      <c r="H42" s="67"/>
    </row>
    <row r="43" spans="2:8">
      <c r="B43" s="445" t="s">
        <v>4</v>
      </c>
      <c r="C43" s="458" t="s">
        <v>444</v>
      </c>
      <c r="D43" s="458">
        <v>8</v>
      </c>
      <c r="E43" s="459">
        <v>6.5975395538644718E-2</v>
      </c>
      <c r="F43" s="67"/>
      <c r="G43" s="67"/>
      <c r="H43" s="67"/>
    </row>
    <row r="44" spans="2:8">
      <c r="B44" s="445" t="s">
        <v>4</v>
      </c>
      <c r="C44" s="458" t="s">
        <v>445</v>
      </c>
      <c r="D44" s="458">
        <v>9</v>
      </c>
      <c r="E44" s="459">
        <v>6.4439401497725424E-2</v>
      </c>
      <c r="F44" s="67"/>
      <c r="G44" s="67"/>
      <c r="H44" s="67"/>
    </row>
    <row r="45" spans="2:8">
      <c r="B45" s="445" t="s">
        <v>4</v>
      </c>
      <c r="C45" s="458" t="s">
        <v>446</v>
      </c>
      <c r="D45" s="458">
        <v>10</v>
      </c>
      <c r="E45" s="459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76" t="s">
        <v>955</v>
      </c>
      <c r="F49" s="376" t="s">
        <v>956</v>
      </c>
      <c r="G49" s="376" t="s">
        <v>957</v>
      </c>
      <c r="H49" s="376" t="s">
        <v>958</v>
      </c>
    </row>
    <row r="50" spans="2:8">
      <c r="B50" s="379" t="s">
        <v>4</v>
      </c>
      <c r="C50" s="374" t="s">
        <v>947</v>
      </c>
      <c r="D50" s="374" t="s">
        <v>1183</v>
      </c>
      <c r="E50" s="378" t="s">
        <v>948</v>
      </c>
      <c r="F50" s="378">
        <v>50</v>
      </c>
      <c r="G50" s="378">
        <v>30</v>
      </c>
      <c r="H50" s="37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76" t="s">
        <v>1013</v>
      </c>
      <c r="E3" s="376" t="s">
        <v>1016</v>
      </c>
    </row>
    <row r="4" spans="1:10">
      <c r="A4" s="379" t="s">
        <v>4</v>
      </c>
      <c r="B4" s="374" t="s">
        <v>1015</v>
      </c>
      <c r="C4" s="374" t="s">
        <v>847</v>
      </c>
      <c r="D4" s="378" t="s">
        <v>1014</v>
      </c>
      <c r="E4" s="378" t="str">
        <f>CONCATENATE("TID_","EVENT_",UPPER(B4))</f>
        <v>TID_EVENT_EAT_ARCHER</v>
      </c>
    </row>
    <row r="5" spans="1:10">
      <c r="A5" s="379" t="s">
        <v>4</v>
      </c>
      <c r="B5" s="374" t="s">
        <v>1017</v>
      </c>
      <c r="C5" s="374" t="s">
        <v>847</v>
      </c>
      <c r="D5" s="378" t="s">
        <v>1018</v>
      </c>
      <c r="E5" s="378" t="str">
        <f t="shared" ref="E5:E10" si="0">CONCATENATE("TID_","EVENT_",UPPER(B5))</f>
        <v>TID_EVENT_EAT_BIRDS</v>
      </c>
    </row>
    <row r="6" spans="1:10">
      <c r="A6" s="379" t="s">
        <v>4</v>
      </c>
      <c r="B6" s="374" t="s">
        <v>1021</v>
      </c>
      <c r="C6" s="374" t="s">
        <v>1019</v>
      </c>
      <c r="D6" s="378" t="s">
        <v>1020</v>
      </c>
      <c r="E6" s="378" t="str">
        <f t="shared" si="0"/>
        <v>TID_EVENT_DESTROY_HOUSES</v>
      </c>
    </row>
    <row r="7" spans="1:10">
      <c r="A7" s="379" t="s">
        <v>4</v>
      </c>
      <c r="B7" s="374" t="s">
        <v>1022</v>
      </c>
      <c r="C7" s="374" t="s">
        <v>1023</v>
      </c>
      <c r="D7" s="378" t="s">
        <v>1003</v>
      </c>
      <c r="E7" s="378" t="str">
        <f t="shared" si="0"/>
        <v>TID_EVENT_COLLECT_COINS</v>
      </c>
    </row>
    <row r="8" spans="1:10">
      <c r="A8" s="379" t="s">
        <v>4</v>
      </c>
      <c r="B8" s="374" t="s">
        <v>1024</v>
      </c>
      <c r="C8" s="374" t="s">
        <v>1025</v>
      </c>
      <c r="D8" s="378" t="s">
        <v>1025</v>
      </c>
      <c r="E8" s="378" t="str">
        <f t="shared" si="0"/>
        <v>TID_EVENT_PLAY_TIME</v>
      </c>
    </row>
    <row r="9" spans="1:10">
      <c r="A9" s="379" t="s">
        <v>4</v>
      </c>
      <c r="B9" s="374" t="s">
        <v>301</v>
      </c>
      <c r="C9" s="374" t="s">
        <v>301</v>
      </c>
      <c r="D9" s="378" t="s">
        <v>301</v>
      </c>
      <c r="E9" s="378" t="str">
        <f t="shared" si="0"/>
        <v>TID_EVENT_SCORE</v>
      </c>
    </row>
    <row r="10" spans="1:10">
      <c r="A10" s="379" t="s">
        <v>4</v>
      </c>
      <c r="B10" s="374" t="s">
        <v>205</v>
      </c>
      <c r="C10" s="374" t="s">
        <v>205</v>
      </c>
      <c r="D10" s="378" t="s">
        <v>205</v>
      </c>
      <c r="E10" s="378" t="str">
        <f t="shared" si="0"/>
        <v>TID_EVENT_PET</v>
      </c>
    </row>
    <row r="11" spans="1:10">
      <c r="A11" s="379" t="s">
        <v>4</v>
      </c>
      <c r="B11" s="374" t="s">
        <v>1026</v>
      </c>
      <c r="C11" s="374" t="s">
        <v>1026</v>
      </c>
      <c r="D11" s="378" t="s">
        <v>1026</v>
      </c>
      <c r="E11" s="37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76" t="s">
        <v>1030</v>
      </c>
      <c r="D15" s="376" t="s">
        <v>1031</v>
      </c>
      <c r="E15" s="376" t="s">
        <v>1032</v>
      </c>
      <c r="F15" s="418" t="s">
        <v>1069</v>
      </c>
    </row>
    <row r="16" spans="1:10">
      <c r="A16" s="379" t="s">
        <v>4</v>
      </c>
      <c r="B16" s="374" t="s">
        <v>1029</v>
      </c>
      <c r="C16" s="378">
        <v>0.2</v>
      </c>
      <c r="D16" s="378">
        <v>0.5</v>
      </c>
      <c r="E16" s="378">
        <v>0.7</v>
      </c>
      <c r="F16" s="419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0" t="s">
        <v>1037</v>
      </c>
      <c r="B21" s="441" t="s">
        <v>186</v>
      </c>
      <c r="C21" s="441" t="s">
        <v>5</v>
      </c>
      <c r="D21" s="442" t="s">
        <v>1064</v>
      </c>
      <c r="E21" s="442" t="s">
        <v>1013</v>
      </c>
      <c r="F21" s="443" t="s">
        <v>1130</v>
      </c>
      <c r="G21" s="443" t="s">
        <v>1046</v>
      </c>
      <c r="H21" s="443" t="s">
        <v>1047</v>
      </c>
      <c r="I21" s="443" t="s">
        <v>1048</v>
      </c>
      <c r="J21" s="443" t="s">
        <v>1049</v>
      </c>
      <c r="K21" s="443" t="s">
        <v>1050</v>
      </c>
      <c r="L21" s="443" t="s">
        <v>1066</v>
      </c>
      <c r="M21" s="443" t="s">
        <v>1051</v>
      </c>
      <c r="N21" s="443" t="s">
        <v>1065</v>
      </c>
      <c r="O21" s="443" t="s">
        <v>1067</v>
      </c>
      <c r="P21" s="444" t="s">
        <v>1068</v>
      </c>
    </row>
    <row r="22" spans="1:16">
      <c r="A22" s="438" t="s">
        <v>4</v>
      </c>
      <c r="B22" s="420">
        <v>10</v>
      </c>
      <c r="C22" s="420" t="s">
        <v>1038</v>
      </c>
      <c r="D22" s="421" t="s">
        <v>1015</v>
      </c>
      <c r="E22" s="421">
        <v>1000000</v>
      </c>
      <c r="F22" s="422" t="s">
        <v>1029</v>
      </c>
      <c r="G22" s="422" t="s">
        <v>1002</v>
      </c>
      <c r="H22" s="422">
        <v>100</v>
      </c>
      <c r="I22" s="422" t="s">
        <v>1002</v>
      </c>
      <c r="J22" s="422">
        <v>200</v>
      </c>
      <c r="K22" s="422" t="s">
        <v>1002</v>
      </c>
      <c r="L22" s="422">
        <v>1000</v>
      </c>
      <c r="M22" s="422" t="s">
        <v>1002</v>
      </c>
      <c r="N22" s="422">
        <v>2500</v>
      </c>
      <c r="O22" s="422" t="s">
        <v>327</v>
      </c>
      <c r="P22" s="439">
        <v>25</v>
      </c>
    </row>
    <row r="23" spans="1:16">
      <c r="A23" s="438" t="s">
        <v>4</v>
      </c>
      <c r="B23" s="420">
        <v>20</v>
      </c>
      <c r="C23" s="420" t="s">
        <v>1039</v>
      </c>
      <c r="D23" s="421" t="s">
        <v>1017</v>
      </c>
      <c r="E23" s="421">
        <v>1000000</v>
      </c>
      <c r="F23" s="422" t="s">
        <v>1029</v>
      </c>
      <c r="G23" s="422" t="s">
        <v>1002</v>
      </c>
      <c r="H23" s="422">
        <v>100</v>
      </c>
      <c r="I23" s="422" t="s">
        <v>1002</v>
      </c>
      <c r="J23" s="422">
        <v>200</v>
      </c>
      <c r="K23" s="422" t="s">
        <v>1002</v>
      </c>
      <c r="L23" s="422">
        <v>1000</v>
      </c>
      <c r="M23" s="422" t="s">
        <v>1002</v>
      </c>
      <c r="N23" s="422">
        <v>2500</v>
      </c>
      <c r="O23" s="422" t="s">
        <v>327</v>
      </c>
      <c r="P23" s="439">
        <v>25</v>
      </c>
    </row>
    <row r="24" spans="1:16">
      <c r="A24" s="438" t="s">
        <v>4</v>
      </c>
      <c r="B24" s="420">
        <v>30</v>
      </c>
      <c r="C24" s="420" t="s">
        <v>1040</v>
      </c>
      <c r="D24" s="421" t="s">
        <v>1021</v>
      </c>
      <c r="E24" s="421">
        <v>100000</v>
      </c>
      <c r="F24" s="422" t="s">
        <v>1029</v>
      </c>
      <c r="G24" s="422" t="s">
        <v>1002</v>
      </c>
      <c r="H24" s="422">
        <v>100</v>
      </c>
      <c r="I24" s="422" t="s">
        <v>1002</v>
      </c>
      <c r="J24" s="422">
        <v>200</v>
      </c>
      <c r="K24" s="422" t="s">
        <v>1002</v>
      </c>
      <c r="L24" s="422">
        <v>1000</v>
      </c>
      <c r="M24" s="422" t="s">
        <v>1002</v>
      </c>
      <c r="N24" s="422">
        <v>2500</v>
      </c>
      <c r="O24" s="422" t="s">
        <v>327</v>
      </c>
      <c r="P24" s="439">
        <v>25</v>
      </c>
    </row>
    <row r="25" spans="1:16">
      <c r="A25" s="438" t="s">
        <v>4</v>
      </c>
      <c r="B25" s="420">
        <v>40</v>
      </c>
      <c r="C25" s="420" t="s">
        <v>1041</v>
      </c>
      <c r="D25" s="421" t="s">
        <v>1022</v>
      </c>
      <c r="E25" s="421">
        <v>1000000</v>
      </c>
      <c r="F25" s="422" t="s">
        <v>1029</v>
      </c>
      <c r="G25" s="422" t="s">
        <v>1002</v>
      </c>
      <c r="H25" s="422">
        <v>100</v>
      </c>
      <c r="I25" s="422" t="s">
        <v>1002</v>
      </c>
      <c r="J25" s="422">
        <v>200</v>
      </c>
      <c r="K25" s="422" t="s">
        <v>1002</v>
      </c>
      <c r="L25" s="422">
        <v>1000</v>
      </c>
      <c r="M25" s="422" t="s">
        <v>1002</v>
      </c>
      <c r="N25" s="422">
        <v>2500</v>
      </c>
      <c r="O25" s="422" t="s">
        <v>327</v>
      </c>
      <c r="P25" s="439">
        <v>25</v>
      </c>
    </row>
    <row r="26" spans="1:16">
      <c r="A26" s="438" t="s">
        <v>4</v>
      </c>
      <c r="B26" s="420">
        <v>50</v>
      </c>
      <c r="C26" s="420" t="s">
        <v>1042</v>
      </c>
      <c r="D26" s="421" t="s">
        <v>1024</v>
      </c>
      <c r="E26" s="421">
        <v>60000</v>
      </c>
      <c r="F26" s="422" t="s">
        <v>1029</v>
      </c>
      <c r="G26" s="422" t="s">
        <v>1002</v>
      </c>
      <c r="H26" s="422">
        <v>100</v>
      </c>
      <c r="I26" s="422" t="s">
        <v>1002</v>
      </c>
      <c r="J26" s="422">
        <v>200</v>
      </c>
      <c r="K26" s="422" t="s">
        <v>1002</v>
      </c>
      <c r="L26" s="422">
        <v>1000</v>
      </c>
      <c r="M26" s="422" t="s">
        <v>1002</v>
      </c>
      <c r="N26" s="422">
        <v>2500</v>
      </c>
      <c r="O26" s="422" t="s">
        <v>327</v>
      </c>
      <c r="P26" s="439">
        <v>25</v>
      </c>
    </row>
    <row r="27" spans="1:16">
      <c r="A27" s="438" t="s">
        <v>4</v>
      </c>
      <c r="B27" s="420">
        <v>60</v>
      </c>
      <c r="C27" s="420" t="s">
        <v>1043</v>
      </c>
      <c r="D27" s="421" t="s">
        <v>301</v>
      </c>
      <c r="E27" s="421">
        <v>1000000000</v>
      </c>
      <c r="F27" s="422" t="s">
        <v>1029</v>
      </c>
      <c r="G27" s="422" t="s">
        <v>1002</v>
      </c>
      <c r="H27" s="422">
        <v>100</v>
      </c>
      <c r="I27" s="422" t="s">
        <v>1002</v>
      </c>
      <c r="J27" s="422">
        <v>200</v>
      </c>
      <c r="K27" s="422" t="s">
        <v>1002</v>
      </c>
      <c r="L27" s="422">
        <v>1000</v>
      </c>
      <c r="M27" s="422" t="s">
        <v>1002</v>
      </c>
      <c r="N27" s="422">
        <v>2500</v>
      </c>
      <c r="O27" s="422" t="s">
        <v>327</v>
      </c>
      <c r="P27" s="439">
        <v>25</v>
      </c>
    </row>
    <row r="28" spans="1:16">
      <c r="A28" s="438" t="s">
        <v>4</v>
      </c>
      <c r="B28" s="420">
        <v>70</v>
      </c>
      <c r="C28" s="420" t="s">
        <v>1044</v>
      </c>
      <c r="D28" s="421" t="s">
        <v>205</v>
      </c>
      <c r="E28" s="421">
        <v>1000</v>
      </c>
      <c r="F28" s="422" t="s">
        <v>1029</v>
      </c>
      <c r="G28" s="422" t="s">
        <v>1002</v>
      </c>
      <c r="H28" s="422">
        <v>100</v>
      </c>
      <c r="I28" s="422" t="s">
        <v>1002</v>
      </c>
      <c r="J28" s="422">
        <v>200</v>
      </c>
      <c r="K28" s="422" t="s">
        <v>1002</v>
      </c>
      <c r="L28" s="422">
        <v>1000</v>
      </c>
      <c r="M28" s="422" t="s">
        <v>1002</v>
      </c>
      <c r="N28" s="422">
        <v>2500</v>
      </c>
      <c r="O28" s="422" t="s">
        <v>327</v>
      </c>
      <c r="P28" s="439">
        <v>25</v>
      </c>
    </row>
    <row r="29" spans="1:16">
      <c r="A29" s="445" t="s">
        <v>4</v>
      </c>
      <c r="B29" s="446">
        <v>80</v>
      </c>
      <c r="C29" s="446" t="s">
        <v>1045</v>
      </c>
      <c r="D29" s="447" t="s">
        <v>1026</v>
      </c>
      <c r="E29" s="447">
        <v>10000</v>
      </c>
      <c r="F29" s="422" t="s">
        <v>1029</v>
      </c>
      <c r="G29" s="448" t="s">
        <v>1002</v>
      </c>
      <c r="H29" s="448">
        <v>100</v>
      </c>
      <c r="I29" s="448" t="s">
        <v>1002</v>
      </c>
      <c r="J29" s="448">
        <v>200</v>
      </c>
      <c r="K29" s="448" t="s">
        <v>1002</v>
      </c>
      <c r="L29" s="448">
        <v>1000</v>
      </c>
      <c r="M29" s="448" t="s">
        <v>1002</v>
      </c>
      <c r="N29" s="448">
        <v>2500</v>
      </c>
      <c r="O29" s="448" t="s">
        <v>327</v>
      </c>
      <c r="P29" s="449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2017-05-15T13:47:25Z</dcterms:modified>
</cp:coreProperties>
</file>