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1" activeTab="7"/>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9" r:id="rId14"/>
  </pivotCaches>
</workbook>
</file>

<file path=xl/calcChain.xml><?xml version="1.0" encoding="utf-8"?>
<calcChain xmlns="http://schemas.openxmlformats.org/spreadsheetml/2006/main">
  <c r="AO339" i="13" l="1"/>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I651" i="13"/>
  <c r="I1179" i="13"/>
  <c r="I1596" i="13"/>
  <c r="I261" i="13"/>
  <c r="I1033" i="13"/>
  <c r="I582" i="13"/>
  <c r="I1883" i="13"/>
  <c r="I1884" i="13"/>
  <c r="I1676" i="13"/>
  <c r="I583" i="13"/>
  <c r="I2249" i="13"/>
  <c r="I1009" i="13"/>
  <c r="I1130" i="13"/>
  <c r="I1180" i="13"/>
  <c r="I191" i="13"/>
  <c r="I1677" i="13"/>
  <c r="I134" i="13"/>
  <c r="I652" i="13"/>
  <c r="I1181" i="13"/>
  <c r="I192" i="13"/>
  <c r="I1885" i="13"/>
  <c r="I961" i="13"/>
  <c r="I827" i="13"/>
  <c r="I2317" i="13"/>
  <c r="I584" i="13"/>
  <c r="I1523" i="13"/>
  <c r="I1886" i="13"/>
  <c r="I2382" i="13"/>
  <c r="I734" i="13"/>
  <c r="I58" i="13"/>
  <c r="I262" i="13"/>
  <c r="I263" i="13"/>
  <c r="I1887" i="13"/>
  <c r="I1182" i="13"/>
  <c r="I828" i="13"/>
  <c r="I135" i="13"/>
  <c r="I2176" i="13"/>
  <c r="I136" i="13"/>
  <c r="I2362" i="13"/>
  <c r="I1888" i="13"/>
  <c r="I1678" i="13"/>
  <c r="I43" i="13"/>
  <c r="I1095" i="13"/>
  <c r="I106" i="13"/>
  <c r="I585" i="13"/>
  <c r="I264" i="13"/>
  <c r="I1748" i="13"/>
  <c r="I586" i="13"/>
  <c r="I107" i="13"/>
  <c r="I265" i="13"/>
  <c r="I1183" i="13"/>
  <c r="I1889" i="13"/>
  <c r="I1184" i="13"/>
  <c r="I1817" i="13"/>
  <c r="I193" i="13"/>
  <c r="I1793" i="13"/>
  <c r="I1749" i="13"/>
  <c r="I829" i="13"/>
  <c r="I2177" i="13"/>
  <c r="I266" i="13"/>
  <c r="I2250" i="13"/>
  <c r="I830" i="13"/>
  <c r="I1419" i="13"/>
  <c r="I831" i="13"/>
  <c r="I267" i="13"/>
  <c r="I1185" i="13"/>
  <c r="I522" i="13"/>
  <c r="I1890" i="13"/>
  <c r="I1131" i="13"/>
  <c r="I59" i="13"/>
  <c r="I962" i="13"/>
  <c r="I1807" i="13"/>
  <c r="I1818" i="13"/>
  <c r="I1080" i="13"/>
  <c r="I2383" i="13"/>
  <c r="I1420" i="13"/>
  <c r="I735" i="13"/>
  <c r="I653" i="13"/>
  <c r="I2137" i="13"/>
  <c r="I1891" i="13"/>
  <c r="I2384" i="13"/>
  <c r="I8" i="13"/>
  <c r="I2178" i="13"/>
  <c r="I1186" i="13"/>
  <c r="I1512" i="13"/>
  <c r="I905" i="13"/>
  <c r="I1471" i="13"/>
  <c r="I268" i="13"/>
  <c r="I108" i="13"/>
  <c r="I194" i="13"/>
  <c r="I195" i="13"/>
  <c r="I1565" i="13"/>
  <c r="I654" i="13"/>
  <c r="I680" i="13"/>
  <c r="I109" i="13"/>
  <c r="I1187" i="13"/>
  <c r="I681" i="13"/>
  <c r="I1010" i="13"/>
  <c r="I1188" i="13"/>
  <c r="I2251" i="13"/>
  <c r="I553" i="13"/>
  <c r="I1189" i="13"/>
  <c r="I1438" i="13"/>
  <c r="I1439" i="13"/>
  <c r="I1190" i="13"/>
  <c r="I196" i="13"/>
  <c r="I1750" i="13"/>
  <c r="I2318" i="13"/>
  <c r="I587" i="13"/>
  <c r="I1566" i="13"/>
  <c r="I175" i="13"/>
  <c r="I1191" i="13"/>
  <c r="I1011" i="13"/>
  <c r="I1679" i="13"/>
  <c r="I2237" i="13"/>
  <c r="I269" i="13"/>
  <c r="I1192" i="13"/>
  <c r="I1054" i="13"/>
  <c r="I1892" i="13"/>
  <c r="I774" i="13"/>
  <c r="I1893" i="13"/>
  <c r="I2289" i="13"/>
  <c r="I197" i="13"/>
  <c r="I806" i="13"/>
  <c r="I60" i="13"/>
  <c r="I1193" i="13"/>
  <c r="I1194" i="13"/>
  <c r="I457" i="13"/>
  <c r="I1751" i="13"/>
  <c r="I270" i="13"/>
  <c r="I61" i="13"/>
  <c r="I1894" i="13"/>
  <c r="I271" i="13"/>
  <c r="I2252" i="13"/>
  <c r="I2222" i="13"/>
  <c r="I1493" i="13"/>
  <c r="I2385" i="13"/>
  <c r="I1895" i="13"/>
  <c r="I44" i="13"/>
  <c r="I1195" i="13"/>
  <c r="I137" i="13"/>
  <c r="I1819" i="13"/>
  <c r="I1896" i="13"/>
  <c r="I2253" i="13"/>
  <c r="I1752" i="13"/>
  <c r="I2254" i="13"/>
  <c r="I2179" i="13"/>
  <c r="I573" i="13"/>
  <c r="I1196" i="13"/>
  <c r="I176" i="13"/>
  <c r="I1820" i="13"/>
  <c r="I2138" i="13"/>
  <c r="I1197" i="13"/>
  <c r="I682" i="13"/>
  <c r="I655" i="13"/>
  <c r="I272" i="13"/>
  <c r="I1392" i="13"/>
  <c r="I1897" i="13"/>
  <c r="I832" i="13"/>
  <c r="I1646" i="13"/>
  <c r="I1540" i="13"/>
  <c r="I963" i="13"/>
  <c r="I1821" i="13"/>
  <c r="I588" i="13"/>
  <c r="I906" i="13"/>
  <c r="I458" i="13"/>
  <c r="I2319" i="13"/>
  <c r="I1012" i="13"/>
  <c r="I2290" i="13"/>
  <c r="I1440" i="13"/>
  <c r="I1441" i="13"/>
  <c r="I1198" i="13"/>
  <c r="I273" i="13"/>
  <c r="I1199" i="13"/>
  <c r="I1822" i="13"/>
  <c r="I656" i="13"/>
  <c r="I2386" i="13"/>
  <c r="I1898" i="13"/>
  <c r="I1494" i="13"/>
  <c r="I2461" i="13"/>
  <c r="I1899" i="13"/>
  <c r="I459" i="13"/>
  <c r="I460" i="13"/>
  <c r="I1900" i="13"/>
  <c r="I736" i="13"/>
  <c r="I752" i="13"/>
  <c r="I62" i="13"/>
  <c r="I63" i="13"/>
  <c r="I461" i="13"/>
  <c r="I1901" i="13"/>
  <c r="I964" i="13"/>
  <c r="I64" i="13"/>
  <c r="I589" i="13"/>
  <c r="I2255" i="13"/>
  <c r="I1753" i="13"/>
  <c r="I1200" i="13"/>
  <c r="I110" i="13"/>
  <c r="I1902" i="13"/>
  <c r="I274" i="13"/>
  <c r="I1597" i="13"/>
  <c r="I37" i="13"/>
  <c r="I1442" i="13"/>
  <c r="I2387" i="13"/>
  <c r="I111" i="13"/>
  <c r="I1728" i="13"/>
  <c r="I1386" i="13"/>
  <c r="I2180" i="13"/>
  <c r="I2181" i="13"/>
  <c r="I1201" i="13"/>
  <c r="I1541" i="13"/>
  <c r="I1903" i="13"/>
  <c r="I15" i="13"/>
  <c r="I1524" i="13"/>
  <c r="I1904" i="13"/>
  <c r="I1472" i="13"/>
  <c r="I177" i="13"/>
  <c r="I1055" i="13"/>
  <c r="I1905" i="13"/>
  <c r="I965" i="13"/>
  <c r="I65" i="13"/>
  <c r="I275" i="13"/>
  <c r="I198" i="13"/>
  <c r="I1680" i="13"/>
  <c r="I1823" i="13"/>
  <c r="I1202" i="13"/>
  <c r="I1906" i="13"/>
  <c r="I1628" i="13"/>
  <c r="I523" i="13"/>
  <c r="I2320" i="13"/>
  <c r="I1393" i="13"/>
  <c r="I112" i="13"/>
  <c r="I138" i="13"/>
  <c r="I1598" i="13"/>
  <c r="I276" i="13"/>
  <c r="I2388" i="13"/>
  <c r="I2139" i="13"/>
  <c r="I1629" i="13"/>
  <c r="I2182" i="13"/>
  <c r="I199" i="13"/>
  <c r="I1824" i="13"/>
  <c r="I590" i="13"/>
  <c r="I1409" i="13"/>
  <c r="I1907" i="13"/>
  <c r="I1681" i="13"/>
  <c r="I113" i="13"/>
  <c r="I1754" i="13"/>
  <c r="I2389" i="13"/>
  <c r="I2238" i="13"/>
  <c r="I1421" i="13"/>
  <c r="I1542" i="13"/>
  <c r="I1825" i="13"/>
  <c r="I2256" i="13"/>
  <c r="I2390" i="13"/>
  <c r="I1908" i="13"/>
  <c r="I1203" i="13"/>
  <c r="I114" i="13"/>
  <c r="I907" i="13"/>
  <c r="I1422" i="13"/>
  <c r="I807" i="13"/>
  <c r="I1013" i="13"/>
  <c r="I277" i="13"/>
  <c r="I2223" i="13"/>
  <c r="I1096" i="13"/>
  <c r="I833" i="13"/>
  <c r="I996" i="13"/>
  <c r="I1909" i="13"/>
  <c r="I462" i="13"/>
  <c r="I1097" i="13"/>
  <c r="I1414" i="13"/>
  <c r="I1826" i="13"/>
  <c r="I2183" i="13"/>
  <c r="I278" i="13"/>
  <c r="I2391" i="13"/>
  <c r="I1056" i="13"/>
  <c r="I1423" i="13"/>
  <c r="I200" i="13"/>
  <c r="I1755" i="13"/>
  <c r="I1910" i="13"/>
  <c r="I524" i="13"/>
  <c r="I1143" i="13"/>
  <c r="I1911" i="13"/>
  <c r="I808" i="13"/>
  <c r="I2184" i="13"/>
  <c r="I2257" i="13"/>
  <c r="I1081" i="13"/>
  <c r="I1204" i="13"/>
  <c r="I115" i="13"/>
  <c r="I1495" i="13"/>
  <c r="I2185" i="13"/>
  <c r="I463" i="13"/>
  <c r="I279" i="13"/>
  <c r="I2392" i="13"/>
  <c r="I525" i="13"/>
  <c r="I1014" i="13"/>
  <c r="I1599" i="13"/>
  <c r="I1756" i="13"/>
  <c r="I1912" i="13"/>
  <c r="I1913" i="13"/>
  <c r="I1725" i="13"/>
  <c r="I1513" i="13"/>
  <c r="I280" i="13"/>
  <c r="I281" i="13"/>
  <c r="I753" i="13"/>
  <c r="I178" i="13"/>
  <c r="I1914" i="13"/>
  <c r="I1647" i="13"/>
  <c r="I591" i="13"/>
  <c r="I997" i="13"/>
  <c r="I1205" i="13"/>
  <c r="I1915" i="13"/>
  <c r="I2258" i="13"/>
  <c r="I1916" i="13"/>
  <c r="I282" i="13"/>
  <c r="I2321" i="13"/>
  <c r="I2291" i="13"/>
  <c r="I283" i="13"/>
  <c r="I966" i="13"/>
  <c r="I2224" i="13"/>
  <c r="I25" i="13"/>
  <c r="I284" i="13"/>
  <c r="I2393" i="13"/>
  <c r="I201" i="13"/>
  <c r="I116" i="13"/>
  <c r="I1044" i="13"/>
  <c r="I908" i="13"/>
  <c r="I1630" i="13"/>
  <c r="I202" i="13"/>
  <c r="I834" i="13"/>
  <c r="I1917" i="13"/>
  <c r="I1682" i="13"/>
  <c r="I1144" i="13"/>
  <c r="I66" i="13"/>
  <c r="I790" i="13"/>
  <c r="I1918" i="13"/>
  <c r="I1683" i="13"/>
  <c r="I1827" i="13"/>
  <c r="I38" i="13"/>
  <c r="I1648" i="13"/>
  <c r="I285" i="13"/>
  <c r="I1600" i="13"/>
  <c r="I67" i="13"/>
  <c r="I1828" i="13"/>
  <c r="I16" i="13"/>
  <c r="I203" i="13"/>
  <c r="I967" i="13"/>
  <c r="I1206" i="13"/>
  <c r="I464" i="13"/>
  <c r="I1919" i="13"/>
  <c r="I68" i="13"/>
  <c r="I1920" i="13"/>
  <c r="I909" i="13"/>
  <c r="I1114" i="13"/>
  <c r="I1496" i="13"/>
  <c r="I1601" i="13"/>
  <c r="I2462" i="13"/>
  <c r="I1543" i="13"/>
  <c r="I1602" i="13"/>
  <c r="I1757" i="13"/>
  <c r="I2259" i="13"/>
  <c r="I286" i="13"/>
  <c r="I526" i="13"/>
  <c r="I835" i="13"/>
  <c r="I1921" i="13"/>
  <c r="I1207" i="13"/>
  <c r="I1057" i="13"/>
  <c r="I775" i="13"/>
  <c r="I204" i="13"/>
  <c r="I139" i="13"/>
  <c r="I287" i="13"/>
  <c r="I1922" i="13"/>
  <c r="I205" i="13"/>
  <c r="I1829" i="13"/>
  <c r="I693" i="13"/>
  <c r="I1208" i="13"/>
  <c r="I1923" i="13"/>
  <c r="I206" i="13"/>
  <c r="I1684" i="13"/>
  <c r="I1415" i="13"/>
  <c r="I2394" i="13"/>
  <c r="I288" i="13"/>
  <c r="I1443" i="13"/>
  <c r="I1058" i="13"/>
  <c r="I289" i="13"/>
  <c r="I1924" i="13"/>
  <c r="I683" i="13"/>
  <c r="I69" i="13"/>
  <c r="I703" i="13"/>
  <c r="I836" i="13"/>
  <c r="I1649" i="13"/>
  <c r="I737" i="13"/>
  <c r="I931" i="13"/>
  <c r="I1631" i="13"/>
  <c r="I1567" i="13"/>
  <c r="I2260" i="13"/>
  <c r="I290" i="13"/>
  <c r="I932" i="13"/>
  <c r="I1925" i="13"/>
  <c r="I754" i="13"/>
  <c r="I1444" i="13"/>
  <c r="I1544" i="13"/>
  <c r="I2309" i="13"/>
  <c r="I1758" i="13"/>
  <c r="I684" i="13"/>
  <c r="I2322" i="13"/>
  <c r="I207" i="13"/>
  <c r="I2323" i="13"/>
  <c r="I1545" i="13"/>
  <c r="I657" i="13"/>
  <c r="I179" i="13"/>
  <c r="I837" i="13"/>
  <c r="I1794" i="13"/>
  <c r="I933" i="13"/>
  <c r="I465" i="13"/>
  <c r="I934" i="13"/>
  <c r="I2395" i="13"/>
  <c r="I658" i="13"/>
  <c r="I1473" i="13"/>
  <c r="I291" i="13"/>
  <c r="I208" i="13"/>
  <c r="I1632" i="13"/>
  <c r="I292" i="13"/>
  <c r="I1209" i="13"/>
  <c r="I2292" i="13"/>
  <c r="I1424" i="13"/>
  <c r="I2261" i="13"/>
  <c r="I1603" i="13"/>
  <c r="I1926" i="13"/>
  <c r="I293" i="13"/>
  <c r="I1445" i="13"/>
  <c r="I1210" i="13"/>
  <c r="I1211" i="13"/>
  <c r="I1927" i="13"/>
  <c r="I209" i="13"/>
  <c r="I1928" i="13"/>
  <c r="I1685" i="13"/>
  <c r="I466" i="13"/>
  <c r="I791" i="13"/>
  <c r="I294" i="13"/>
  <c r="I1929" i="13"/>
  <c r="I467" i="13"/>
  <c r="I1930" i="13"/>
  <c r="I910" i="13"/>
  <c r="I1686" i="13"/>
  <c r="I295" i="13"/>
  <c r="I2140" i="13"/>
  <c r="I1145" i="13"/>
  <c r="I2186" i="13"/>
  <c r="I2396" i="13"/>
  <c r="I720" i="13"/>
  <c r="I2141" i="13"/>
  <c r="I1931" i="13"/>
  <c r="I180" i="13"/>
  <c r="I592" i="13"/>
  <c r="I1059" i="13"/>
  <c r="I1212" i="13"/>
  <c r="I45" i="13"/>
  <c r="I296" i="13"/>
  <c r="I1650" i="13"/>
  <c r="I593" i="13"/>
  <c r="I738" i="13"/>
  <c r="I1687" i="13"/>
  <c r="I2397" i="13"/>
  <c r="I1525" i="13"/>
  <c r="I739" i="13"/>
  <c r="I297" i="13"/>
  <c r="I1932" i="13"/>
  <c r="I2310" i="13"/>
  <c r="I1688" i="13"/>
  <c r="I468" i="13"/>
  <c r="I809" i="13"/>
  <c r="I298" i="13"/>
  <c r="I1568" i="13"/>
  <c r="I210" i="13"/>
  <c r="I140" i="13"/>
  <c r="I1604" i="13"/>
  <c r="I594" i="13"/>
  <c r="I968" i="13"/>
  <c r="I574" i="13"/>
  <c r="I211" i="13"/>
  <c r="I2398" i="13"/>
  <c r="I299" i="13"/>
  <c r="I1759" i="13"/>
  <c r="I1213" i="13"/>
  <c r="I1933" i="13"/>
  <c r="I2324" i="13"/>
  <c r="I2298" i="13"/>
  <c r="I1146" i="13"/>
  <c r="I70" i="13"/>
  <c r="I1934" i="13"/>
  <c r="I755" i="13"/>
  <c r="I2399" i="13"/>
  <c r="I659" i="13"/>
  <c r="I300" i="13"/>
  <c r="I1760" i="13"/>
  <c r="I2400" i="13"/>
  <c r="I704" i="13"/>
  <c r="I705" i="13"/>
  <c r="I1935" i="13"/>
  <c r="I10" i="13"/>
  <c r="I1546" i="13"/>
  <c r="I1936" i="13"/>
  <c r="I1037" i="13"/>
  <c r="I301" i="13"/>
  <c r="I302" i="13"/>
  <c r="I71" i="13"/>
  <c r="I1569" i="13"/>
  <c r="I1045" i="13"/>
  <c r="I1761" i="13"/>
  <c r="I1115" i="13"/>
  <c r="I1060" i="13"/>
  <c r="I1605" i="13"/>
  <c r="I141" i="13"/>
  <c r="I303" i="13"/>
  <c r="I1015" i="13"/>
  <c r="I1016" i="13"/>
  <c r="I1937" i="13"/>
  <c r="I1570" i="13"/>
  <c r="I595" i="13"/>
  <c r="I1214" i="13"/>
  <c r="I935" i="13"/>
  <c r="I810" i="13"/>
  <c r="I1215" i="13"/>
  <c r="I527" i="13"/>
  <c r="I838" i="13"/>
  <c r="I181" i="13"/>
  <c r="I575" i="13"/>
  <c r="I596" i="13"/>
  <c r="I1061" i="13"/>
  <c r="I304" i="13"/>
  <c r="I305" i="13"/>
  <c r="I1387" i="13"/>
  <c r="I597" i="13"/>
  <c r="I1147" i="13"/>
  <c r="I1938" i="13"/>
  <c r="I660" i="13"/>
  <c r="I1062" i="13"/>
  <c r="I1416" i="13"/>
  <c r="I1394" i="13"/>
  <c r="I1808" i="13"/>
  <c r="I2401" i="13"/>
  <c r="I306" i="13"/>
  <c r="I307" i="13"/>
  <c r="I308" i="13"/>
  <c r="I1571" i="13"/>
  <c r="I1547" i="13"/>
  <c r="I2402" i="13"/>
  <c r="I2403" i="13"/>
  <c r="I1633" i="13"/>
  <c r="I911" i="13"/>
  <c r="I1063" i="13"/>
  <c r="I1939" i="13"/>
  <c r="I469" i="13"/>
  <c r="I1514" i="13"/>
  <c r="I936" i="13"/>
  <c r="I998" i="13"/>
  <c r="I1515" i="13"/>
  <c r="I1082" i="13"/>
  <c r="I212" i="13"/>
  <c r="I2404" i="13"/>
  <c r="I117" i="13"/>
  <c r="I1216" i="13"/>
  <c r="I1809" i="13"/>
  <c r="I694" i="13"/>
  <c r="I598" i="13"/>
  <c r="I1940" i="13"/>
  <c r="I1941" i="13"/>
  <c r="I1942" i="13"/>
  <c r="I1943" i="13"/>
  <c r="I1606" i="13"/>
  <c r="I839" i="13"/>
  <c r="I840" i="13"/>
  <c r="I1944" i="13"/>
  <c r="I1689" i="13"/>
  <c r="I2325" i="13"/>
  <c r="I599" i="13"/>
  <c r="I1425" i="13"/>
  <c r="I695" i="13"/>
  <c r="I1945" i="13"/>
  <c r="I72" i="13"/>
  <c r="I2142" i="13"/>
  <c r="I2405" i="13"/>
  <c r="I2225" i="13"/>
  <c r="I1651" i="13"/>
  <c r="I309" i="13"/>
  <c r="I2262" i="13"/>
  <c r="I740" i="13"/>
  <c r="I841" i="13"/>
  <c r="I1690" i="13"/>
  <c r="I842" i="13"/>
  <c r="I1217" i="13"/>
  <c r="I1830" i="13"/>
  <c r="I1946" i="13"/>
  <c r="I1810" i="13"/>
  <c r="I310" i="13"/>
  <c r="I2326" i="13"/>
  <c r="I2406" i="13"/>
  <c r="I1572" i="13"/>
  <c r="I811" i="13"/>
  <c r="I1947" i="13"/>
  <c r="I1395" i="13"/>
  <c r="I1948" i="13"/>
  <c r="I792" i="13"/>
  <c r="I73" i="13"/>
  <c r="I311" i="13"/>
  <c r="I26" i="13"/>
  <c r="I1504" i="13"/>
  <c r="I2407" i="13"/>
  <c r="I1218" i="13"/>
  <c r="I312" i="13"/>
  <c r="I1219" i="13"/>
  <c r="I1949" i="13"/>
  <c r="I1220" i="13"/>
  <c r="I313" i="13"/>
  <c r="I118" i="13"/>
  <c r="I2327" i="13"/>
  <c r="I74" i="13"/>
  <c r="I793" i="13"/>
  <c r="I1573" i="13"/>
  <c r="I1831" i="13"/>
  <c r="I2143" i="13"/>
  <c r="I314" i="13"/>
  <c r="I1950" i="13"/>
  <c r="I213" i="13"/>
  <c r="I27" i="13"/>
  <c r="I1221" i="13"/>
  <c r="I600" i="13"/>
  <c r="I1148" i="13"/>
  <c r="I1526" i="13"/>
  <c r="I1607" i="13"/>
  <c r="I214" i="13"/>
  <c r="I1951" i="13"/>
  <c r="I727" i="13"/>
  <c r="I1222" i="13"/>
  <c r="I1223" i="13"/>
  <c r="I1497" i="13"/>
  <c r="I1224" i="13"/>
  <c r="I142" i="13"/>
  <c r="I1225" i="13"/>
  <c r="I1474" i="13"/>
  <c r="I470" i="13"/>
  <c r="I1149" i="13"/>
  <c r="I741" i="13"/>
  <c r="I843" i="13"/>
  <c r="I315" i="13"/>
  <c r="I2408" i="13"/>
  <c r="I316" i="13"/>
  <c r="I1226" i="13"/>
  <c r="I728" i="13"/>
  <c r="I528" i="13"/>
  <c r="I1952" i="13"/>
  <c r="I182" i="13"/>
  <c r="I317" i="13"/>
  <c r="I75" i="13"/>
  <c r="I554" i="13"/>
  <c r="I215" i="13"/>
  <c r="I318" i="13"/>
  <c r="I1227" i="13"/>
  <c r="I216" i="13"/>
  <c r="I1953" i="13"/>
  <c r="I969" i="13"/>
  <c r="I1795" i="13"/>
  <c r="I1691" i="13"/>
  <c r="I2409" i="13"/>
  <c r="I1228" i="13"/>
  <c r="I1954" i="13"/>
  <c r="I937" i="13"/>
  <c r="I1046" i="13"/>
  <c r="I2144" i="13"/>
  <c r="I1098" i="13"/>
  <c r="I1762" i="13"/>
  <c r="I1692" i="13"/>
  <c r="I471" i="13"/>
  <c r="I119" i="13"/>
  <c r="I2311" i="13"/>
  <c r="I319" i="13"/>
  <c r="I529" i="13"/>
  <c r="I1955" i="13"/>
  <c r="I1116" i="13"/>
  <c r="I1034" i="13"/>
  <c r="I320" i="13"/>
  <c r="I472" i="13"/>
  <c r="I1426" i="13"/>
  <c r="I1150" i="13"/>
  <c r="I1083" i="13"/>
  <c r="I1017" i="13"/>
  <c r="I576" i="13"/>
  <c r="I1652" i="13"/>
  <c r="I1229" i="13"/>
  <c r="I1832" i="13"/>
  <c r="I1653" i="13"/>
  <c r="I1527" i="13"/>
  <c r="I2363" i="13"/>
  <c r="I1230" i="13"/>
  <c r="I1231" i="13"/>
  <c r="I601" i="13"/>
  <c r="I706" i="13"/>
  <c r="I1574" i="13"/>
  <c r="I1956" i="13"/>
  <c r="I844" i="13"/>
  <c r="I321" i="13"/>
  <c r="I76" i="13"/>
  <c r="I2328" i="13"/>
  <c r="I1475" i="13"/>
  <c r="I1796" i="13"/>
  <c r="I217" i="13"/>
  <c r="I322" i="13"/>
  <c r="I1232" i="13"/>
  <c r="I1233" i="13"/>
  <c r="I1417" i="13"/>
  <c r="I1234" i="13"/>
  <c r="I729" i="13"/>
  <c r="I1575" i="13"/>
  <c r="I776" i="13"/>
  <c r="I1576" i="13"/>
  <c r="I2263" i="13"/>
  <c r="I2145" i="13"/>
  <c r="I2187" i="13"/>
  <c r="I1957" i="13"/>
  <c r="I1958" i="13"/>
  <c r="I756" i="13"/>
  <c r="I1235" i="13"/>
  <c r="I845" i="13"/>
  <c r="I1959" i="13"/>
  <c r="I1047" i="13"/>
  <c r="I970" i="13"/>
  <c r="I1236" i="13"/>
  <c r="I1654" i="13"/>
  <c r="I1577" i="13"/>
  <c r="I846" i="13"/>
  <c r="I602" i="13"/>
  <c r="I1608" i="13"/>
  <c r="I1797" i="13"/>
  <c r="I1064" i="13"/>
  <c r="I1960" i="13"/>
  <c r="I473" i="13"/>
  <c r="I777" i="13"/>
  <c r="I1237" i="13"/>
  <c r="I1833" i="13"/>
  <c r="I1548" i="13"/>
  <c r="I323" i="13"/>
  <c r="I847" i="13"/>
  <c r="I1238" i="13"/>
  <c r="I848" i="13"/>
  <c r="I1018" i="13"/>
  <c r="I1151" i="13"/>
  <c r="I324" i="13"/>
  <c r="I912" i="13"/>
  <c r="I849" i="13"/>
  <c r="I2146" i="13"/>
  <c r="I1152" i="13"/>
  <c r="I325" i="13"/>
  <c r="I1476" i="13"/>
  <c r="I571" i="13"/>
  <c r="I1609" i="13"/>
  <c r="I46" i="13"/>
  <c r="I326" i="13"/>
  <c r="I1655" i="13"/>
  <c r="I1477" i="13"/>
  <c r="I1239" i="13"/>
  <c r="I1578" i="13"/>
  <c r="I2329" i="13"/>
  <c r="I1240" i="13"/>
  <c r="I1693" i="13"/>
  <c r="I1961" i="13"/>
  <c r="I327" i="13"/>
  <c r="I2410" i="13"/>
  <c r="I721" i="13"/>
  <c r="I530" i="13"/>
  <c r="I778" i="13"/>
  <c r="I2330" i="13"/>
  <c r="I2411" i="13"/>
  <c r="I1656" i="13"/>
  <c r="I474" i="13"/>
  <c r="I661" i="13"/>
  <c r="I722" i="13"/>
  <c r="I1579" i="13"/>
  <c r="I971" i="13"/>
  <c r="I1962" i="13"/>
  <c r="I1740" i="13"/>
  <c r="I555" i="13"/>
  <c r="I1241" i="13"/>
  <c r="I475" i="13"/>
  <c r="I1657" i="13"/>
  <c r="I1834" i="13"/>
  <c r="I1446" i="13"/>
  <c r="I1963" i="13"/>
  <c r="I1242" i="13"/>
  <c r="I1427" i="13"/>
  <c r="I999" i="13"/>
  <c r="I2306" i="13"/>
  <c r="I812" i="13"/>
  <c r="I850" i="13"/>
  <c r="I603" i="13"/>
  <c r="I2303" i="13"/>
  <c r="I1243" i="13"/>
  <c r="I851" i="13"/>
  <c r="I1153" i="13"/>
  <c r="I1447" i="13"/>
  <c r="I1244" i="13"/>
  <c r="I143" i="13"/>
  <c r="I1694" i="13"/>
  <c r="I11" i="13"/>
  <c r="I1000" i="13"/>
  <c r="I1245" i="13"/>
  <c r="I2364" i="13"/>
  <c r="I794" i="13"/>
  <c r="I328" i="13"/>
  <c r="I1729" i="13"/>
  <c r="I476" i="13"/>
  <c r="I329" i="13"/>
  <c r="I144" i="13"/>
  <c r="I1478" i="13"/>
  <c r="I1764" i="13"/>
  <c r="I1246" i="13"/>
  <c r="I2412" i="13"/>
  <c r="I531" i="13"/>
  <c r="I2147" i="13"/>
  <c r="I1396" i="13"/>
  <c r="I330" i="13"/>
  <c r="I1964" i="13"/>
  <c r="I1397" i="13"/>
  <c r="I28" i="13"/>
  <c r="I1247" i="13"/>
  <c r="I1765" i="13"/>
  <c r="I331" i="13"/>
  <c r="I1498" i="13"/>
  <c r="I685" i="13"/>
  <c r="I1248" i="13"/>
  <c r="I2264" i="13"/>
  <c r="I477" i="13"/>
  <c r="I1019" i="13"/>
  <c r="I332" i="13"/>
  <c r="I1965" i="13"/>
  <c r="I12" i="13"/>
  <c r="I333" i="13"/>
  <c r="I972" i="13"/>
  <c r="I1835" i="13"/>
  <c r="I852" i="13"/>
  <c r="I913" i="13"/>
  <c r="I556" i="13"/>
  <c r="I2188" i="13"/>
  <c r="I1516" i="13"/>
  <c r="I2226" i="13"/>
  <c r="I938" i="13"/>
  <c r="I1428" i="13"/>
  <c r="I478" i="13"/>
  <c r="I795" i="13"/>
  <c r="I1966" i="13"/>
  <c r="I757" i="13"/>
  <c r="I742" i="13"/>
  <c r="I1479" i="13"/>
  <c r="I1967" i="13"/>
  <c r="I696" i="13"/>
  <c r="I707" i="13"/>
  <c r="I1099" i="13"/>
  <c r="I1968" i="13"/>
  <c r="I1969" i="13"/>
  <c r="I2189" i="13"/>
  <c r="I708" i="13"/>
  <c r="I120" i="13"/>
  <c r="I2190" i="13"/>
  <c r="I145" i="13"/>
  <c r="I2413" i="13"/>
  <c r="I2414" i="13"/>
  <c r="I1132" i="13"/>
  <c r="I479" i="13"/>
  <c r="I1970" i="13"/>
  <c r="I121" i="13"/>
  <c r="I47" i="13"/>
  <c r="I758" i="13"/>
  <c r="I1766" i="13"/>
  <c r="I1154" i="13"/>
  <c r="I577" i="13"/>
  <c r="I334" i="13"/>
  <c r="I2293" i="13"/>
  <c r="I1971" i="13"/>
  <c r="I1792" i="13"/>
  <c r="I335" i="13"/>
  <c r="I336" i="13"/>
  <c r="I2294" i="13"/>
  <c r="I1836" i="13"/>
  <c r="I1065" i="13"/>
  <c r="I1610" i="13"/>
  <c r="I480" i="13"/>
  <c r="I1249" i="13"/>
  <c r="I2191" i="13"/>
  <c r="I2265" i="13"/>
  <c r="I481" i="13"/>
  <c r="I2365" i="13"/>
  <c r="I1726" i="13"/>
  <c r="I853" i="13"/>
  <c r="I2239" i="13"/>
  <c r="I482" i="13"/>
  <c r="I1250" i="13"/>
  <c r="I1767" i="13"/>
  <c r="I337" i="13"/>
  <c r="I483" i="13"/>
  <c r="I1251" i="13"/>
  <c r="I1448" i="13"/>
  <c r="I1768" i="13"/>
  <c r="I2366" i="13"/>
  <c r="I1449" i="13"/>
  <c r="I1972" i="13"/>
  <c r="I1549" i="13"/>
  <c r="I796" i="13"/>
  <c r="I55" i="13"/>
  <c r="I1117" i="13"/>
  <c r="I1973" i="13"/>
  <c r="I1252" i="13"/>
  <c r="I1253" i="13"/>
  <c r="I2307" i="13"/>
  <c r="I2415" i="13"/>
  <c r="I1254" i="13"/>
  <c r="I338" i="13"/>
  <c r="I2192" i="13"/>
  <c r="I686" i="13"/>
  <c r="I1020" i="13"/>
  <c r="I1974" i="13"/>
  <c r="I854" i="13"/>
  <c r="I1155" i="13"/>
  <c r="I642" i="13"/>
  <c r="I1658" i="13"/>
  <c r="I1550" i="13"/>
  <c r="I77" i="13"/>
  <c r="I1837" i="13"/>
  <c r="I1975" i="13"/>
  <c r="I1156" i="13"/>
  <c r="I1038" i="13"/>
  <c r="I2266" i="13"/>
  <c r="I1659" i="13"/>
  <c r="I1255" i="13"/>
  <c r="I662" i="13"/>
  <c r="I1976" i="13"/>
  <c r="I2416" i="13"/>
  <c r="I183" i="13"/>
  <c r="I1695" i="13"/>
  <c r="I779" i="13"/>
  <c r="I2148" i="13"/>
  <c r="I1798" i="13"/>
  <c r="I146" i="13"/>
  <c r="I2193" i="13"/>
  <c r="I759" i="13"/>
  <c r="I339" i="13"/>
  <c r="I1769" i="13"/>
  <c r="I1256" i="13"/>
  <c r="I1398" i="13"/>
  <c r="I2417" i="13"/>
  <c r="I2227" i="13"/>
  <c r="I2149" i="13"/>
  <c r="I1551" i="13"/>
  <c r="I218" i="13"/>
  <c r="I2194" i="13"/>
  <c r="I340" i="13"/>
  <c r="I484" i="13"/>
  <c r="I855" i="13"/>
  <c r="I1977" i="13"/>
  <c r="I219" i="13"/>
  <c r="I147" i="13"/>
  <c r="I1696" i="13"/>
  <c r="I220" i="13"/>
  <c r="I1838" i="13"/>
  <c r="I663" i="13"/>
  <c r="I485" i="13"/>
  <c r="I2301" i="13"/>
  <c r="I2150" i="13"/>
  <c r="I148" i="13"/>
  <c r="I1257" i="13"/>
  <c r="I341" i="13"/>
  <c r="I1978" i="13"/>
  <c r="I687" i="13"/>
  <c r="I1157" i="13"/>
  <c r="I221" i="13"/>
  <c r="I78" i="13"/>
  <c r="I1839" i="13"/>
  <c r="I1840" i="13"/>
  <c r="I342" i="13"/>
  <c r="I1552" i="13"/>
  <c r="I1979" i="13"/>
  <c r="I122" i="13"/>
  <c r="I1084" i="13"/>
  <c r="I780" i="13"/>
  <c r="I1258" i="13"/>
  <c r="I1770" i="13"/>
  <c r="I1980" i="13"/>
  <c r="I343" i="13"/>
  <c r="I743" i="13"/>
  <c r="I79" i="13"/>
  <c r="I2331" i="13"/>
  <c r="I1109" i="13"/>
  <c r="I2367" i="13"/>
  <c r="I222" i="13"/>
  <c r="I604" i="13"/>
  <c r="I344" i="13"/>
  <c r="I1021" i="13"/>
  <c r="I1981" i="13"/>
  <c r="I1158" i="13"/>
  <c r="I486" i="13"/>
  <c r="I2418" i="13"/>
  <c r="I487" i="13"/>
  <c r="I1259" i="13"/>
  <c r="I1118" i="13"/>
  <c r="I856" i="13"/>
  <c r="I80" i="13"/>
  <c r="I1697" i="13"/>
  <c r="I2368" i="13"/>
  <c r="I1982" i="13"/>
  <c r="I532" i="13"/>
  <c r="I1260" i="13"/>
  <c r="I813" i="13"/>
  <c r="I533" i="13"/>
  <c r="I1480" i="13"/>
  <c r="I1399" i="13"/>
  <c r="I223" i="13"/>
  <c r="I1841" i="13"/>
  <c r="I345" i="13"/>
  <c r="I2151" i="13"/>
  <c r="I973" i="13"/>
  <c r="I346" i="13"/>
  <c r="I123" i="13"/>
  <c r="I1261" i="13"/>
  <c r="I2332" i="13"/>
  <c r="I1983" i="13"/>
  <c r="I664" i="13"/>
  <c r="I534" i="13"/>
  <c r="I1036" i="13"/>
  <c r="I1984" i="13"/>
  <c r="I1553" i="13"/>
  <c r="I535" i="13"/>
  <c r="I2333" i="13"/>
  <c r="I1611" i="13"/>
  <c r="I224" i="13"/>
  <c r="I1660" i="13"/>
  <c r="I1085" i="13"/>
  <c r="I1985" i="13"/>
  <c r="I1262" i="13"/>
  <c r="I557" i="13"/>
  <c r="I1481" i="13"/>
  <c r="I1698" i="13"/>
  <c r="I857" i="13"/>
  <c r="I536" i="13"/>
  <c r="I558" i="13"/>
  <c r="I1842" i="13"/>
  <c r="I1661" i="13"/>
  <c r="I347" i="13"/>
  <c r="I974" i="13"/>
  <c r="I348" i="13"/>
  <c r="I665" i="13"/>
  <c r="I666" i="13"/>
  <c r="I1699" i="13"/>
  <c r="I975" i="13"/>
  <c r="I1700" i="13"/>
  <c r="I1986" i="13"/>
  <c r="I1263" i="13"/>
  <c r="I1811" i="13"/>
  <c r="I1987" i="13"/>
  <c r="I1001" i="13"/>
  <c r="I939" i="13"/>
  <c r="I858" i="13"/>
  <c r="I1264" i="13"/>
  <c r="I1612" i="13"/>
  <c r="I1265" i="13"/>
  <c r="I1022" i="13"/>
  <c r="I723" i="13"/>
  <c r="I1634" i="13"/>
  <c r="I781" i="13"/>
  <c r="I697" i="13"/>
  <c r="I2419" i="13"/>
  <c r="I225" i="13"/>
  <c r="I814" i="13"/>
  <c r="I81" i="13"/>
  <c r="I1580" i="13"/>
  <c r="I605" i="13"/>
  <c r="I1381" i="13"/>
  <c r="I82" i="13"/>
  <c r="I1066" i="13"/>
  <c r="I606" i="13"/>
  <c r="I149" i="13"/>
  <c r="I1662" i="13"/>
  <c r="I643" i="13"/>
  <c r="I1100" i="13"/>
  <c r="I1581" i="13"/>
  <c r="I1799" i="13"/>
  <c r="I1554" i="13"/>
  <c r="I17" i="13"/>
  <c r="I1843" i="13"/>
  <c r="I797" i="13"/>
  <c r="I1133" i="13"/>
  <c r="I688" i="13"/>
  <c r="I349" i="13"/>
  <c r="I350" i="13"/>
  <c r="I1159" i="13"/>
  <c r="I18" i="13"/>
  <c r="I1988" i="13"/>
  <c r="I1266" i="13"/>
  <c r="I1023" i="13"/>
  <c r="I1517" i="13"/>
  <c r="I1989" i="13"/>
  <c r="I1812" i="13"/>
  <c r="I1267" i="13"/>
  <c r="I859" i="13"/>
  <c r="I730" i="13"/>
  <c r="I351" i="13"/>
  <c r="I1800" i="13"/>
  <c r="I1990" i="13"/>
  <c r="I83" i="13"/>
  <c r="I48" i="13"/>
  <c r="I2420" i="13"/>
  <c r="I1582" i="13"/>
  <c r="I607" i="13"/>
  <c r="I2421" i="13"/>
  <c r="I1450" i="13"/>
  <c r="I1991" i="13"/>
  <c r="I940" i="13"/>
  <c r="I1268" i="13"/>
  <c r="I1992" i="13"/>
  <c r="I2312" i="13"/>
  <c r="I1993" i="13"/>
  <c r="I1269" i="13"/>
  <c r="I1772" i="13"/>
  <c r="I352" i="13"/>
  <c r="I709" i="13"/>
  <c r="I1994" i="13"/>
  <c r="I2195" i="13"/>
  <c r="I1451" i="13"/>
  <c r="I1995" i="13"/>
  <c r="I1270" i="13"/>
  <c r="I860" i="13"/>
  <c r="I150" i="13"/>
  <c r="I353" i="13"/>
  <c r="I1160" i="13"/>
  <c r="I2196" i="13"/>
  <c r="I354" i="13"/>
  <c r="I2422" i="13"/>
  <c r="I1271" i="13"/>
  <c r="I2152" i="13"/>
  <c r="I1518" i="13"/>
  <c r="I2240" i="13"/>
  <c r="I1134" i="13"/>
  <c r="I2228" i="13"/>
  <c r="I914" i="13"/>
  <c r="I1272" i="13"/>
  <c r="I84" i="13"/>
  <c r="I1273" i="13"/>
  <c r="I644" i="13"/>
  <c r="I1844" i="13"/>
  <c r="I744" i="13"/>
  <c r="I355" i="13"/>
  <c r="I2334" i="13"/>
  <c r="I151" i="13"/>
  <c r="I1135" i="13"/>
  <c r="I356" i="13"/>
  <c r="I357" i="13"/>
  <c r="I358" i="13"/>
  <c r="I226" i="13"/>
  <c r="I578" i="13"/>
  <c r="I1996" i="13"/>
  <c r="I359" i="13"/>
  <c r="I1274" i="13"/>
  <c r="I1997" i="13"/>
  <c r="I1528" i="13"/>
  <c r="I360" i="13"/>
  <c r="I2229" i="13"/>
  <c r="I488" i="13"/>
  <c r="I1555" i="13"/>
  <c r="I1275" i="13"/>
  <c r="I2267" i="13"/>
  <c r="I1092" i="13"/>
  <c r="I941" i="13"/>
  <c r="I1400" i="13"/>
  <c r="I2241" i="13"/>
  <c r="I489" i="13"/>
  <c r="I2268" i="13"/>
  <c r="I1845" i="13"/>
  <c r="I2335" i="13"/>
  <c r="I1161" i="13"/>
  <c r="I1663" i="13"/>
  <c r="I1998" i="13"/>
  <c r="I361" i="13"/>
  <c r="I1730" i="13"/>
  <c r="I1999" i="13"/>
  <c r="I1741" i="13"/>
  <c r="I227" i="13"/>
  <c r="I1519" i="13"/>
  <c r="I559" i="13"/>
  <c r="I861" i="13"/>
  <c r="I915" i="13"/>
  <c r="I798" i="13"/>
  <c r="I2313" i="13"/>
  <c r="I152" i="13"/>
  <c r="I1556" i="13"/>
  <c r="I2423" i="13"/>
  <c r="I1846" i="13"/>
  <c r="I2000" i="13"/>
  <c r="I2001" i="13"/>
  <c r="I2002" i="13"/>
  <c r="I362" i="13"/>
  <c r="I124" i="13"/>
  <c r="I2424" i="13"/>
  <c r="I1276" i="13"/>
  <c r="I2003" i="13"/>
  <c r="I363" i="13"/>
  <c r="I490" i="13"/>
  <c r="I364" i="13"/>
  <c r="I2230" i="13"/>
  <c r="I862" i="13"/>
  <c r="I2004" i="13"/>
  <c r="I1499" i="13"/>
  <c r="I365" i="13"/>
  <c r="I56" i="13"/>
  <c r="I1847" i="13"/>
  <c r="I57" i="13"/>
  <c r="I1848" i="13"/>
  <c r="I1101" i="13"/>
  <c r="I491" i="13"/>
  <c r="I2005" i="13"/>
  <c r="I1277" i="13"/>
  <c r="I2336" i="13"/>
  <c r="I1482" i="13"/>
  <c r="I2304" i="13"/>
  <c r="I1529" i="13"/>
  <c r="I1278" i="13"/>
  <c r="I2006" i="13"/>
  <c r="I366" i="13"/>
  <c r="I608" i="13"/>
  <c r="I1635" i="13"/>
  <c r="I916" i="13"/>
  <c r="I1613" i="13"/>
  <c r="I863" i="13"/>
  <c r="I1453" i="13"/>
  <c r="I1636" i="13"/>
  <c r="I1557" i="13"/>
  <c r="I1162" i="13"/>
  <c r="I1558" i="13"/>
  <c r="I537" i="13"/>
  <c r="I367" i="13"/>
  <c r="I1454" i="13"/>
  <c r="I745" i="13"/>
  <c r="I782" i="13"/>
  <c r="I1279" i="13"/>
  <c r="I368" i="13"/>
  <c r="I2269" i="13"/>
  <c r="I1500" i="13"/>
  <c r="I1280" i="13"/>
  <c r="I369" i="13"/>
  <c r="I1382" i="13"/>
  <c r="I2007" i="13"/>
  <c r="I153" i="13"/>
  <c r="I2270" i="13"/>
  <c r="I864" i="13"/>
  <c r="I1505" i="13"/>
  <c r="I746" i="13"/>
  <c r="I2153" i="13"/>
  <c r="I370" i="13"/>
  <c r="I154" i="13"/>
  <c r="I2369" i="13"/>
  <c r="I865" i="13"/>
  <c r="I815" i="13"/>
  <c r="I1614" i="13"/>
  <c r="I2008" i="13"/>
  <c r="I1849" i="13"/>
  <c r="I1801" i="13"/>
  <c r="I1701" i="13"/>
  <c r="I866" i="13"/>
  <c r="I1429" i="13"/>
  <c r="I492" i="13"/>
  <c r="I1530" i="13"/>
  <c r="I2009" i="13"/>
  <c r="I1281" i="13"/>
  <c r="I2197" i="13"/>
  <c r="I228" i="13"/>
  <c r="I1615" i="13"/>
  <c r="I371" i="13"/>
  <c r="I2314" i="13"/>
  <c r="I917" i="13"/>
  <c r="I155" i="13"/>
  <c r="I1702" i="13"/>
  <c r="I229" i="13"/>
  <c r="I125" i="13"/>
  <c r="I609" i="13"/>
  <c r="I1616" i="13"/>
  <c r="I2010" i="13"/>
  <c r="I1455" i="13"/>
  <c r="I2370" i="13"/>
  <c r="I1119" i="13"/>
  <c r="I85" i="13"/>
  <c r="I1664" i="13"/>
  <c r="I2198" i="13"/>
  <c r="I2011" i="13"/>
  <c r="I1637" i="13"/>
  <c r="I689" i="13"/>
  <c r="I2154" i="13"/>
  <c r="I2425" i="13"/>
  <c r="I1282" i="13"/>
  <c r="I2012" i="13"/>
  <c r="I760" i="13"/>
  <c r="I49" i="13"/>
  <c r="I156" i="13"/>
  <c r="I184" i="13"/>
  <c r="I1093" i="13"/>
  <c r="I86" i="13"/>
  <c r="I157" i="13"/>
  <c r="I87" i="13"/>
  <c r="I2155" i="13"/>
  <c r="I1163" i="13"/>
  <c r="I1067" i="13"/>
  <c r="I372" i="13"/>
  <c r="I1283" i="13"/>
  <c r="I1456" i="13"/>
  <c r="I2242" i="13"/>
  <c r="I1802" i="13"/>
  <c r="I1068" i="13"/>
  <c r="I761" i="13"/>
  <c r="I560" i="13"/>
  <c r="I373" i="13"/>
  <c r="I1850" i="13"/>
  <c r="I1164" i="13"/>
  <c r="I1388" i="13"/>
  <c r="I1457" i="13"/>
  <c r="I2013" i="13"/>
  <c r="I645" i="13"/>
  <c r="I158" i="13"/>
  <c r="I538" i="13"/>
  <c r="I867" i="13"/>
  <c r="I1165" i="13"/>
  <c r="I610" i="13"/>
  <c r="I2156" i="13"/>
  <c r="I942" i="13"/>
  <c r="I943" i="13"/>
  <c r="I747" i="13"/>
  <c r="I976" i="13"/>
  <c r="I1617" i="13"/>
  <c r="I39" i="13"/>
  <c r="I1665" i="13"/>
  <c r="I1284" i="13"/>
  <c r="I1851" i="13"/>
  <c r="I1483" i="13"/>
  <c r="I762" i="13"/>
  <c r="I2426" i="13"/>
  <c r="I1024" i="13"/>
  <c r="I2199" i="13"/>
  <c r="I1120" i="13"/>
  <c r="I230" i="13"/>
  <c r="I493" i="13"/>
  <c r="I2014" i="13"/>
  <c r="I2015" i="13"/>
  <c r="I88" i="13"/>
  <c r="I2016" i="13"/>
  <c r="I2200" i="13"/>
  <c r="I2017" i="13"/>
  <c r="I2018" i="13"/>
  <c r="I611" i="13"/>
  <c r="I2019" i="13"/>
  <c r="I539" i="13"/>
  <c r="I2020" i="13"/>
  <c r="I1531" i="13"/>
  <c r="I612" i="13"/>
  <c r="I1048" i="13"/>
  <c r="I1583" i="13"/>
  <c r="I1484" i="13"/>
  <c r="I1501" i="13"/>
  <c r="I2021" i="13"/>
  <c r="I710" i="13"/>
  <c r="I2427" i="13"/>
  <c r="I1559" i="13"/>
  <c r="I159" i="13"/>
  <c r="I748" i="13"/>
  <c r="I2022" i="13"/>
  <c r="I1285" i="13"/>
  <c r="I1286" i="13"/>
  <c r="I1506" i="13"/>
  <c r="I561" i="13"/>
  <c r="I711" i="13"/>
  <c r="I2023" i="13"/>
  <c r="I2428" i="13"/>
  <c r="I2024" i="13"/>
  <c r="I1287" i="13"/>
  <c r="I374" i="13"/>
  <c r="I1485" i="13"/>
  <c r="I1389" i="13"/>
  <c r="I783" i="13"/>
  <c r="I816" i="13"/>
  <c r="I2025" i="13"/>
  <c r="I540" i="13"/>
  <c r="I541" i="13"/>
  <c r="I2026" i="13"/>
  <c r="I2027" i="13"/>
  <c r="I2337" i="13"/>
  <c r="I231" i="13"/>
  <c r="I494" i="13"/>
  <c r="I1102" i="13"/>
  <c r="I977" i="13"/>
  <c r="I232" i="13"/>
  <c r="I495" i="13"/>
  <c r="I1703" i="13"/>
  <c r="I2028" i="13"/>
  <c r="I1486" i="13"/>
  <c r="I185" i="13"/>
  <c r="I1288" i="13"/>
  <c r="I799" i="13"/>
  <c r="I2371" i="13"/>
  <c r="I2201" i="13"/>
  <c r="I1773" i="13"/>
  <c r="I667" i="13"/>
  <c r="I868" i="13"/>
  <c r="I375" i="13"/>
  <c r="I1289" i="13"/>
  <c r="I1290" i="13"/>
  <c r="I376" i="13"/>
  <c r="I2157" i="13"/>
  <c r="I1166" i="13"/>
  <c r="I2158" i="13"/>
  <c r="I1731" i="13"/>
  <c r="I1560" i="13"/>
  <c r="I1704" i="13"/>
  <c r="I1401" i="13"/>
  <c r="I1291" i="13"/>
  <c r="I2372" i="13"/>
  <c r="I1402" i="13"/>
  <c r="I613" i="13"/>
  <c r="I89" i="13"/>
  <c r="I377" i="13"/>
  <c r="I2338" i="13"/>
  <c r="I378" i="13"/>
  <c r="I2029" i="13"/>
  <c r="I50" i="13"/>
  <c r="I1458" i="13"/>
  <c r="I2030" i="13"/>
  <c r="I1292" i="13"/>
  <c r="I2031" i="13"/>
  <c r="I1121" i="13"/>
  <c r="I918" i="13"/>
  <c r="I1803" i="13"/>
  <c r="I1774" i="13"/>
  <c r="I2032" i="13"/>
  <c r="I869" i="13"/>
  <c r="I2033" i="13"/>
  <c r="I379" i="13"/>
  <c r="I2034" i="13"/>
  <c r="I2271" i="13"/>
  <c r="I1049" i="13"/>
  <c r="I919" i="13"/>
  <c r="I978" i="13"/>
  <c r="I380" i="13"/>
  <c r="I2272" i="13"/>
  <c r="I1852" i="13"/>
  <c r="I1775" i="13"/>
  <c r="I2339" i="13"/>
  <c r="I2035" i="13"/>
  <c r="I1520" i="13"/>
  <c r="I496" i="13"/>
  <c r="I90" i="13"/>
  <c r="I784" i="13"/>
  <c r="I1430" i="13"/>
  <c r="I91" i="13"/>
  <c r="I1727" i="13"/>
  <c r="I1293" i="13"/>
  <c r="I1853" i="13"/>
  <c r="I579" i="13"/>
  <c r="I542" i="13"/>
  <c r="I381" i="13"/>
  <c r="I1584" i="13"/>
  <c r="I1039" i="13"/>
  <c r="I2429" i="13"/>
  <c r="I1666" i="13"/>
  <c r="I1294" i="13"/>
  <c r="I1002" i="13"/>
  <c r="I1431" i="13"/>
  <c r="I1507" i="13"/>
  <c r="I2159" i="13"/>
  <c r="I1025" i="13"/>
  <c r="I763" i="13"/>
  <c r="I1003" i="13"/>
  <c r="I1295" i="13"/>
  <c r="I29" i="13"/>
  <c r="I497" i="13"/>
  <c r="I1854" i="13"/>
  <c r="I382" i="13"/>
  <c r="I817" i="13"/>
  <c r="I2430" i="13"/>
  <c r="I383" i="13"/>
  <c r="I2340" i="13"/>
  <c r="I1004" i="13"/>
  <c r="I543" i="13"/>
  <c r="I2231" i="13"/>
  <c r="I2431" i="13"/>
  <c r="I498" i="13"/>
  <c r="I1167" i="13"/>
  <c r="I2432" i="13"/>
  <c r="I1618" i="13"/>
  <c r="I979" i="13"/>
  <c r="I1296" i="13"/>
  <c r="I1297" i="13"/>
  <c r="I1086" i="13"/>
  <c r="I614" i="13"/>
  <c r="I499" i="13"/>
  <c r="I160" i="13"/>
  <c r="I2036" i="13"/>
  <c r="I2037" i="13"/>
  <c r="I2202" i="13"/>
  <c r="I690" i="13"/>
  <c r="I562" i="13"/>
  <c r="I500" i="13"/>
  <c r="I1005" i="13"/>
  <c r="I233" i="13"/>
  <c r="I1732" i="13"/>
  <c r="I870" i="13"/>
  <c r="I1776" i="13"/>
  <c r="I1103" i="13"/>
  <c r="I871" i="13"/>
  <c r="I1619" i="13"/>
  <c r="I1459" i="13"/>
  <c r="I384" i="13"/>
  <c r="I385" i="13"/>
  <c r="I2038" i="13"/>
  <c r="I386" i="13"/>
  <c r="I2433" i="13"/>
  <c r="I2039" i="13"/>
  <c r="I1532" i="13"/>
  <c r="I1104" i="13"/>
  <c r="I1298" i="13"/>
  <c r="I615" i="13"/>
  <c r="I387" i="13"/>
  <c r="I388" i="13"/>
  <c r="I944" i="13"/>
  <c r="I872" i="13"/>
  <c r="I2273" i="13"/>
  <c r="I1777" i="13"/>
  <c r="I544" i="13"/>
  <c r="I2160" i="13"/>
  <c r="I40" i="13"/>
  <c r="I389" i="13"/>
  <c r="I920" i="13"/>
  <c r="I2161" i="13"/>
  <c r="I1585" i="13"/>
  <c r="I2274" i="13"/>
  <c r="I668" i="13"/>
  <c r="I1855" i="13"/>
  <c r="I563" i="13"/>
  <c r="I1856" i="13"/>
  <c r="I51" i="13"/>
  <c r="I945" i="13"/>
  <c r="I2040" i="13"/>
  <c r="I980" i="13"/>
  <c r="I2041" i="13"/>
  <c r="I2042" i="13"/>
  <c r="I2043" i="13"/>
  <c r="I946" i="13"/>
  <c r="I921" i="13"/>
  <c r="I1299" i="13"/>
  <c r="I161" i="13"/>
  <c r="I2275" i="13"/>
  <c r="I19" i="13"/>
  <c r="I92" i="13"/>
  <c r="I1300" i="13"/>
  <c r="I1705" i="13"/>
  <c r="I234" i="13"/>
  <c r="I800" i="13"/>
  <c r="I712" i="13"/>
  <c r="I2465" i="13"/>
  <c r="I922" i="13"/>
  <c r="I1087" i="13"/>
  <c r="I616" i="13"/>
  <c r="I873" i="13"/>
  <c r="I669" i="13"/>
  <c r="I874" i="13"/>
  <c r="I801" i="13"/>
  <c r="I875" i="13"/>
  <c r="I1301" i="13"/>
  <c r="I617" i="13"/>
  <c r="I1667" i="13"/>
  <c r="I618" i="13"/>
  <c r="I876" i="13"/>
  <c r="I2044" i="13"/>
  <c r="I619" i="13"/>
  <c r="I1302" i="13"/>
  <c r="I2203" i="13"/>
  <c r="I501" i="13"/>
  <c r="I2045" i="13"/>
  <c r="I390" i="13"/>
  <c r="I186" i="13"/>
  <c r="I1303" i="13"/>
  <c r="I1857" i="13"/>
  <c r="I2046" i="13"/>
  <c r="I2047" i="13"/>
  <c r="I391" i="13"/>
  <c r="I2305" i="13"/>
  <c r="I2434" i="13"/>
  <c r="I1304" i="13"/>
  <c r="I126" i="13"/>
  <c r="I1638" i="13"/>
  <c r="I30" i="13"/>
  <c r="I731" i="13"/>
  <c r="I981" i="13"/>
  <c r="I1432" i="13"/>
  <c r="I2048" i="13"/>
  <c r="I620" i="13"/>
  <c r="I2049" i="13"/>
  <c r="I732" i="13"/>
  <c r="I2341" i="13"/>
  <c r="I713" i="13"/>
  <c r="I785" i="13"/>
  <c r="I93" i="13"/>
  <c r="I1006" i="13"/>
  <c r="I2204" i="13"/>
  <c r="I1586" i="13"/>
  <c r="I564" i="13"/>
  <c r="I235" i="13"/>
  <c r="I2050" i="13"/>
  <c r="I2051" i="13"/>
  <c r="I2052" i="13"/>
  <c r="I2435" i="13"/>
  <c r="I392" i="13"/>
  <c r="I2205" i="13"/>
  <c r="I947" i="13"/>
  <c r="I877" i="13"/>
  <c r="I1110" i="13"/>
  <c r="I878" i="13"/>
  <c r="I1487" i="13"/>
  <c r="I236" i="13"/>
  <c r="I982" i="13"/>
  <c r="I818" i="13"/>
  <c r="I2232" i="13"/>
  <c r="I393" i="13"/>
  <c r="I621" i="13"/>
  <c r="I1305" i="13"/>
  <c r="I2053" i="13"/>
  <c r="I948" i="13"/>
  <c r="I1306" i="13"/>
  <c r="I1502" i="13"/>
  <c r="I2463" i="13"/>
  <c r="I879" i="13"/>
  <c r="I1561" i="13"/>
  <c r="I1050" i="13"/>
  <c r="I1051" i="13"/>
  <c r="I1168" i="13"/>
  <c r="I1620" i="13"/>
  <c r="I2054" i="13"/>
  <c r="I502" i="13"/>
  <c r="I2436" i="13"/>
  <c r="I1587" i="13"/>
  <c r="I2055" i="13"/>
  <c r="I880" i="13"/>
  <c r="I2243" i="13"/>
  <c r="I237" i="13"/>
  <c r="I1706" i="13"/>
  <c r="I394" i="13"/>
  <c r="I1069" i="13"/>
  <c r="I1621" i="13"/>
  <c r="I395" i="13"/>
  <c r="I1111" i="13"/>
  <c r="I670" i="13"/>
  <c r="I1307" i="13"/>
  <c r="I503" i="13"/>
  <c r="I2437" i="13"/>
  <c r="I1858" i="13"/>
  <c r="I622" i="13"/>
  <c r="I1308" i="13"/>
  <c r="I623" i="13"/>
  <c r="I1070" i="13"/>
  <c r="I786" i="13"/>
  <c r="I580" i="13"/>
  <c r="I2438" i="13"/>
  <c r="I396" i="13"/>
  <c r="I1071" i="13"/>
  <c r="I1668" i="13"/>
  <c r="I238" i="13"/>
  <c r="I2233" i="13"/>
  <c r="I397" i="13"/>
  <c r="I239" i="13"/>
  <c r="I1309" i="13"/>
  <c r="I1622" i="13"/>
  <c r="I20" i="13"/>
  <c r="I94" i="13"/>
  <c r="I2056" i="13"/>
  <c r="I1026" i="13"/>
  <c r="I1562" i="13"/>
  <c r="I1778" i="13"/>
  <c r="I2057" i="13"/>
  <c r="I1310" i="13"/>
  <c r="I764" i="13"/>
  <c r="I983" i="13"/>
  <c r="I21" i="13"/>
  <c r="I1460" i="13"/>
  <c r="I2058" i="13"/>
  <c r="I398" i="13"/>
  <c r="I189" i="13"/>
  <c r="I2059" i="13"/>
  <c r="I2060" i="13"/>
  <c r="I765" i="13"/>
  <c r="I1623" i="13"/>
  <c r="I1859" i="13"/>
  <c r="I1311" i="13"/>
  <c r="I2244" i="13"/>
  <c r="I1312" i="13"/>
  <c r="I714" i="13"/>
  <c r="I1779" i="13"/>
  <c r="I2276" i="13"/>
  <c r="I2061" i="13"/>
  <c r="I698" i="13"/>
  <c r="I949" i="13"/>
  <c r="I1707" i="13"/>
  <c r="I624" i="13"/>
  <c r="I399" i="13"/>
  <c r="I749" i="13"/>
  <c r="I2439" i="13"/>
  <c r="I950" i="13"/>
  <c r="I400" i="13"/>
  <c r="I1040" i="13"/>
  <c r="I1780" i="13"/>
  <c r="I2440" i="13"/>
  <c r="I1860" i="13"/>
  <c r="I1313" i="13"/>
  <c r="I2062" i="13"/>
  <c r="I162" i="13"/>
  <c r="I1521" i="13"/>
  <c r="I819" i="13"/>
  <c r="I1861" i="13"/>
  <c r="I1314" i="13"/>
  <c r="I1136" i="13"/>
  <c r="I52" i="13"/>
  <c r="I699" i="13"/>
  <c r="I881" i="13"/>
  <c r="I1533" i="13"/>
  <c r="I1315" i="13"/>
  <c r="I2063" i="13"/>
  <c r="I401" i="13"/>
  <c r="I22" i="13"/>
  <c r="I402" i="13"/>
  <c r="I1383" i="13"/>
  <c r="I1624" i="13"/>
  <c r="I1461" i="13"/>
  <c r="I1522" i="13"/>
  <c r="I951" i="13"/>
  <c r="I403" i="13"/>
  <c r="I95" i="13"/>
  <c r="I1862" i="13"/>
  <c r="I240" i="13"/>
  <c r="I691" i="13"/>
  <c r="I96" i="13"/>
  <c r="I1563" i="13"/>
  <c r="I1411" i="13"/>
  <c r="I984" i="13"/>
  <c r="I985" i="13"/>
  <c r="I1041" i="13"/>
  <c r="I2064" i="13"/>
  <c r="I1316" i="13"/>
  <c r="I2065" i="13"/>
  <c r="I952" i="13"/>
  <c r="I882" i="13"/>
  <c r="I404" i="13"/>
  <c r="I1112" i="13"/>
  <c r="I953" i="13"/>
  <c r="I986" i="13"/>
  <c r="I1863" i="13"/>
  <c r="I1027" i="13"/>
  <c r="I405" i="13"/>
  <c r="I2206" i="13"/>
  <c r="I2277" i="13"/>
  <c r="I1122" i="13"/>
  <c r="I241" i="13"/>
  <c r="I987" i="13"/>
  <c r="I1317" i="13"/>
  <c r="I1318" i="13"/>
  <c r="I2441" i="13"/>
  <c r="I1319" i="13"/>
  <c r="I1028" i="13"/>
  <c r="I1320" i="13"/>
  <c r="I1137" i="13"/>
  <c r="I1742" i="13"/>
  <c r="I1321" i="13"/>
  <c r="I2066" i="13"/>
  <c r="I406" i="13"/>
  <c r="I724" i="13"/>
  <c r="I127" i="13"/>
  <c r="I1534" i="13"/>
  <c r="I242" i="13"/>
  <c r="I954" i="13"/>
  <c r="I1639" i="13"/>
  <c r="I671" i="13"/>
  <c r="I2207" i="13"/>
  <c r="I988" i="13"/>
  <c r="I2442" i="13"/>
  <c r="I2067" i="13"/>
  <c r="I2208" i="13"/>
  <c r="I2068" i="13"/>
  <c r="I407" i="13"/>
  <c r="I1169" i="13"/>
  <c r="I1746" i="13"/>
  <c r="I820" i="13"/>
  <c r="I1640" i="13"/>
  <c r="I2069" i="13"/>
  <c r="I2070" i="13"/>
  <c r="I2071" i="13"/>
  <c r="I2278" i="13"/>
  <c r="I1412" i="13"/>
  <c r="I1433" i="13"/>
  <c r="I2072" i="13"/>
  <c r="I1535" i="13"/>
  <c r="I408" i="13"/>
  <c r="I1813" i="13"/>
  <c r="I163" i="13"/>
  <c r="I1322" i="13"/>
  <c r="I2295" i="13"/>
  <c r="I1462" i="13"/>
  <c r="I409" i="13"/>
  <c r="I1503" i="13"/>
  <c r="I1170" i="13"/>
  <c r="I625" i="13"/>
  <c r="I2245" i="13"/>
  <c r="I1669" i="13"/>
  <c r="I53" i="13"/>
  <c r="I2234" i="13"/>
  <c r="I2073" i="13"/>
  <c r="I2074" i="13"/>
  <c r="I1641" i="13"/>
  <c r="I2342" i="13"/>
  <c r="I1463" i="13"/>
  <c r="I715" i="13"/>
  <c r="I2443" i="13"/>
  <c r="I410" i="13"/>
  <c r="I626" i="13"/>
  <c r="I411" i="13"/>
  <c r="I412" i="13"/>
  <c r="I1029" i="13"/>
  <c r="I413" i="13"/>
  <c r="I955" i="13"/>
  <c r="I1670" i="13"/>
  <c r="I883" i="13"/>
  <c r="I2279" i="13"/>
  <c r="I2343" i="13"/>
  <c r="I243" i="13"/>
  <c r="I2344" i="13"/>
  <c r="I2075" i="13"/>
  <c r="I884" i="13"/>
  <c r="I1733" i="13"/>
  <c r="I414" i="13"/>
  <c r="I627" i="13"/>
  <c r="I1671" i="13"/>
  <c r="I415" i="13"/>
  <c r="I1007" i="13"/>
  <c r="I1864" i="13"/>
  <c r="I2345" i="13"/>
  <c r="I1672" i="13"/>
  <c r="I1390" i="13"/>
  <c r="I244" i="13"/>
  <c r="I821" i="13"/>
  <c r="I2076" i="13"/>
  <c r="I646" i="13"/>
  <c r="I956" i="13"/>
  <c r="I1088" i="13"/>
  <c r="I1323" i="13"/>
  <c r="I1404" i="13"/>
  <c r="I2077" i="13"/>
  <c r="I2078" i="13"/>
  <c r="I105" i="13"/>
  <c r="I164" i="13"/>
  <c r="I1405" i="13"/>
  <c r="I716" i="13"/>
  <c r="I2315" i="13"/>
  <c r="I2079" i="13"/>
  <c r="I2444" i="13"/>
  <c r="I2373" i="13"/>
  <c r="I2162" i="13"/>
  <c r="I1781" i="13"/>
  <c r="I2080" i="13"/>
  <c r="I2346" i="13"/>
  <c r="I416" i="13"/>
  <c r="I2296" i="13"/>
  <c r="I1865" i="13"/>
  <c r="I23" i="13"/>
  <c r="I822" i="13"/>
  <c r="I766" i="13"/>
  <c r="I128" i="13"/>
  <c r="I2374" i="13"/>
  <c r="I2445" i="13"/>
  <c r="I1324" i="13"/>
  <c r="I957" i="13"/>
  <c r="I1325" i="13"/>
  <c r="I1030" i="13"/>
  <c r="I1326" i="13"/>
  <c r="I565" i="13"/>
  <c r="I923" i="13"/>
  <c r="I2375" i="13"/>
  <c r="I1866" i="13"/>
  <c r="I1588" i="13"/>
  <c r="I1804" i="13"/>
  <c r="I417" i="13"/>
  <c r="I245" i="13"/>
  <c r="I989" i="13"/>
  <c r="I418" i="13"/>
  <c r="I2081" i="13"/>
  <c r="I504" i="13"/>
  <c r="I165" i="13"/>
  <c r="I2163" i="13"/>
  <c r="I545" i="13"/>
  <c r="I2082" i="13"/>
  <c r="I717" i="13"/>
  <c r="I2083" i="13"/>
  <c r="I31" i="13"/>
  <c r="I1867" i="13"/>
  <c r="I1625" i="13"/>
  <c r="I1035" i="13"/>
  <c r="I1673" i="13"/>
  <c r="I1782" i="13"/>
  <c r="I419" i="13"/>
  <c r="I885" i="13"/>
  <c r="I787" i="13"/>
  <c r="I1072" i="13"/>
  <c r="I2446" i="13"/>
  <c r="I2299" i="13"/>
  <c r="I990" i="13"/>
  <c r="I2084" i="13"/>
  <c r="I2085" i="13"/>
  <c r="I1052" i="13"/>
  <c r="I1327" i="13"/>
  <c r="I2086" i="13"/>
  <c r="I2087" i="13"/>
  <c r="I166" i="13"/>
  <c r="I991" i="13"/>
  <c r="I1138" i="13"/>
  <c r="I2164" i="13"/>
  <c r="I505" i="13"/>
  <c r="I506" i="13"/>
  <c r="I2235" i="13"/>
  <c r="I507" i="13"/>
  <c r="I767" i="13"/>
  <c r="I2347" i="13"/>
  <c r="I2088" i="13"/>
  <c r="I1073" i="13"/>
  <c r="I886" i="13"/>
  <c r="I420" i="13"/>
  <c r="I2089" i="13"/>
  <c r="I2376" i="13"/>
  <c r="I1328" i="13"/>
  <c r="I566" i="13"/>
  <c r="I992" i="13"/>
  <c r="I628" i="13"/>
  <c r="I508" i="13"/>
  <c r="I2280" i="13"/>
  <c r="I2090" i="13"/>
  <c r="I1642" i="13"/>
  <c r="I2281" i="13"/>
  <c r="I167" i="13"/>
  <c r="I421" i="13"/>
  <c r="I187" i="13"/>
  <c r="I567" i="13"/>
  <c r="I422" i="13"/>
  <c r="I2165" i="13"/>
  <c r="I647" i="13"/>
  <c r="I1391" i="13"/>
  <c r="I700" i="13"/>
  <c r="I1113" i="13"/>
  <c r="I1089" i="13"/>
  <c r="I1329" i="13"/>
  <c r="I1074" i="13"/>
  <c r="I509" i="13"/>
  <c r="I2091" i="13"/>
  <c r="I2246" i="13"/>
  <c r="I2092" i="13"/>
  <c r="I1734" i="13"/>
  <c r="I2377" i="13"/>
  <c r="I1330" i="13"/>
  <c r="I2093" i="13"/>
  <c r="I1331" i="13"/>
  <c r="I41" i="13"/>
  <c r="I1626" i="13"/>
  <c r="I423" i="13"/>
  <c r="I1332" i="13"/>
  <c r="I1627" i="13"/>
  <c r="I2378" i="13"/>
  <c r="I424" i="13"/>
  <c r="I2348" i="13"/>
  <c r="I2094" i="13"/>
  <c r="I2379" i="13"/>
  <c r="I1589" i="13"/>
  <c r="I1536" i="13"/>
  <c r="I2349" i="13"/>
  <c r="I546" i="13"/>
  <c r="I246" i="13"/>
  <c r="I1123" i="13"/>
  <c r="I1407" i="13"/>
  <c r="I1333" i="13"/>
  <c r="I247" i="13"/>
  <c r="I1868" i="13"/>
  <c r="I572" i="13"/>
  <c r="I1124" i="13"/>
  <c r="I1125" i="13"/>
  <c r="I1869" i="13"/>
  <c r="I168" i="13"/>
  <c r="I1590" i="13"/>
  <c r="I510" i="13"/>
  <c r="I129" i="13"/>
  <c r="I425" i="13"/>
  <c r="I823" i="13"/>
  <c r="I648" i="13"/>
  <c r="I802" i="13"/>
  <c r="I2166" i="13"/>
  <c r="I2095" i="13"/>
  <c r="I1708" i="13"/>
  <c r="I547" i="13"/>
  <c r="I1075" i="13"/>
  <c r="I1334" i="13"/>
  <c r="I924" i="13"/>
  <c r="I2282" i="13"/>
  <c r="I426" i="13"/>
  <c r="I1171" i="13"/>
  <c r="I169" i="13"/>
  <c r="I887" i="13"/>
  <c r="I2316" i="13"/>
  <c r="I1031" i="13"/>
  <c r="I2350" i="13"/>
  <c r="I788" i="13"/>
  <c r="I1643" i="13"/>
  <c r="I248" i="13"/>
  <c r="I1105" i="13"/>
  <c r="I2447" i="13"/>
  <c r="I32" i="13"/>
  <c r="I1735" i="13"/>
  <c r="I1488" i="13"/>
  <c r="I1870" i="13"/>
  <c r="I1709" i="13"/>
  <c r="I1871" i="13"/>
  <c r="I249" i="13"/>
  <c r="I250" i="13"/>
  <c r="I427" i="13"/>
  <c r="I2448" i="13"/>
  <c r="I1335" i="13"/>
  <c r="I2464" i="13"/>
  <c r="I1464" i="13"/>
  <c r="I428" i="13"/>
  <c r="I2283" i="13"/>
  <c r="I629" i="13"/>
  <c r="I2096" i="13"/>
  <c r="I1106" i="13"/>
  <c r="I1591" i="13"/>
  <c r="I1434" i="13"/>
  <c r="I630" i="13"/>
  <c r="I1336" i="13"/>
  <c r="I672" i="13"/>
  <c r="I429" i="13"/>
  <c r="I2097" i="13"/>
  <c r="I803" i="13"/>
  <c r="I1508" i="13"/>
  <c r="I1094" i="13"/>
  <c r="I2098" i="13"/>
  <c r="I2351" i="13"/>
  <c r="I2167" i="13"/>
  <c r="I1337" i="13"/>
  <c r="I725" i="13"/>
  <c r="I2168" i="13"/>
  <c r="I2099" i="13"/>
  <c r="I97" i="13"/>
  <c r="I1743" i="13"/>
  <c r="I511" i="13"/>
  <c r="I2169" i="13"/>
  <c r="I1783" i="13"/>
  <c r="I2100" i="13"/>
  <c r="I888" i="13"/>
  <c r="I1674" i="13"/>
  <c r="I889" i="13"/>
  <c r="I1338" i="13"/>
  <c r="I1339" i="13"/>
  <c r="I1107" i="13"/>
  <c r="I1340" i="13"/>
  <c r="I1736" i="13"/>
  <c r="I2101" i="13"/>
  <c r="I673" i="13"/>
  <c r="I1509" i="13"/>
  <c r="I430" i="13"/>
  <c r="I1872" i="13"/>
  <c r="I1090" i="13"/>
  <c r="I2352" i="13"/>
  <c r="I1784" i="13"/>
  <c r="I649" i="13"/>
  <c r="I2102" i="13"/>
  <c r="I631" i="13"/>
  <c r="I2103" i="13"/>
  <c r="I170" i="13"/>
  <c r="I750" i="13"/>
  <c r="I890" i="13"/>
  <c r="I768" i="13"/>
  <c r="I568" i="13"/>
  <c r="I2104" i="13"/>
  <c r="I2170" i="13"/>
  <c r="I769" i="13"/>
  <c r="I1108" i="13"/>
  <c r="I1076" i="13"/>
  <c r="I1710" i="13"/>
  <c r="I751" i="13"/>
  <c r="I431" i="13"/>
  <c r="I33" i="13"/>
  <c r="I2105" i="13"/>
  <c r="I2106" i="13"/>
  <c r="I432" i="13"/>
  <c r="I1873" i="13"/>
  <c r="I1489" i="13"/>
  <c r="I1785" i="13"/>
  <c r="I2107" i="13"/>
  <c r="I2209" i="13"/>
  <c r="I2449" i="13"/>
  <c r="I251" i="13"/>
  <c r="I98" i="13"/>
  <c r="I1341" i="13"/>
  <c r="I2450" i="13"/>
  <c r="I1342" i="13"/>
  <c r="I2210" i="13"/>
  <c r="I1384" i="13"/>
  <c r="I2236" i="13"/>
  <c r="I14" i="13"/>
  <c r="I1537" i="13"/>
  <c r="I2108" i="13"/>
  <c r="I1343" i="13"/>
  <c r="I2211" i="13"/>
  <c r="I2109" i="13"/>
  <c r="I1344" i="13"/>
  <c r="I958" i="13"/>
  <c r="I1814" i="13"/>
  <c r="I433" i="13"/>
  <c r="I891" i="13"/>
  <c r="I1744" i="13"/>
  <c r="I1737" i="13"/>
  <c r="I1345" i="13"/>
  <c r="I674" i="13"/>
  <c r="I2353" i="13"/>
  <c r="I925" i="13"/>
  <c r="I2110" i="13"/>
  <c r="I1874" i="13"/>
  <c r="I2111" i="13"/>
  <c r="I1346" i="13"/>
  <c r="I569" i="13"/>
  <c r="I1347" i="13"/>
  <c r="I2112" i="13"/>
  <c r="I1875" i="13"/>
  <c r="I993" i="13"/>
  <c r="I1435" i="13"/>
  <c r="I1348" i="13"/>
  <c r="I1592" i="13"/>
  <c r="I252" i="13"/>
  <c r="I1593" i="13"/>
  <c r="I2212" i="13"/>
  <c r="I2297" i="13"/>
  <c r="I1408" i="13"/>
  <c r="I1349" i="13"/>
  <c r="I2113" i="13"/>
  <c r="I892" i="13"/>
  <c r="I1711" i="13"/>
  <c r="I1091" i="13"/>
  <c r="I1712" i="13"/>
  <c r="I1077" i="13"/>
  <c r="I1745" i="13"/>
  <c r="I1350" i="13"/>
  <c r="I1172" i="13"/>
  <c r="I1351" i="13"/>
  <c r="I253" i="13"/>
  <c r="I1352" i="13"/>
  <c r="I1713" i="13"/>
  <c r="I718" i="13"/>
  <c r="I632" i="13"/>
  <c r="I1078" i="13"/>
  <c r="I1139" i="13"/>
  <c r="I254" i="13"/>
  <c r="I130" i="13"/>
  <c r="I893" i="13"/>
  <c r="I434" i="13"/>
  <c r="I2114" i="13"/>
  <c r="I2285" i="13"/>
  <c r="I2115" i="13"/>
  <c r="I633" i="13"/>
  <c r="I1353" i="13"/>
  <c r="I2247" i="13"/>
  <c r="I1510" i="13"/>
  <c r="I99" i="13"/>
  <c r="I2116" i="13"/>
  <c r="I548" i="13"/>
  <c r="I1714" i="13"/>
  <c r="I733" i="13"/>
  <c r="I1126" i="13"/>
  <c r="I1354" i="13"/>
  <c r="I2451" i="13"/>
  <c r="I435" i="13"/>
  <c r="I2354" i="13"/>
  <c r="I2117" i="13"/>
  <c r="I1140" i="13"/>
  <c r="I1815" i="13"/>
  <c r="I100" i="13"/>
  <c r="I2118" i="13"/>
  <c r="I1465" i="13"/>
  <c r="I1355" i="13"/>
  <c r="I634" i="13"/>
  <c r="I1173" i="13"/>
  <c r="I512" i="13"/>
  <c r="I1715" i="13"/>
  <c r="I804" i="13"/>
  <c r="I2452" i="13"/>
  <c r="I1716" i="13"/>
  <c r="I436" i="13"/>
  <c r="I1786" i="13"/>
  <c r="I513" i="13"/>
  <c r="I1738" i="13"/>
  <c r="I549" i="13"/>
  <c r="I1538" i="13"/>
  <c r="I101" i="13"/>
  <c r="I959" i="13"/>
  <c r="I437" i="13"/>
  <c r="I1356" i="13"/>
  <c r="I1490" i="13"/>
  <c r="I2119" i="13"/>
  <c r="I926" i="13"/>
  <c r="I1174" i="13"/>
  <c r="I894" i="13"/>
  <c r="I1079" i="13"/>
  <c r="I1141" i="13"/>
  <c r="I1717" i="13"/>
  <c r="I2120" i="13"/>
  <c r="I1594" i="13"/>
  <c r="I514" i="13"/>
  <c r="I2171" i="13"/>
  <c r="I438" i="13"/>
  <c r="I2172" i="13"/>
  <c r="I1357" i="13"/>
  <c r="I439" i="13"/>
  <c r="I927" i="13"/>
  <c r="I2213" i="13"/>
  <c r="I650" i="13"/>
  <c r="I1747" i="13"/>
  <c r="I928" i="13"/>
  <c r="I1358" i="13"/>
  <c r="I1805" i="13"/>
  <c r="I929" i="13"/>
  <c r="I550" i="13"/>
  <c r="I675" i="13"/>
  <c r="I635" i="13"/>
  <c r="I255" i="13"/>
  <c r="I895" i="13"/>
  <c r="I1359" i="13"/>
  <c r="I676" i="13"/>
  <c r="I1564" i="13"/>
  <c r="I551" i="13"/>
  <c r="I171" i="13"/>
  <c r="I1360" i="13"/>
  <c r="I1876" i="13"/>
  <c r="I2286" i="13"/>
  <c r="I1361" i="13"/>
  <c r="I1718" i="13"/>
  <c r="I102" i="13"/>
  <c r="I2214" i="13"/>
  <c r="I1175" i="13"/>
  <c r="I636" i="13"/>
  <c r="I440" i="13"/>
  <c r="I2121" i="13"/>
  <c r="I552" i="13"/>
  <c r="I637" i="13"/>
  <c r="I2122" i="13"/>
  <c r="I1739" i="13"/>
  <c r="I54" i="13"/>
  <c r="I2287" i="13"/>
  <c r="I677" i="13"/>
  <c r="I2453" i="13"/>
  <c r="I2454" i="13"/>
  <c r="I1466" i="13"/>
  <c r="I930" i="13"/>
  <c r="I2215" i="13"/>
  <c r="I701" i="13"/>
  <c r="I824" i="13"/>
  <c r="I678" i="13"/>
  <c r="I1467" i="13"/>
  <c r="I2248" i="13"/>
  <c r="I896" i="13"/>
  <c r="I441" i="13"/>
  <c r="I1719" i="13"/>
  <c r="I442" i="13"/>
  <c r="I897" i="13"/>
  <c r="I1362" i="13"/>
  <c r="I1816" i="13"/>
  <c r="I1720" i="13"/>
  <c r="I825" i="13"/>
  <c r="I994" i="13"/>
  <c r="I443" i="13"/>
  <c r="I444" i="13"/>
  <c r="I131" i="13"/>
  <c r="I702" i="13"/>
  <c r="I132" i="13"/>
  <c r="I770" i="13"/>
  <c r="I1385" i="13"/>
  <c r="I2123" i="13"/>
  <c r="I638" i="13"/>
  <c r="I2173" i="13"/>
  <c r="I34" i="13"/>
  <c r="I1721" i="13"/>
  <c r="I445" i="13"/>
  <c r="I446" i="13"/>
  <c r="I1675" i="13"/>
  <c r="I1053" i="13"/>
  <c r="I898" i="13"/>
  <c r="I2216" i="13"/>
  <c r="I2355" i="13"/>
  <c r="I1644" i="13"/>
  <c r="I1363" i="13"/>
  <c r="I1595" i="13"/>
  <c r="I1468" i="13"/>
  <c r="I2124" i="13"/>
  <c r="I2125" i="13"/>
  <c r="I1176" i="13"/>
  <c r="I104" i="13"/>
  <c r="I2300" i="13"/>
  <c r="I1364" i="13"/>
  <c r="I1806" i="13"/>
  <c r="I2126" i="13"/>
  <c r="I570" i="13"/>
  <c r="I2127" i="13"/>
  <c r="I2356" i="13"/>
  <c r="I639" i="13"/>
  <c r="I1365" i="13"/>
  <c r="I1366" i="13"/>
  <c r="I1177" i="13"/>
  <c r="I515" i="13"/>
  <c r="I447" i="13"/>
  <c r="I581" i="13"/>
  <c r="I2455" i="13"/>
  <c r="I133" i="13"/>
  <c r="I1877" i="13"/>
  <c r="I2128" i="13"/>
  <c r="I516" i="13"/>
  <c r="I2129" i="13"/>
  <c r="I1787" i="13"/>
  <c r="I172" i="13"/>
  <c r="I2130" i="13"/>
  <c r="I726" i="13"/>
  <c r="I1367" i="13"/>
  <c r="I771" i="13"/>
  <c r="I640" i="13"/>
  <c r="I256" i="13"/>
  <c r="I2217" i="13"/>
  <c r="I517" i="13"/>
  <c r="I899" i="13"/>
  <c r="I1368" i="13"/>
  <c r="I2456" i="13"/>
  <c r="I2131" i="13"/>
  <c r="I826" i="13"/>
  <c r="I1127" i="13"/>
  <c r="I1539" i="13"/>
  <c r="I2174" i="13"/>
  <c r="I960" i="13"/>
  <c r="I173" i="13"/>
  <c r="I257" i="13"/>
  <c r="I2132" i="13"/>
  <c r="I900" i="13"/>
  <c r="I1128" i="13"/>
  <c r="I2218" i="13"/>
  <c r="I1511" i="13"/>
  <c r="I2357" i="13"/>
  <c r="I901" i="13"/>
  <c r="I103" i="13"/>
  <c r="I174" i="13"/>
  <c r="I789" i="13"/>
  <c r="I1788" i="13"/>
  <c r="I2133" i="13"/>
  <c r="I2457" i="13"/>
  <c r="I1645" i="13"/>
  <c r="I1413" i="13"/>
  <c r="I641" i="13"/>
  <c r="I1129" i="13"/>
  <c r="I902" i="13"/>
  <c r="I1042" i="13"/>
  <c r="I903" i="13"/>
  <c r="I448" i="13"/>
  <c r="I2358" i="13"/>
  <c r="I2134" i="13"/>
  <c r="I449" i="13"/>
  <c r="I1369" i="13"/>
  <c r="I2458" i="13"/>
  <c r="I692" i="13"/>
  <c r="I2175" i="13"/>
  <c r="I1722" i="13"/>
  <c r="I1370" i="13"/>
  <c r="I1371" i="13"/>
  <c r="I772" i="13"/>
  <c r="I1372" i="13"/>
  <c r="I1491" i="13"/>
  <c r="I2380" i="13"/>
  <c r="I2302" i="13"/>
  <c r="I773" i="13"/>
  <c r="I1469" i="13"/>
  <c r="I450" i="13"/>
  <c r="I1373" i="13"/>
  <c r="I805" i="13"/>
  <c r="I1043" i="13"/>
  <c r="I518" i="13"/>
  <c r="I1723" i="13"/>
  <c r="I1374" i="13"/>
  <c r="I24" i="13"/>
  <c r="I2219" i="13"/>
  <c r="I1375" i="13"/>
  <c r="I1878" i="13"/>
  <c r="I2135" i="13"/>
  <c r="I1879" i="13"/>
  <c r="I995" i="13"/>
  <c r="I1376" i="13"/>
  <c r="I451" i="13"/>
  <c r="I1789" i="13"/>
  <c r="I2459" i="13"/>
  <c r="I1790" i="13"/>
  <c r="I1377" i="13"/>
  <c r="I2288" i="13"/>
  <c r="I2136" i="13"/>
  <c r="I1008" i="13"/>
  <c r="I2359" i="13"/>
  <c r="I35" i="13"/>
  <c r="I1142" i="13"/>
  <c r="I1880" i="13"/>
  <c r="I2360" i="13"/>
  <c r="I1032" i="13"/>
  <c r="I2308" i="13"/>
  <c r="I1418" i="13"/>
  <c r="I519" i="13"/>
  <c r="I520" i="13"/>
  <c r="I1492" i="13"/>
  <c r="I2460" i="13"/>
  <c r="I258" i="13"/>
  <c r="I259" i="13"/>
  <c r="I452" i="13"/>
  <c r="I679" i="13"/>
  <c r="I2381" i="13"/>
  <c r="I1881" i="13"/>
  <c r="I1470" i="13"/>
  <c r="I1882" i="13"/>
  <c r="I1178" i="13"/>
  <c r="I1378" i="13"/>
  <c r="I1379" i="13"/>
  <c r="I453" i="13"/>
  <c r="I904" i="13"/>
  <c r="I454" i="13"/>
  <c r="I719" i="13"/>
  <c r="I1380" i="13"/>
  <c r="I42" i="13"/>
  <c r="I2361" i="13"/>
  <c r="I260" i="13"/>
  <c r="I521" i="13"/>
  <c r="I1791" i="13"/>
  <c r="I1724" i="13"/>
  <c r="I2220" i="13"/>
  <c r="I2221" i="13"/>
  <c r="I455" i="13"/>
  <c r="I1436" i="13"/>
  <c r="I456" i="13"/>
  <c r="I36" i="13"/>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2" i="12"/>
  <c r="T12" i="12" s="1"/>
  <c r="R13" i="12"/>
  <c r="T13" i="12" s="1"/>
  <c r="R14" i="12"/>
  <c r="R15" i="12"/>
  <c r="R16" i="12"/>
  <c r="R17" i="12"/>
  <c r="R18" i="12"/>
  <c r="R19" i="12"/>
  <c r="R20" i="12"/>
  <c r="R21" i="12"/>
  <c r="R22" i="12"/>
  <c r="R23" i="12"/>
  <c r="R24" i="12"/>
  <c r="R25" i="12"/>
  <c r="R26" i="12"/>
  <c r="R27" i="12"/>
  <c r="T27" i="12" s="1"/>
  <c r="R28" i="12"/>
  <c r="R29" i="12"/>
  <c r="R32" i="12"/>
  <c r="R33" i="12"/>
  <c r="R34" i="12"/>
  <c r="R35" i="12"/>
  <c r="T35" i="12" s="1"/>
  <c r="R30" i="12"/>
  <c r="R31" i="12"/>
  <c r="R37" i="12"/>
  <c r="T37" i="12" s="1"/>
  <c r="R36" i="12"/>
  <c r="R38" i="12"/>
  <c r="R39" i="12"/>
  <c r="R40" i="12"/>
  <c r="R41" i="12"/>
  <c r="R42" i="12"/>
  <c r="R43" i="12"/>
  <c r="R44" i="12"/>
  <c r="R45" i="12"/>
  <c r="R46" i="12"/>
  <c r="R47" i="12"/>
  <c r="R48" i="12"/>
  <c r="R49" i="12"/>
  <c r="T49" i="12" s="1"/>
  <c r="R50" i="12"/>
  <c r="R51" i="12"/>
  <c r="R52" i="12"/>
  <c r="R53" i="12"/>
  <c r="R54" i="12"/>
  <c r="R56" i="12"/>
  <c r="R57" i="12"/>
  <c r="R58" i="12"/>
  <c r="T58" i="12" s="1"/>
  <c r="R59" i="12"/>
  <c r="R60" i="12"/>
  <c r="R61" i="12"/>
  <c r="R55" i="12"/>
  <c r="T55" i="12" s="1"/>
  <c r="R62" i="12"/>
  <c r="R63" i="12"/>
  <c r="R64" i="12"/>
  <c r="R65" i="12"/>
  <c r="R66" i="12"/>
  <c r="R67" i="12"/>
  <c r="R68" i="12"/>
  <c r="R69" i="12"/>
  <c r="R70" i="12"/>
  <c r="R71" i="12"/>
  <c r="R72" i="12"/>
  <c r="R73" i="12"/>
  <c r="R74" i="12"/>
  <c r="R75" i="12"/>
  <c r="R76" i="12"/>
  <c r="R77" i="12"/>
  <c r="T77" i="12" s="1"/>
  <c r="R78" i="12"/>
  <c r="R79" i="12"/>
  <c r="R80" i="12"/>
  <c r="R81" i="12"/>
  <c r="T81" i="12" s="1"/>
  <c r="R82" i="12"/>
  <c r="R83" i="12"/>
  <c r="R84" i="12"/>
  <c r="R85" i="12"/>
  <c r="R86" i="12"/>
  <c r="R88" i="12"/>
  <c r="R87" i="12"/>
  <c r="R89" i="12"/>
  <c r="T89" i="12" s="1"/>
  <c r="R90" i="12"/>
  <c r="R91" i="12"/>
  <c r="R92" i="12"/>
  <c r="R93" i="12"/>
  <c r="R94" i="12"/>
  <c r="R95" i="12"/>
  <c r="R96" i="12"/>
  <c r="R97" i="12"/>
  <c r="R98" i="12"/>
  <c r="R99" i="12"/>
  <c r="R100" i="12"/>
  <c r="R101" i="12"/>
  <c r="T101" i="12" s="1"/>
  <c r="R102" i="12"/>
  <c r="R103" i="12"/>
  <c r="R104" i="12"/>
  <c r="R105" i="12"/>
  <c r="T105" i="12" s="1"/>
  <c r="R106" i="12"/>
  <c r="R107" i="12"/>
  <c r="R108" i="12"/>
  <c r="R109" i="12"/>
  <c r="R110" i="12"/>
  <c r="T110" i="12" s="1"/>
  <c r="R111" i="12"/>
  <c r="R112" i="12"/>
  <c r="R113" i="12"/>
  <c r="R114" i="12"/>
  <c r="R115" i="12"/>
  <c r="R116" i="12"/>
  <c r="R117" i="12"/>
  <c r="R118" i="12"/>
  <c r="R119" i="12"/>
  <c r="R120" i="12"/>
  <c r="R121" i="12"/>
  <c r="R122" i="12"/>
  <c r="T122" i="12" s="1"/>
  <c r="R124" i="12"/>
  <c r="R125" i="12"/>
  <c r="R123" i="12"/>
  <c r="T123" i="12" s="1"/>
  <c r="R126" i="12"/>
  <c r="R127" i="12"/>
  <c r="R128" i="12"/>
  <c r="R129" i="12"/>
  <c r="R130" i="12"/>
  <c r="R131" i="12"/>
  <c r="R132" i="12"/>
  <c r="R133" i="12"/>
  <c r="R134" i="12"/>
  <c r="T134" i="12" s="1"/>
  <c r="R135" i="12"/>
  <c r="R136" i="12"/>
  <c r="R137" i="12"/>
  <c r="R138" i="12"/>
  <c r="R139" i="12"/>
  <c r="R140" i="12"/>
  <c r="R141" i="12"/>
  <c r="R142" i="12"/>
  <c r="R143" i="12"/>
  <c r="R144" i="12"/>
  <c r="R145" i="12"/>
  <c r="R146" i="12"/>
  <c r="T146" i="12" s="1"/>
  <c r="R147" i="12"/>
  <c r="R148" i="12"/>
  <c r="R149" i="12"/>
  <c r="R150" i="12"/>
  <c r="R152" i="12"/>
  <c r="R153" i="12"/>
  <c r="R154" i="12"/>
  <c r="R155" i="12"/>
  <c r="R156" i="12"/>
  <c r="R157" i="12"/>
  <c r="R158" i="12"/>
  <c r="R159" i="12"/>
  <c r="T159" i="12" s="1"/>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GK22" i="9"/>
  <c r="GK62" i="9"/>
  <c r="GK69" i="9"/>
  <c r="GK77" i="9"/>
  <c r="GK87" i="9"/>
  <c r="GK98" i="9"/>
  <c r="GK45" i="9"/>
  <c r="GK113" i="9"/>
  <c r="GK49" i="9"/>
  <c r="GK130" i="9"/>
  <c r="GK141" i="9"/>
  <c r="GK152" i="9"/>
  <c r="GM60" i="9"/>
  <c r="GM24" i="9"/>
  <c r="GM36" i="9"/>
  <c r="GM28" i="9"/>
  <c r="GM96" i="9"/>
  <c r="GM44" i="9"/>
  <c r="GM111" i="9"/>
  <c r="GM120" i="9"/>
  <c r="GM128" i="9"/>
  <c r="GM139" i="9"/>
  <c r="GM150" i="9"/>
  <c r="GK26" i="9"/>
  <c r="GK144" i="9"/>
  <c r="GM79" i="9"/>
  <c r="GM123" i="9"/>
  <c r="GK56" i="9"/>
  <c r="GK116" i="9"/>
  <c r="GM54" i="9"/>
  <c r="GM107" i="9"/>
  <c r="GK82" i="9"/>
  <c r="GK126" i="9"/>
  <c r="GM72" i="9"/>
  <c r="GM133" i="9"/>
  <c r="GK83" i="9"/>
  <c r="GK31" i="9"/>
  <c r="GM91" i="9"/>
  <c r="GM134" i="9"/>
  <c r="GK43" i="9"/>
  <c r="GK38" i="9"/>
  <c r="GK110" i="9"/>
  <c r="GM66" i="9"/>
  <c r="GM135" i="9"/>
  <c r="GK75" i="9"/>
  <c r="GK119" i="9"/>
  <c r="GM42" i="9"/>
  <c r="GM102" i="9"/>
  <c r="GK96" i="9"/>
  <c r="GK52" i="9"/>
  <c r="GK63" i="9"/>
  <c r="GK154" i="9"/>
  <c r="GK78" i="9"/>
  <c r="GK88" i="9"/>
  <c r="GK99" i="9"/>
  <c r="GK105" i="9"/>
  <c r="GK48" i="9"/>
  <c r="GK122" i="9"/>
  <c r="GK131" i="9"/>
  <c r="GK142" i="9"/>
  <c r="GM61" i="9"/>
  <c r="GM153" i="9"/>
  <c r="GM76" i="9"/>
  <c r="GM86" i="9"/>
  <c r="GM97" i="9"/>
  <c r="GM104" i="9"/>
  <c r="GM112" i="9"/>
  <c r="GM121" i="9"/>
  <c r="GM129" i="9"/>
  <c r="GM140" i="9"/>
  <c r="GM151" i="9"/>
  <c r="GK72" i="9"/>
  <c r="GK32" i="9"/>
  <c r="GM89" i="9"/>
  <c r="GM132" i="9"/>
  <c r="GK81" i="9"/>
  <c r="GK101" i="9"/>
  <c r="GM23" i="9"/>
  <c r="GM90" i="9"/>
  <c r="GM124" i="9"/>
  <c r="GK34" i="9"/>
  <c r="GK37" i="9"/>
  <c r="GK146" i="9"/>
  <c r="GM40" i="9"/>
  <c r="GM108" i="9"/>
  <c r="GK42" i="9"/>
  <c r="GK102" i="9"/>
  <c r="GM73" i="9"/>
  <c r="GM101" i="9"/>
  <c r="GM145" i="9"/>
  <c r="GK94" i="9"/>
  <c r="GK41" i="9"/>
  <c r="GM57" i="9"/>
  <c r="GM117" i="9"/>
  <c r="GK85" i="9"/>
  <c r="GK47" i="9"/>
  <c r="GK149" i="9"/>
  <c r="GM93" i="9"/>
  <c r="GM147" i="9"/>
  <c r="GK28" i="9"/>
  <c r="GK53" i="9"/>
  <c r="GK64" i="9"/>
  <c r="GK70" i="9"/>
  <c r="GK79" i="9"/>
  <c r="GK89" i="9"/>
  <c r="GK29" i="9"/>
  <c r="GK106" i="9"/>
  <c r="GK114" i="9"/>
  <c r="GK123" i="9"/>
  <c r="GK132" i="9"/>
  <c r="GK51" i="9"/>
  <c r="GM22" i="9"/>
  <c r="GM62" i="9"/>
  <c r="GM69" i="9"/>
  <c r="GM77" i="9"/>
  <c r="GM87" i="9"/>
  <c r="GM98" i="9"/>
  <c r="GM45" i="9"/>
  <c r="GM113" i="9"/>
  <c r="GM49" i="9"/>
  <c r="GM130" i="9"/>
  <c r="GM141" i="9"/>
  <c r="GM152" i="9"/>
  <c r="GK35" i="9"/>
  <c r="GK100" i="9"/>
  <c r="GK133" i="9"/>
  <c r="GM70" i="9"/>
  <c r="GM114" i="9"/>
  <c r="GK73" i="9"/>
  <c r="GK134" i="9"/>
  <c r="GM71" i="9"/>
  <c r="GK66" i="9"/>
  <c r="GK135" i="9"/>
  <c r="GM26" i="9"/>
  <c r="GM32" i="9"/>
  <c r="GK58" i="9"/>
  <c r="GK136" i="9"/>
  <c r="GM56" i="9"/>
  <c r="GM116" i="9"/>
  <c r="GK84" i="9"/>
  <c r="GK148" i="9"/>
  <c r="GM92" i="9"/>
  <c r="GK33" i="9"/>
  <c r="GK103" i="9"/>
  <c r="GM67" i="9"/>
  <c r="GM118" i="9"/>
  <c r="GK60" i="9"/>
  <c r="GK54" i="9"/>
  <c r="GK23" i="9"/>
  <c r="GK71" i="9"/>
  <c r="GK80" i="9"/>
  <c r="GK90" i="9"/>
  <c r="GK30" i="9"/>
  <c r="GK107" i="9"/>
  <c r="GK115" i="9"/>
  <c r="GK124" i="9"/>
  <c r="GK27" i="9"/>
  <c r="GK143" i="9"/>
  <c r="GM52" i="9"/>
  <c r="GM63" i="9"/>
  <c r="GM154" i="9"/>
  <c r="GM78" i="9"/>
  <c r="GM88" i="9"/>
  <c r="GM99" i="9"/>
  <c r="GM105" i="9"/>
  <c r="GM48" i="9"/>
  <c r="GM122" i="9"/>
  <c r="GM131" i="9"/>
  <c r="GM142" i="9"/>
  <c r="GK55" i="9"/>
  <c r="GK25" i="9"/>
  <c r="GM53" i="9"/>
  <c r="GM29" i="9"/>
  <c r="GM51" i="9"/>
  <c r="GK65" i="9"/>
  <c r="GK125" i="9"/>
  <c r="GM80" i="9"/>
  <c r="GM115" i="9"/>
  <c r="GM143" i="9"/>
  <c r="GK92" i="9"/>
  <c r="GK46" i="9"/>
  <c r="GM55" i="9"/>
  <c r="GM25" i="9"/>
  <c r="GM144" i="9"/>
  <c r="GK67" i="9"/>
  <c r="GK118" i="9"/>
  <c r="GM65" i="9"/>
  <c r="GM109" i="9"/>
  <c r="GK74" i="9"/>
  <c r="GK127" i="9"/>
  <c r="GM34" i="9"/>
  <c r="GM37" i="9"/>
  <c r="GM46" i="9"/>
  <c r="GM126" i="9"/>
  <c r="GK95" i="9"/>
  <c r="GK50" i="9"/>
  <c r="GM58" i="9"/>
  <c r="GM31" i="9"/>
  <c r="GK36" i="9"/>
  <c r="GK61" i="9"/>
  <c r="GK153" i="9"/>
  <c r="GK76" i="9"/>
  <c r="GK86" i="9"/>
  <c r="GK97" i="9"/>
  <c r="GK104" i="9"/>
  <c r="GK112" i="9"/>
  <c r="GK121" i="9"/>
  <c r="GK129" i="9"/>
  <c r="GK140" i="9"/>
  <c r="GK151" i="9"/>
  <c r="GM33" i="9"/>
  <c r="GM68" i="9"/>
  <c r="GM75" i="9"/>
  <c r="GM85" i="9"/>
  <c r="GM95" i="9"/>
  <c r="GM103" i="9"/>
  <c r="GM47" i="9"/>
  <c r="GM119" i="9"/>
  <c r="GM50" i="9"/>
  <c r="GM138" i="9"/>
  <c r="GM149" i="9"/>
  <c r="GK40" i="9"/>
  <c r="GK108" i="9"/>
  <c r="GM64" i="9"/>
  <c r="GM106" i="9"/>
  <c r="GK91" i="9"/>
  <c r="GK109" i="9"/>
  <c r="GK145" i="9"/>
  <c r="GM30" i="9"/>
  <c r="GM27" i="9"/>
  <c r="GK57" i="9"/>
  <c r="GK117" i="9"/>
  <c r="GM35" i="9"/>
  <c r="GM100" i="9"/>
  <c r="GK93" i="9"/>
  <c r="GK39" i="9"/>
  <c r="GK147" i="9"/>
  <c r="GM81" i="9"/>
  <c r="GM125" i="9"/>
  <c r="GK59" i="9"/>
  <c r="GK137" i="9"/>
  <c r="GM82" i="9"/>
  <c r="GM146" i="9"/>
  <c r="GK68" i="9"/>
  <c r="GK138" i="9"/>
  <c r="GM83" i="9"/>
  <c r="GM39" i="9"/>
  <c r="GM136" i="9"/>
  <c r="GK24" i="9"/>
  <c r="GK44" i="9"/>
  <c r="GM41" i="9"/>
  <c r="GM38" i="9"/>
  <c r="GK111" i="9"/>
  <c r="GM127" i="9"/>
  <c r="GM94" i="9"/>
  <c r="GK120" i="9"/>
  <c r="GM137" i="9"/>
  <c r="GM43" i="9"/>
  <c r="GK128" i="9"/>
  <c r="GM148" i="9"/>
  <c r="GM74" i="9"/>
  <c r="GM110" i="9"/>
  <c r="GK139" i="9"/>
  <c r="GK150" i="9"/>
  <c r="GM59" i="9"/>
  <c r="GM84" i="9"/>
  <c r="FZ199" i="9"/>
  <c r="FZ85" i="9"/>
  <c r="FZ141" i="9"/>
  <c r="FZ144" i="9"/>
  <c r="FZ130" i="9"/>
  <c r="FZ90" i="9"/>
  <c r="FZ100" i="9"/>
  <c r="FZ124" i="9"/>
  <c r="FZ126" i="9"/>
  <c r="FZ35" i="9"/>
  <c r="FZ106" i="9"/>
  <c r="FZ101" i="9"/>
  <c r="FZ161" i="9"/>
  <c r="FZ84" i="9"/>
  <c r="FZ165" i="9"/>
  <c r="FZ69" i="9"/>
  <c r="FZ71" i="9"/>
  <c r="GB218" i="9"/>
  <c r="GB201" i="9"/>
  <c r="GB87" i="9"/>
  <c r="GB115" i="9"/>
  <c r="GB39" i="9"/>
  <c r="GB185" i="9"/>
  <c r="GB214" i="9"/>
  <c r="GB40" i="9"/>
  <c r="GB34" i="9"/>
  <c r="GB136" i="9"/>
  <c r="GB159" i="9"/>
  <c r="GB55" i="9"/>
  <c r="GB65" i="9"/>
  <c r="GB194" i="9"/>
  <c r="GB59" i="9"/>
  <c r="GB77" i="9"/>
  <c r="FZ184" i="9"/>
  <c r="FZ107" i="9"/>
  <c r="FZ192" i="9"/>
  <c r="FZ167" i="9"/>
  <c r="FZ109" i="9"/>
  <c r="GB144" i="9"/>
  <c r="GB100" i="9"/>
  <c r="GB106" i="9"/>
  <c r="GB101" i="9"/>
  <c r="GB84" i="9"/>
  <c r="GB203" i="9"/>
  <c r="GB51" i="9"/>
  <c r="GB76" i="9"/>
  <c r="FZ143" i="9"/>
  <c r="FZ80" i="9"/>
  <c r="FZ149" i="9"/>
  <c r="FZ208" i="9"/>
  <c r="FZ216" i="9"/>
  <c r="GB129" i="9"/>
  <c r="GB174" i="9"/>
  <c r="GB147" i="9"/>
  <c r="GB41" i="9"/>
  <c r="GB217" i="9"/>
  <c r="FZ87" i="9"/>
  <c r="FZ34" i="9"/>
  <c r="FZ59" i="9"/>
  <c r="FZ103" i="9"/>
  <c r="FZ114" i="9"/>
  <c r="FZ128" i="9"/>
  <c r="FZ202" i="9"/>
  <c r="FZ123" i="9"/>
  <c r="FZ145" i="9"/>
  <c r="FZ219" i="9"/>
  <c r="FZ181" i="9"/>
  <c r="FZ153" i="9"/>
  <c r="FZ36" i="9"/>
  <c r="FZ26" i="9"/>
  <c r="FZ197" i="9"/>
  <c r="FZ29" i="9"/>
  <c r="FZ191" i="9"/>
  <c r="FZ46" i="9"/>
  <c r="FZ113" i="9"/>
  <c r="FZ169" i="9"/>
  <c r="GB72" i="9"/>
  <c r="GB180" i="9"/>
  <c r="GB23" i="9"/>
  <c r="GB172" i="9"/>
  <c r="GB195" i="9"/>
  <c r="GB175" i="9"/>
  <c r="GB150" i="9"/>
  <c r="GB176" i="9"/>
  <c r="GB155" i="9"/>
  <c r="GB54" i="9"/>
  <c r="GB138" i="9"/>
  <c r="GB82" i="9"/>
  <c r="GB57" i="9"/>
  <c r="GB45" i="9"/>
  <c r="GB211" i="9"/>
  <c r="GB83" i="9"/>
  <c r="FZ22" i="9"/>
  <c r="FZ61" i="9"/>
  <c r="FZ70" i="9"/>
  <c r="GB85" i="9"/>
  <c r="GB126" i="9"/>
  <c r="GB71" i="9"/>
  <c r="GB33" i="9"/>
  <c r="GB139" i="9"/>
  <c r="FZ86" i="9"/>
  <c r="FZ125" i="9"/>
  <c r="GB98" i="9"/>
  <c r="GB207" i="9"/>
  <c r="GB43" i="9"/>
  <c r="FZ39" i="9"/>
  <c r="FZ136" i="9"/>
  <c r="FZ159" i="9"/>
  <c r="FZ194" i="9"/>
  <c r="GB22" i="9"/>
  <c r="FZ37" i="9"/>
  <c r="FZ200" i="9"/>
  <c r="FZ79" i="9"/>
  <c r="FZ203" i="9"/>
  <c r="FZ89" i="9"/>
  <c r="FZ146" i="9"/>
  <c r="FZ33" i="9"/>
  <c r="FZ134" i="9"/>
  <c r="FZ215" i="9"/>
  <c r="FZ51" i="9"/>
  <c r="FZ42" i="9"/>
  <c r="FZ118" i="9"/>
  <c r="FZ62" i="9"/>
  <c r="FZ210" i="9"/>
  <c r="FZ76" i="9"/>
  <c r="FZ139" i="9"/>
  <c r="FZ66" i="9"/>
  <c r="GB31" i="9"/>
  <c r="GB182" i="9"/>
  <c r="GB88" i="9"/>
  <c r="GB50" i="9"/>
  <c r="GB173" i="9"/>
  <c r="GB186" i="9"/>
  <c r="GB75" i="9"/>
  <c r="GB187" i="9"/>
  <c r="GB53" i="9"/>
  <c r="GB189" i="9"/>
  <c r="GB27" i="9"/>
  <c r="GB198" i="9"/>
  <c r="GB178" i="9"/>
  <c r="GB164" i="9"/>
  <c r="GB108" i="9"/>
  <c r="GB221" i="9"/>
  <c r="FZ78" i="9"/>
  <c r="FZ133" i="9"/>
  <c r="FZ47" i="9"/>
  <c r="FZ56" i="9"/>
  <c r="GB199" i="9"/>
  <c r="GB130" i="9"/>
  <c r="GB124" i="9"/>
  <c r="GB165" i="9"/>
  <c r="GB134" i="9"/>
  <c r="GB118" i="9"/>
  <c r="GB210" i="9"/>
  <c r="GB66" i="9"/>
  <c r="FZ38" i="9"/>
  <c r="FZ137" i="9"/>
  <c r="FZ112" i="9"/>
  <c r="GB104" i="9"/>
  <c r="GB67" i="9"/>
  <c r="GB110" i="9"/>
  <c r="GB94" i="9"/>
  <c r="FZ218" i="9"/>
  <c r="FZ77" i="9"/>
  <c r="GB78" i="9"/>
  <c r="FZ120" i="9"/>
  <c r="FZ104" i="9"/>
  <c r="FZ129" i="9"/>
  <c r="FZ98" i="9"/>
  <c r="FZ67" i="9"/>
  <c r="FZ174" i="9"/>
  <c r="FZ147" i="9"/>
  <c r="FZ110" i="9"/>
  <c r="FZ207" i="9"/>
  <c r="FZ41" i="9"/>
  <c r="FZ157" i="9"/>
  <c r="FZ43" i="9"/>
  <c r="FZ162" i="9"/>
  <c r="FZ94" i="9"/>
  <c r="FZ166" i="9"/>
  <c r="FZ95" i="9"/>
  <c r="FZ217" i="9"/>
  <c r="GB60" i="9"/>
  <c r="GB122" i="9"/>
  <c r="GB183" i="9"/>
  <c r="GB32" i="9"/>
  <c r="GB132" i="9"/>
  <c r="GB91" i="9"/>
  <c r="GB116" i="9"/>
  <c r="GB152" i="9"/>
  <c r="GB156" i="9"/>
  <c r="GB117" i="9"/>
  <c r="GB160" i="9"/>
  <c r="GB93" i="9"/>
  <c r="GB127" i="9"/>
  <c r="GB119" i="9"/>
  <c r="GB30" i="9"/>
  <c r="GB96" i="9"/>
  <c r="FZ73" i="9"/>
  <c r="FZ131" i="9"/>
  <c r="FZ196" i="9"/>
  <c r="FZ188" i="9"/>
  <c r="FZ44" i="9"/>
  <c r="GB141" i="9"/>
  <c r="GB90" i="9"/>
  <c r="GB35" i="9"/>
  <c r="GB161" i="9"/>
  <c r="GB69" i="9"/>
  <c r="GB146" i="9"/>
  <c r="GB42" i="9"/>
  <c r="FZ99" i="9"/>
  <c r="FZ105" i="9"/>
  <c r="FZ48" i="9"/>
  <c r="FZ220" i="9"/>
  <c r="GB157" i="9"/>
  <c r="GB162" i="9"/>
  <c r="GB95" i="9"/>
  <c r="FZ201" i="9"/>
  <c r="FZ185" i="9"/>
  <c r="FZ40" i="9"/>
  <c r="FZ65" i="9"/>
  <c r="FZ52" i="9"/>
  <c r="FZ49" i="9"/>
  <c r="FZ142" i="9"/>
  <c r="FZ204" i="9"/>
  <c r="FZ205" i="9"/>
  <c r="FZ206" i="9"/>
  <c r="FZ148" i="9"/>
  <c r="FZ151" i="9"/>
  <c r="FZ154" i="9"/>
  <c r="FZ68" i="9"/>
  <c r="FZ158" i="9"/>
  <c r="FZ190" i="9"/>
  <c r="FZ163" i="9"/>
  <c r="FZ102" i="9"/>
  <c r="FZ58" i="9"/>
  <c r="FZ212" i="9"/>
  <c r="FZ97" i="9"/>
  <c r="GB103" i="9"/>
  <c r="GB114" i="9"/>
  <c r="GB128" i="9"/>
  <c r="GB202" i="9"/>
  <c r="GB123" i="9"/>
  <c r="GB145" i="9"/>
  <c r="GB219" i="9"/>
  <c r="GB181" i="9"/>
  <c r="GB153" i="9"/>
  <c r="GB36" i="9"/>
  <c r="GB26" i="9"/>
  <c r="GB197" i="9"/>
  <c r="GB29" i="9"/>
  <c r="GB191" i="9"/>
  <c r="GB46" i="9"/>
  <c r="GB113" i="9"/>
  <c r="GB169" i="9"/>
  <c r="FZ121" i="9"/>
  <c r="FZ171" i="9"/>
  <c r="FZ63" i="9"/>
  <c r="FZ74" i="9"/>
  <c r="FZ64" i="9"/>
  <c r="FZ24" i="9"/>
  <c r="FZ25" i="9"/>
  <c r="FZ92" i="9"/>
  <c r="FZ135" i="9"/>
  <c r="FZ81" i="9"/>
  <c r="FZ209" i="9"/>
  <c r="FZ28" i="9"/>
  <c r="FZ177" i="9"/>
  <c r="FZ193" i="9"/>
  <c r="FZ168" i="9"/>
  <c r="FZ140" i="9"/>
  <c r="FZ170" i="9"/>
  <c r="GB37" i="9"/>
  <c r="GB200" i="9"/>
  <c r="GB79" i="9"/>
  <c r="GB89" i="9"/>
  <c r="GB215" i="9"/>
  <c r="GB62" i="9"/>
  <c r="FZ213" i="9"/>
  <c r="FZ111" i="9"/>
  <c r="FZ179" i="9"/>
  <c r="GB120" i="9"/>
  <c r="GB166" i="9"/>
  <c r="FZ115" i="9"/>
  <c r="FZ214" i="9"/>
  <c r="FZ55" i="9"/>
  <c r="FZ72" i="9"/>
  <c r="FZ195" i="9"/>
  <c r="FZ155" i="9"/>
  <c r="FZ57" i="9"/>
  <c r="GB143" i="9"/>
  <c r="GB80" i="9"/>
  <c r="GB105" i="9"/>
  <c r="GB111" i="9"/>
  <c r="GB112" i="9"/>
  <c r="GB208" i="9"/>
  <c r="GB49" i="9"/>
  <c r="FZ88" i="9"/>
  <c r="GB170" i="9"/>
  <c r="FZ116" i="9"/>
  <c r="GB137" i="9"/>
  <c r="GB179" i="9"/>
  <c r="FZ172" i="9"/>
  <c r="GB133" i="9"/>
  <c r="FZ198" i="9"/>
  <c r="GB206" i="9"/>
  <c r="GB58" i="9"/>
  <c r="FZ96" i="9"/>
  <c r="FZ31" i="9"/>
  <c r="FZ173" i="9"/>
  <c r="FZ53" i="9"/>
  <c r="FZ178" i="9"/>
  <c r="GB184" i="9"/>
  <c r="GB196" i="9"/>
  <c r="GB61" i="9"/>
  <c r="GB56" i="9"/>
  <c r="GB70" i="9"/>
  <c r="GB149" i="9"/>
  <c r="FZ138" i="9"/>
  <c r="GB158" i="9"/>
  <c r="FZ27" i="9"/>
  <c r="FZ183" i="9"/>
  <c r="GB38" i="9"/>
  <c r="GB73" i="9"/>
  <c r="GB44" i="9"/>
  <c r="FZ32" i="9"/>
  <c r="GB135" i="9"/>
  <c r="FZ60" i="9"/>
  <c r="FZ132" i="9"/>
  <c r="FZ156" i="9"/>
  <c r="FZ127" i="9"/>
  <c r="GB204" i="9"/>
  <c r="GB148" i="9"/>
  <c r="GB68" i="9"/>
  <c r="GB163" i="9"/>
  <c r="GB212" i="9"/>
  <c r="FZ182" i="9"/>
  <c r="FZ164" i="9"/>
  <c r="GB99" i="9"/>
  <c r="GB48" i="9"/>
  <c r="GB220" i="9"/>
  <c r="FZ150" i="9"/>
  <c r="GB205" i="9"/>
  <c r="GB102" i="9"/>
  <c r="GB171" i="9"/>
  <c r="GB209" i="9"/>
  <c r="GB193" i="9"/>
  <c r="GB86" i="9"/>
  <c r="FZ83" i="9"/>
  <c r="FZ50" i="9"/>
  <c r="GB154" i="9"/>
  <c r="FZ152" i="9"/>
  <c r="GB63" i="9"/>
  <c r="GB168" i="9"/>
  <c r="FZ180" i="9"/>
  <c r="FZ175" i="9"/>
  <c r="FZ54" i="9"/>
  <c r="FZ45" i="9"/>
  <c r="GB52" i="9"/>
  <c r="GB74" i="9"/>
  <c r="GB25" i="9"/>
  <c r="GB81" i="9"/>
  <c r="GB177" i="9"/>
  <c r="GB140" i="9"/>
  <c r="FZ186" i="9"/>
  <c r="FZ189" i="9"/>
  <c r="GB121" i="9"/>
  <c r="FZ23" i="9"/>
  <c r="FZ75" i="9"/>
  <c r="GB64" i="9"/>
  <c r="FZ30" i="9"/>
  <c r="GB216" i="9"/>
  <c r="FZ82" i="9"/>
  <c r="GB167" i="9"/>
  <c r="FZ221" i="9"/>
  <c r="GB28" i="9"/>
  <c r="FZ122" i="9"/>
  <c r="FZ91" i="9"/>
  <c r="FZ117" i="9"/>
  <c r="FZ119" i="9"/>
  <c r="GB213" i="9"/>
  <c r="GB131" i="9"/>
  <c r="GB47" i="9"/>
  <c r="GB107" i="9"/>
  <c r="GB192" i="9"/>
  <c r="GB109" i="9"/>
  <c r="FZ211" i="9"/>
  <c r="GB151" i="9"/>
  <c r="GB97" i="9"/>
  <c r="FZ108" i="9"/>
  <c r="GB92" i="9"/>
  <c r="FZ160" i="9"/>
  <c r="GB125" i="9"/>
  <c r="FZ176" i="9"/>
  <c r="GB188" i="9"/>
  <c r="FZ187" i="9"/>
  <c r="GB142" i="9"/>
  <c r="GB190" i="9"/>
  <c r="FZ93" i="9"/>
  <c r="GB24" i="9"/>
  <c r="FO149" i="9"/>
  <c r="FO33" i="9"/>
  <c r="FO53" i="9"/>
  <c r="FO79" i="9"/>
  <c r="FO71" i="9"/>
  <c r="FO165" i="9"/>
  <c r="FO125" i="9"/>
  <c r="FO146" i="9"/>
  <c r="FO92" i="9"/>
  <c r="FO140" i="9"/>
  <c r="FO65" i="9"/>
  <c r="FO99" i="9"/>
  <c r="FO30" i="9"/>
  <c r="FQ49" i="9"/>
  <c r="FQ136" i="9"/>
  <c r="FQ25" i="9"/>
  <c r="FQ104" i="9"/>
  <c r="FQ164" i="9"/>
  <c r="FQ124" i="9"/>
  <c r="FQ113" i="9"/>
  <c r="FQ166" i="9"/>
  <c r="FQ147" i="9"/>
  <c r="FQ64" i="9"/>
  <c r="FQ133" i="9"/>
  <c r="FQ68" i="9"/>
  <c r="FQ101" i="9"/>
  <c r="FO162" i="9"/>
  <c r="FO143" i="9"/>
  <c r="FO76" i="9"/>
  <c r="FO56" i="9"/>
  <c r="FO156" i="9"/>
  <c r="FO58" i="9"/>
  <c r="FO151" i="9"/>
  <c r="FO26" i="9"/>
  <c r="FO41" i="9"/>
  <c r="FO130" i="9"/>
  <c r="FO42" i="9"/>
  <c r="FO118" i="9"/>
  <c r="FO169" i="9"/>
  <c r="FQ50" i="9"/>
  <c r="FQ44" i="9"/>
  <c r="FQ78" i="9"/>
  <c r="FQ155" i="9"/>
  <c r="FQ123" i="9"/>
  <c r="FQ46" i="9"/>
  <c r="FQ127" i="9"/>
  <c r="FQ61" i="9"/>
  <c r="FQ35" i="9"/>
  <c r="FQ95" i="9"/>
  <c r="FQ134" i="9"/>
  <c r="FQ43" i="9"/>
  <c r="FQ121" i="9"/>
  <c r="FO144" i="9"/>
  <c r="FO57" i="9"/>
  <c r="FO59" i="9"/>
  <c r="FO112" i="9"/>
  <c r="FO93" i="9"/>
  <c r="FO159" i="9"/>
  <c r="FO135" i="9"/>
  <c r="FQ154" i="9"/>
  <c r="FQ31" i="9"/>
  <c r="FQ114" i="9"/>
  <c r="FQ157" i="9"/>
  <c r="FQ67" i="9"/>
  <c r="FO153" i="9"/>
  <c r="FO163" i="9"/>
  <c r="FO122" i="9"/>
  <c r="FO126" i="9"/>
  <c r="FO94" i="9"/>
  <c r="FO39" i="9"/>
  <c r="FQ37" i="9"/>
  <c r="FQ60" i="9"/>
  <c r="FQ132" i="9"/>
  <c r="FO50" i="9"/>
  <c r="FO127" i="9"/>
  <c r="FO43" i="9"/>
  <c r="FQ76" i="9"/>
  <c r="FQ26" i="9"/>
  <c r="FQ118" i="9"/>
  <c r="FO74" i="9"/>
  <c r="FO111" i="9"/>
  <c r="FO117" i="9"/>
  <c r="FQ24" i="9"/>
  <c r="FQ40" i="9"/>
  <c r="FQ100" i="9"/>
  <c r="FO154" i="9"/>
  <c r="FO47" i="9"/>
  <c r="FO114" i="9"/>
  <c r="FO22" i="9"/>
  <c r="FO52" i="9"/>
  <c r="FO24" i="9"/>
  <c r="FO80" i="9"/>
  <c r="FO81" i="9"/>
  <c r="FO110" i="9"/>
  <c r="FO86" i="9"/>
  <c r="FO40" i="9"/>
  <c r="FO27" i="9"/>
  <c r="FO131" i="9"/>
  <c r="FO173" i="9"/>
  <c r="FO100" i="9"/>
  <c r="FO32" i="9"/>
  <c r="FQ74" i="9"/>
  <c r="FQ23" i="9"/>
  <c r="FQ54" i="9"/>
  <c r="FQ105" i="9"/>
  <c r="FQ108" i="9"/>
  <c r="FQ111" i="9"/>
  <c r="FQ87" i="9"/>
  <c r="FQ90" i="9"/>
  <c r="FQ116" i="9"/>
  <c r="FQ96" i="9"/>
  <c r="FQ117" i="9"/>
  <c r="FQ119" i="9"/>
  <c r="FQ174" i="9"/>
  <c r="FO142" i="9"/>
  <c r="FO172" i="9"/>
  <c r="FO107" i="9"/>
  <c r="FO115" i="9"/>
  <c r="FO63" i="9"/>
  <c r="FO98" i="9"/>
  <c r="FQ170" i="9"/>
  <c r="FQ103" i="9"/>
  <c r="FQ34" i="9"/>
  <c r="FQ47" i="9"/>
  <c r="FQ91" i="9"/>
  <c r="FQ168" i="9"/>
  <c r="FQ120" i="9"/>
  <c r="FO145" i="9"/>
  <c r="FO28" i="9"/>
  <c r="FO148" i="9"/>
  <c r="FQ137" i="9"/>
  <c r="FQ167" i="9"/>
  <c r="FQ62" i="9"/>
  <c r="FQ158" i="9"/>
  <c r="FO44" i="9"/>
  <c r="FO46" i="9"/>
  <c r="FO61" i="9"/>
  <c r="FO95" i="9"/>
  <c r="FQ162" i="9"/>
  <c r="FQ156" i="9"/>
  <c r="FQ151" i="9"/>
  <c r="FQ130" i="9"/>
  <c r="FO54" i="9"/>
  <c r="FO108" i="9"/>
  <c r="FO116" i="9"/>
  <c r="FO174" i="9"/>
  <c r="FQ22" i="9"/>
  <c r="FQ86" i="9"/>
  <c r="FQ131" i="9"/>
  <c r="FO103" i="9"/>
  <c r="FO91" i="9"/>
  <c r="FO102" i="9"/>
  <c r="FO171" i="9"/>
  <c r="FO77" i="9"/>
  <c r="FO150" i="9"/>
  <c r="FO82" i="9"/>
  <c r="FO45" i="9"/>
  <c r="FO139" i="9"/>
  <c r="FO89" i="9"/>
  <c r="FO129" i="9"/>
  <c r="FO36" i="9"/>
  <c r="FO66" i="9"/>
  <c r="FO160" i="9"/>
  <c r="FO48" i="9"/>
  <c r="FQ69" i="9"/>
  <c r="FQ75" i="9"/>
  <c r="FQ70" i="9"/>
  <c r="FQ106" i="9"/>
  <c r="FQ109" i="9"/>
  <c r="FQ85" i="9"/>
  <c r="FQ88" i="9"/>
  <c r="FQ152" i="9"/>
  <c r="FQ72" i="9"/>
  <c r="FQ97" i="9"/>
  <c r="FQ141" i="9"/>
  <c r="FQ161" i="9"/>
  <c r="FO49" i="9"/>
  <c r="FO136" i="9"/>
  <c r="FO25" i="9"/>
  <c r="FO104" i="9"/>
  <c r="FO164" i="9"/>
  <c r="FO124" i="9"/>
  <c r="FO113" i="9"/>
  <c r="FO166" i="9"/>
  <c r="FO147" i="9"/>
  <c r="FO64" i="9"/>
  <c r="FO133" i="9"/>
  <c r="FO68" i="9"/>
  <c r="FO101" i="9"/>
  <c r="FQ149" i="9"/>
  <c r="FQ33" i="9"/>
  <c r="FQ53" i="9"/>
  <c r="FQ79" i="9"/>
  <c r="FQ71" i="9"/>
  <c r="FQ165" i="9"/>
  <c r="FQ125" i="9"/>
  <c r="FQ146" i="9"/>
  <c r="FQ92" i="9"/>
  <c r="FQ140" i="9"/>
  <c r="FQ65" i="9"/>
  <c r="FQ99" i="9"/>
  <c r="FQ30" i="9"/>
  <c r="FO155" i="9"/>
  <c r="FO123" i="9"/>
  <c r="FO134" i="9"/>
  <c r="FQ143" i="9"/>
  <c r="FQ169" i="9"/>
  <c r="FO23" i="9"/>
  <c r="FO90" i="9"/>
  <c r="FO119" i="9"/>
  <c r="FQ80" i="9"/>
  <c r="FQ110" i="9"/>
  <c r="FQ173" i="9"/>
  <c r="FQ32" i="9"/>
  <c r="FO31" i="9"/>
  <c r="FO168" i="9"/>
  <c r="FO120" i="9"/>
  <c r="FO69" i="9"/>
  <c r="FO75" i="9"/>
  <c r="FO70" i="9"/>
  <c r="FO106" i="9"/>
  <c r="FO109" i="9"/>
  <c r="FO85" i="9"/>
  <c r="FO88" i="9"/>
  <c r="FO152" i="9"/>
  <c r="FO72" i="9"/>
  <c r="FO97" i="9"/>
  <c r="FO141" i="9"/>
  <c r="FO161" i="9"/>
  <c r="FQ102" i="9"/>
  <c r="FQ171" i="9"/>
  <c r="FQ77" i="9"/>
  <c r="FQ150" i="9"/>
  <c r="FQ82" i="9"/>
  <c r="FQ45" i="9"/>
  <c r="FQ139" i="9"/>
  <c r="FQ89" i="9"/>
  <c r="FQ129" i="9"/>
  <c r="FQ36" i="9"/>
  <c r="FQ66" i="9"/>
  <c r="FQ160" i="9"/>
  <c r="FQ48" i="9"/>
  <c r="FO73" i="9"/>
  <c r="FO84" i="9"/>
  <c r="FO138" i="9"/>
  <c r="FO38" i="9"/>
  <c r="FQ51" i="9"/>
  <c r="FQ55" i="9"/>
  <c r="FQ83" i="9"/>
  <c r="FQ128" i="9"/>
  <c r="FQ29" i="9"/>
  <c r="FO78" i="9"/>
  <c r="FO35" i="9"/>
  <c r="FO121" i="9"/>
  <c r="FQ56" i="9"/>
  <c r="FQ58" i="9"/>
  <c r="FQ41" i="9"/>
  <c r="FQ42" i="9"/>
  <c r="FO105" i="9"/>
  <c r="FO87" i="9"/>
  <c r="FO96" i="9"/>
  <c r="FQ52" i="9"/>
  <c r="FQ81" i="9"/>
  <c r="FQ27" i="9"/>
  <c r="FO170" i="9"/>
  <c r="FO34" i="9"/>
  <c r="FO157" i="9"/>
  <c r="FO67" i="9"/>
  <c r="FO51" i="9"/>
  <c r="FQ59" i="9"/>
  <c r="FQ159" i="9"/>
  <c r="FQ142" i="9"/>
  <c r="FO60" i="9"/>
  <c r="FQ138" i="9"/>
  <c r="FO62" i="9"/>
  <c r="FO132" i="9"/>
  <c r="FQ107" i="9"/>
  <c r="FO37" i="9"/>
  <c r="FQ84" i="9"/>
  <c r="FQ38" i="9"/>
  <c r="FO55" i="9"/>
  <c r="FQ112" i="9"/>
  <c r="FQ135" i="9"/>
  <c r="FQ144" i="9"/>
  <c r="FO137" i="9"/>
  <c r="FQ73" i="9"/>
  <c r="FQ126" i="9"/>
  <c r="FQ39" i="9"/>
  <c r="FO83" i="9"/>
  <c r="FQ115" i="9"/>
  <c r="FQ153" i="9"/>
  <c r="FQ28" i="9"/>
  <c r="FQ63" i="9"/>
  <c r="FQ94" i="9"/>
  <c r="FO158" i="9"/>
  <c r="FO128" i="9"/>
  <c r="FQ172" i="9"/>
  <c r="FQ93" i="9"/>
  <c r="FO167" i="9"/>
  <c r="FQ145" i="9"/>
  <c r="FQ57" i="9"/>
  <c r="FQ163" i="9"/>
  <c r="FQ98" i="9"/>
  <c r="FO29" i="9"/>
  <c r="FQ122" i="9"/>
  <c r="FQ148" i="9"/>
  <c r="FD121" i="9"/>
  <c r="FD28" i="9"/>
  <c r="FD22" i="9"/>
  <c r="FD229" i="9"/>
  <c r="FD185" i="9"/>
  <c r="FD137" i="9"/>
  <c r="FD42" i="9"/>
  <c r="FD46" i="9"/>
  <c r="FD51" i="9"/>
  <c r="FD167" i="9"/>
  <c r="FD58" i="9"/>
  <c r="FD85" i="9"/>
  <c r="FD64" i="9"/>
  <c r="FD222" i="9"/>
  <c r="FD223" i="9"/>
  <c r="FD73" i="9"/>
  <c r="FD76" i="9"/>
  <c r="FD157" i="9"/>
  <c r="FD89" i="9"/>
  <c r="FF134" i="9"/>
  <c r="FF30" i="9"/>
  <c r="FF135" i="9"/>
  <c r="FF35" i="9"/>
  <c r="FF190" i="9"/>
  <c r="FF130" i="9"/>
  <c r="FF110" i="9"/>
  <c r="FF127" i="9"/>
  <c r="FF53" i="9"/>
  <c r="FF84" i="9"/>
  <c r="FF97" i="9"/>
  <c r="FF62" i="9"/>
  <c r="FF217" i="9"/>
  <c r="FF197" i="9"/>
  <c r="FF224" i="9"/>
  <c r="FF175" i="9"/>
  <c r="FF78" i="9"/>
  <c r="FF239" i="9"/>
  <c r="FD135" i="9"/>
  <c r="FD62" i="9"/>
  <c r="FD197" i="9"/>
  <c r="FD78" i="9"/>
  <c r="FF226" i="9"/>
  <c r="FF54" i="9"/>
  <c r="FF116" i="9"/>
  <c r="FF101" i="9"/>
  <c r="FD38" i="9"/>
  <c r="FD194" i="9"/>
  <c r="FD56" i="9"/>
  <c r="FD59" i="9"/>
  <c r="FD24" i="9"/>
  <c r="FD212" i="9"/>
  <c r="FF27" i="9"/>
  <c r="FF231" i="9"/>
  <c r="FF67" i="9"/>
  <c r="FF107" i="9"/>
  <c r="FD31" i="9"/>
  <c r="FD39" i="9"/>
  <c r="FD214" i="9"/>
  <c r="FD220" i="9"/>
  <c r="FF207" i="9"/>
  <c r="FF187" i="9"/>
  <c r="FD26" i="9"/>
  <c r="FD183" i="9"/>
  <c r="FD149" i="9"/>
  <c r="FD131" i="9"/>
  <c r="FD221" i="9"/>
  <c r="FD109" i="9"/>
  <c r="FD43" i="9"/>
  <c r="FD47" i="9"/>
  <c r="FD128" i="9"/>
  <c r="FD96" i="9"/>
  <c r="FD234" i="9"/>
  <c r="FD105" i="9"/>
  <c r="FD152" i="9"/>
  <c r="FD88" i="9"/>
  <c r="FD172" i="9"/>
  <c r="FD204" i="9"/>
  <c r="FD145" i="9"/>
  <c r="FD146" i="9"/>
  <c r="FD81" i="9"/>
  <c r="FF182" i="9"/>
  <c r="FF228" i="9"/>
  <c r="FF206" i="9"/>
  <c r="FF36" i="9"/>
  <c r="FF38" i="9"/>
  <c r="FF194" i="9"/>
  <c r="FF44" i="9"/>
  <c r="FF91" i="9"/>
  <c r="FF155" i="9"/>
  <c r="FF56" i="9"/>
  <c r="FF59" i="9"/>
  <c r="FF24" i="9"/>
  <c r="FF132" i="9"/>
  <c r="FF212" i="9"/>
  <c r="FF119" i="9"/>
  <c r="FF237" i="9"/>
  <c r="FF156" i="9"/>
  <c r="FF240" i="9"/>
  <c r="FD190" i="9"/>
  <c r="FD127" i="9"/>
  <c r="FD217" i="9"/>
  <c r="FF150" i="9"/>
  <c r="FF138" i="9"/>
  <c r="FF100" i="9"/>
  <c r="FF180" i="9"/>
  <c r="FD36" i="9"/>
  <c r="FD44" i="9"/>
  <c r="FD91" i="9"/>
  <c r="FD132" i="9"/>
  <c r="FF201" i="9"/>
  <c r="FF123" i="9"/>
  <c r="FF49" i="9"/>
  <c r="FF55" i="9"/>
  <c r="FF170" i="9"/>
  <c r="FD216" i="9"/>
  <c r="FD69" i="9"/>
  <c r="FD189" i="9"/>
  <c r="FF227" i="9"/>
  <c r="FF60" i="9"/>
  <c r="FF209" i="9"/>
  <c r="FD205" i="9"/>
  <c r="FD148" i="9"/>
  <c r="FD33" i="9"/>
  <c r="FD161" i="9"/>
  <c r="FD37" i="9"/>
  <c r="FD193" i="9"/>
  <c r="FD165" i="9"/>
  <c r="FD181" i="9"/>
  <c r="FD52" i="9"/>
  <c r="FD233" i="9"/>
  <c r="FD188" i="9"/>
  <c r="FD61" i="9"/>
  <c r="FD65" i="9"/>
  <c r="FD133" i="9"/>
  <c r="FD25" i="9"/>
  <c r="FD74" i="9"/>
  <c r="FD176" i="9"/>
  <c r="FD147" i="9"/>
  <c r="FD90" i="9"/>
  <c r="FF122" i="9"/>
  <c r="FF31" i="9"/>
  <c r="FF184" i="9"/>
  <c r="FF216" i="9"/>
  <c r="FF163" i="9"/>
  <c r="FF39" i="9"/>
  <c r="FF214" i="9"/>
  <c r="FF115" i="9"/>
  <c r="FF151" i="9"/>
  <c r="FF168" i="9"/>
  <c r="FF92" i="9"/>
  <c r="FF129" i="9"/>
  <c r="FF98" i="9"/>
  <c r="FF69" i="9"/>
  <c r="FF220" i="9"/>
  <c r="FF189" i="9"/>
  <c r="FF177" i="9"/>
  <c r="FF241" i="9"/>
  <c r="FD35" i="9"/>
  <c r="FD130" i="9"/>
  <c r="FD175" i="9"/>
  <c r="FF160" i="9"/>
  <c r="FF104" i="9"/>
  <c r="FF142" i="9"/>
  <c r="FF94" i="9"/>
  <c r="FD206" i="9"/>
  <c r="FD156" i="9"/>
  <c r="FD240" i="9"/>
  <c r="FF126" i="9"/>
  <c r="FF63" i="9"/>
  <c r="FF72" i="9"/>
  <c r="FF238" i="9"/>
  <c r="FD163" i="9"/>
  <c r="FD168" i="9"/>
  <c r="FD92" i="9"/>
  <c r="FD241" i="9"/>
  <c r="FF232" i="9"/>
  <c r="FF191" i="9"/>
  <c r="FD158" i="9"/>
  <c r="FD29" i="9"/>
  <c r="FD102" i="9"/>
  <c r="FD34" i="9"/>
  <c r="FD83" i="9"/>
  <c r="FD95" i="9"/>
  <c r="FD203" i="9"/>
  <c r="FD210" i="9"/>
  <c r="FD208" i="9"/>
  <c r="FD141" i="9"/>
  <c r="FD111" i="9"/>
  <c r="FD106" i="9"/>
  <c r="FD219" i="9"/>
  <c r="FD68" i="9"/>
  <c r="FD198" i="9"/>
  <c r="FD75" i="9"/>
  <c r="FD77" i="9"/>
  <c r="FD80" i="9"/>
  <c r="FD82" i="9"/>
  <c r="FF159" i="9"/>
  <c r="FF32" i="9"/>
  <c r="FF154" i="9"/>
  <c r="FF162" i="9"/>
  <c r="FF186" i="9"/>
  <c r="FF99" i="9"/>
  <c r="FF114" i="9"/>
  <c r="FF48" i="9"/>
  <c r="FF139" i="9"/>
  <c r="FF195" i="9"/>
  <c r="FF23" i="9"/>
  <c r="FF117" i="9"/>
  <c r="FF218" i="9"/>
  <c r="FF70" i="9"/>
  <c r="FF173" i="9"/>
  <c r="FF120" i="9"/>
  <c r="FF79" i="9"/>
  <c r="FF179" i="9"/>
  <c r="FD134" i="9"/>
  <c r="FD97" i="9"/>
  <c r="FD239" i="9"/>
  <c r="FF40" i="9"/>
  <c r="FF125" i="9"/>
  <c r="FF235" i="9"/>
  <c r="FD228" i="9"/>
  <c r="FD119" i="9"/>
  <c r="FF215" i="9"/>
  <c r="FF153" i="9"/>
  <c r="FD122" i="9"/>
  <c r="FD115" i="9"/>
  <c r="FD129" i="9"/>
  <c r="FD177" i="9"/>
  <c r="FF199" i="9"/>
  <c r="FF225" i="9"/>
  <c r="FF41" i="9"/>
  <c r="FF50" i="9"/>
  <c r="FF57" i="9"/>
  <c r="FF93" i="9"/>
  <c r="FF143" i="9"/>
  <c r="FD112" i="9"/>
  <c r="FD200" i="9"/>
  <c r="FD113" i="9"/>
  <c r="FD103" i="9"/>
  <c r="FD202" i="9"/>
  <c r="FD124" i="9"/>
  <c r="FD45" i="9"/>
  <c r="FD166" i="9"/>
  <c r="FD140" i="9"/>
  <c r="FD211" i="9"/>
  <c r="FD171" i="9"/>
  <c r="FD86" i="9"/>
  <c r="FD87" i="9"/>
  <c r="FD71" i="9"/>
  <c r="FD236" i="9"/>
  <c r="FD144" i="9"/>
  <c r="FD178" i="9"/>
  <c r="FD108" i="9"/>
  <c r="FF158" i="9"/>
  <c r="FF29" i="9"/>
  <c r="FF102" i="9"/>
  <c r="FF34" i="9"/>
  <c r="FF83" i="9"/>
  <c r="FF95" i="9"/>
  <c r="FF203" i="9"/>
  <c r="FF210" i="9"/>
  <c r="FF208" i="9"/>
  <c r="FF141" i="9"/>
  <c r="FF111" i="9"/>
  <c r="FF106" i="9"/>
  <c r="FF219" i="9"/>
  <c r="FF68" i="9"/>
  <c r="FF198" i="9"/>
  <c r="FF75" i="9"/>
  <c r="FF77" i="9"/>
  <c r="FF80" i="9"/>
  <c r="FF82" i="9"/>
  <c r="FD30" i="9"/>
  <c r="FD110" i="9"/>
  <c r="FD53" i="9"/>
  <c r="FD84" i="9"/>
  <c r="FD224" i="9"/>
  <c r="FF230" i="9"/>
  <c r="FF66" i="9"/>
  <c r="FF118" i="9"/>
  <c r="FD182" i="9"/>
  <c r="FD155" i="9"/>
  <c r="FD237" i="9"/>
  <c r="FF136" i="9"/>
  <c r="FF169" i="9"/>
  <c r="FF213" i="9"/>
  <c r="FD184" i="9"/>
  <c r="FD151" i="9"/>
  <c r="FD98" i="9"/>
  <c r="FF192" i="9"/>
  <c r="FF164" i="9"/>
  <c r="FF196" i="9"/>
  <c r="FF174" i="9"/>
  <c r="FD159" i="9"/>
  <c r="FD162" i="9"/>
  <c r="FD114" i="9"/>
  <c r="FD195" i="9"/>
  <c r="FD218" i="9"/>
  <c r="FD120" i="9"/>
  <c r="FF113" i="9"/>
  <c r="FF124" i="9"/>
  <c r="FF140" i="9"/>
  <c r="FF86" i="9"/>
  <c r="FF236" i="9"/>
  <c r="FF108" i="9"/>
  <c r="FF176" i="9"/>
  <c r="FD173" i="9"/>
  <c r="FD150" i="9"/>
  <c r="FF51" i="9"/>
  <c r="FF157" i="9"/>
  <c r="FD63" i="9"/>
  <c r="FF109" i="9"/>
  <c r="FF105" i="9"/>
  <c r="FD232" i="9"/>
  <c r="FD226" i="9"/>
  <c r="FD230" i="9"/>
  <c r="FD125" i="9"/>
  <c r="FD116" i="9"/>
  <c r="FD66" i="9"/>
  <c r="FD101" i="9"/>
  <c r="FF121" i="9"/>
  <c r="FF229" i="9"/>
  <c r="FF42" i="9"/>
  <c r="FF167" i="9"/>
  <c r="FF64" i="9"/>
  <c r="FF73" i="9"/>
  <c r="FF89" i="9"/>
  <c r="FF181" i="9"/>
  <c r="FD139" i="9"/>
  <c r="FF71" i="9"/>
  <c r="FF178" i="9"/>
  <c r="FD100" i="9"/>
  <c r="FF223" i="9"/>
  <c r="FF146" i="9"/>
  <c r="FD174" i="9"/>
  <c r="FF193" i="9"/>
  <c r="FD27" i="9"/>
  <c r="FD136" i="9"/>
  <c r="FD126" i="9"/>
  <c r="FD169" i="9"/>
  <c r="FD67" i="9"/>
  <c r="FD107" i="9"/>
  <c r="FF26" i="9"/>
  <c r="FF131" i="9"/>
  <c r="FF43" i="9"/>
  <c r="FF96" i="9"/>
  <c r="FF152" i="9"/>
  <c r="FF204" i="9"/>
  <c r="FF81" i="9"/>
  <c r="FF188" i="9"/>
  <c r="FD179" i="9"/>
  <c r="FD142" i="9"/>
  <c r="FD201" i="9"/>
  <c r="FD72" i="9"/>
  <c r="FD213" i="9"/>
  <c r="FD196" i="9"/>
  <c r="FF33" i="9"/>
  <c r="FF61" i="9"/>
  <c r="FD227" i="9"/>
  <c r="FD225" i="9"/>
  <c r="FD207" i="9"/>
  <c r="FD57" i="9"/>
  <c r="FD93" i="9"/>
  <c r="FD143" i="9"/>
  <c r="FF205" i="9"/>
  <c r="FF161" i="9"/>
  <c r="FF165" i="9"/>
  <c r="FF233" i="9"/>
  <c r="FF65" i="9"/>
  <c r="FF74" i="9"/>
  <c r="FF90" i="9"/>
  <c r="FD118" i="9"/>
  <c r="FF185" i="9"/>
  <c r="FF76" i="9"/>
  <c r="FD215" i="9"/>
  <c r="FD49" i="9"/>
  <c r="FD170" i="9"/>
  <c r="FD153" i="9"/>
  <c r="FF183" i="9"/>
  <c r="FF47" i="9"/>
  <c r="FF234" i="9"/>
  <c r="FF145" i="9"/>
  <c r="FD164" i="9"/>
  <c r="FD187" i="9"/>
  <c r="FF148" i="9"/>
  <c r="FD154" i="9"/>
  <c r="FD117" i="9"/>
  <c r="FF202" i="9"/>
  <c r="FF171" i="9"/>
  <c r="FD54" i="9"/>
  <c r="FF22" i="9"/>
  <c r="FF137" i="9"/>
  <c r="FD55" i="9"/>
  <c r="FF149" i="9"/>
  <c r="FD192" i="9"/>
  <c r="FF25" i="9"/>
  <c r="FD32" i="9"/>
  <c r="FD186" i="9"/>
  <c r="FD48" i="9"/>
  <c r="FD23" i="9"/>
  <c r="FD70" i="9"/>
  <c r="FD79" i="9"/>
  <c r="FF112" i="9"/>
  <c r="FF103" i="9"/>
  <c r="FF45" i="9"/>
  <c r="FF211" i="9"/>
  <c r="FF87" i="9"/>
  <c r="FF144" i="9"/>
  <c r="FD160" i="9"/>
  <c r="FD104" i="9"/>
  <c r="FD138" i="9"/>
  <c r="FD235" i="9"/>
  <c r="FD94" i="9"/>
  <c r="FF28" i="9"/>
  <c r="FF46" i="9"/>
  <c r="FF58" i="9"/>
  <c r="FF222" i="9"/>
  <c r="FD231" i="9"/>
  <c r="FD238" i="9"/>
  <c r="FF221" i="9"/>
  <c r="FF88" i="9"/>
  <c r="FD199" i="9"/>
  <c r="FD50" i="9"/>
  <c r="FD60" i="9"/>
  <c r="FD209" i="9"/>
  <c r="FF37" i="9"/>
  <c r="FF133" i="9"/>
  <c r="FD99" i="9"/>
  <c r="FF200" i="9"/>
  <c r="FF166" i="9"/>
  <c r="FD40" i="9"/>
  <c r="FD180" i="9"/>
  <c r="FF85" i="9"/>
  <c r="FD123" i="9"/>
  <c r="FF128" i="9"/>
  <c r="FF172" i="9"/>
  <c r="FD41" i="9"/>
  <c r="FD191" i="9"/>
  <c r="FF52" i="9"/>
  <c r="FF147" i="9"/>
  <c r="ES151" i="9"/>
  <c r="ES222" i="9"/>
  <c r="ES120" i="9"/>
  <c r="ES236" i="9"/>
  <c r="ES88" i="9"/>
  <c r="ES275" i="9"/>
  <c r="ES238" i="9"/>
  <c r="ES277" i="9"/>
  <c r="ES278" i="9"/>
  <c r="ES25" i="9"/>
  <c r="ES54" i="9"/>
  <c r="ES96" i="9"/>
  <c r="ES27" i="9"/>
  <c r="ES230" i="9"/>
  <c r="ES28" i="9"/>
  <c r="ES243" i="9"/>
  <c r="ES313" i="9"/>
  <c r="ES147" i="9"/>
  <c r="ES248" i="9"/>
  <c r="ES72" i="9"/>
  <c r="ES272" i="9"/>
  <c r="ES280" i="9"/>
  <c r="ES191" i="9"/>
  <c r="ES149" i="9"/>
  <c r="ES111" i="9"/>
  <c r="ES209" i="9"/>
  <c r="ES176" i="9"/>
  <c r="EU332" i="9"/>
  <c r="EU134" i="9"/>
  <c r="EU85" i="9"/>
  <c r="EU87" i="9"/>
  <c r="EU215" i="9"/>
  <c r="EU47" i="9"/>
  <c r="EU169" i="9"/>
  <c r="EU92" i="9"/>
  <c r="EU185" i="9"/>
  <c r="EU126" i="9"/>
  <c r="EU55" i="9"/>
  <c r="EU309" i="9"/>
  <c r="EU198" i="9"/>
  <c r="EU218" i="9"/>
  <c r="EU268" i="9"/>
  <c r="EU62" i="9"/>
  <c r="EU146" i="9"/>
  <c r="EU247" i="9"/>
  <c r="EU271" i="9"/>
  <c r="EU74" i="9"/>
  <c r="EU295" i="9"/>
  <c r="EU316" i="9"/>
  <c r="EU306" i="9"/>
  <c r="EU110" i="9"/>
  <c r="EU334" i="9"/>
  <c r="EU81" i="9"/>
  <c r="ES49" i="9"/>
  <c r="ES188" i="9"/>
  <c r="ES336" i="9"/>
  <c r="ES112" i="9"/>
  <c r="EU23" i="9"/>
  <c r="EU285" i="9"/>
  <c r="EU127" i="9"/>
  <c r="EU326" i="9"/>
  <c r="EU65" i="9"/>
  <c r="EU249" i="9"/>
  <c r="EU208" i="9"/>
  <c r="EU192" i="9"/>
  <c r="ES295" i="9"/>
  <c r="ES81" i="9"/>
  <c r="ES34" i="9"/>
  <c r="ES36" i="9"/>
  <c r="ES39" i="9"/>
  <c r="ES284" i="9"/>
  <c r="ES44" i="9"/>
  <c r="ES204" i="9"/>
  <c r="ES123" i="9"/>
  <c r="ES48" i="9"/>
  <c r="ES240" i="9"/>
  <c r="ES196" i="9"/>
  <c r="ES241" i="9"/>
  <c r="ES97" i="9"/>
  <c r="ES259" i="9"/>
  <c r="ES231" i="9"/>
  <c r="ES232" i="9"/>
  <c r="ES293" i="9"/>
  <c r="ES130" i="9"/>
  <c r="ES117" i="9"/>
  <c r="ES66" i="9"/>
  <c r="ES155" i="9"/>
  <c r="ES178" i="9"/>
  <c r="ES31" i="9"/>
  <c r="ES214" i="9"/>
  <c r="ES255" i="9"/>
  <c r="ES156" i="9"/>
  <c r="ES297" i="9"/>
  <c r="ES282" i="9"/>
  <c r="EU263" i="9"/>
  <c r="EU319" i="9"/>
  <c r="EU86" i="9"/>
  <c r="EU193" i="9"/>
  <c r="EU89" i="9"/>
  <c r="EU91" i="9"/>
  <c r="EU184" i="9"/>
  <c r="EU24" i="9"/>
  <c r="EU157" i="9"/>
  <c r="EU186" i="9"/>
  <c r="EU197" i="9"/>
  <c r="EU170" i="9"/>
  <c r="EU242" i="9"/>
  <c r="EU291" i="9"/>
  <c r="EU60" i="9"/>
  <c r="EU219" i="9"/>
  <c r="EU182" i="9"/>
  <c r="EU314" i="9"/>
  <c r="EU315" i="9"/>
  <c r="EU234" i="9"/>
  <c r="EU173" i="9"/>
  <c r="EU329" i="9"/>
  <c r="EU330" i="9"/>
  <c r="EU307" i="9"/>
  <c r="EU256" i="9"/>
  <c r="EU201" i="9"/>
  <c r="ES51" i="9"/>
  <c r="ES160" i="9"/>
  <c r="ES233" i="9"/>
  <c r="ES68" i="9"/>
  <c r="ES118" i="9"/>
  <c r="ES107" i="9"/>
  <c r="EU283" i="9"/>
  <c r="EU267" i="9"/>
  <c r="EU227" i="9"/>
  <c r="EU235" i="9"/>
  <c r="EU179" i="9"/>
  <c r="ES306" i="9"/>
  <c r="ES133" i="9"/>
  <c r="ES37" i="9"/>
  <c r="ES40" i="9"/>
  <c r="ES274" i="9"/>
  <c r="ES322" i="9"/>
  <c r="ES90" i="9"/>
  <c r="ES286" i="9"/>
  <c r="ES311" i="9"/>
  <c r="ES50" i="9"/>
  <c r="ES159" i="9"/>
  <c r="ES94" i="9"/>
  <c r="ES290" i="9"/>
  <c r="ES189" i="9"/>
  <c r="ES335" i="9"/>
  <c r="ES183" i="9"/>
  <c r="ES101" i="9"/>
  <c r="ES145" i="9"/>
  <c r="ES103" i="9"/>
  <c r="ES67" i="9"/>
  <c r="ES294" i="9"/>
  <c r="ES260" i="9"/>
  <c r="ES251" i="9"/>
  <c r="ES281" i="9"/>
  <c r="ES78" i="9"/>
  <c r="ES150" i="9"/>
  <c r="ES308" i="9"/>
  <c r="ES83" i="9"/>
  <c r="EU119" i="9"/>
  <c r="EU320" i="9"/>
  <c r="EU42" i="9"/>
  <c r="EU237" i="9"/>
  <c r="EU229" i="9"/>
  <c r="EU122" i="9"/>
  <c r="EU265" i="9"/>
  <c r="EU266" i="9"/>
  <c r="EU158" i="9"/>
  <c r="EU213" i="9"/>
  <c r="EU136" i="9"/>
  <c r="EU26" i="9"/>
  <c r="EU98" i="9"/>
  <c r="EU100" i="9"/>
  <c r="EU300" i="9"/>
  <c r="EU102" i="9"/>
  <c r="EU116" i="9"/>
  <c r="EU30" i="9"/>
  <c r="EU70" i="9"/>
  <c r="EU137" i="9"/>
  <c r="EU138" i="9"/>
  <c r="EU106" i="9"/>
  <c r="EU108" i="9"/>
  <c r="EU273" i="9"/>
  <c r="EU174" i="9"/>
  <c r="EU82" i="9"/>
  <c r="ES331" i="9"/>
  <c r="ES302" i="9"/>
  <c r="ES325" i="9"/>
  <c r="ES58" i="9"/>
  <c r="ES245" i="9"/>
  <c r="ES33" i="9"/>
  <c r="EU301" i="9"/>
  <c r="EU288" i="9"/>
  <c r="EU154" i="9"/>
  <c r="EU333" i="9"/>
  <c r="EU172" i="9"/>
  <c r="EU252" i="9"/>
  <c r="EU175" i="9"/>
  <c r="ES316" i="9"/>
  <c r="ES35" i="9"/>
  <c r="ES211" i="9"/>
  <c r="ES135" i="9"/>
  <c r="ES166" i="9"/>
  <c r="ES212" i="9"/>
  <c r="ES144" i="9"/>
  <c r="ES276" i="9"/>
  <c r="ES223" i="9"/>
  <c r="ES289" i="9"/>
  <c r="ES93" i="9"/>
  <c r="ES187" i="9"/>
  <c r="ES161" i="9"/>
  <c r="ES210" i="9"/>
  <c r="ES217" i="9"/>
  <c r="ES292" i="9"/>
  <c r="ES244" i="9"/>
  <c r="ES203" i="9"/>
  <c r="ES29" i="9"/>
  <c r="ES327" i="9"/>
  <c r="ES73" i="9"/>
  <c r="ES328" i="9"/>
  <c r="ES77" i="9"/>
  <c r="ES32" i="9"/>
  <c r="ES79" i="9"/>
  <c r="ES317" i="9"/>
  <c r="ES224" i="9"/>
  <c r="EU84" i="9"/>
  <c r="EU141" i="9"/>
  <c r="EU43" i="9"/>
  <c r="EU321" i="9"/>
  <c r="EU195" i="9"/>
  <c r="EU310" i="9"/>
  <c r="EU287" i="9"/>
  <c r="EU239" i="9"/>
  <c r="EU205" i="9"/>
  <c r="EU52" i="9"/>
  <c r="EU56" i="9"/>
  <c r="EU57" i="9"/>
  <c r="EU305" i="9"/>
  <c r="EU299" i="9"/>
  <c r="EU162" i="9"/>
  <c r="EU63" i="9"/>
  <c r="EU177" i="9"/>
  <c r="EU279" i="9"/>
  <c r="EU207" i="9"/>
  <c r="EU250" i="9"/>
  <c r="EU261" i="9"/>
  <c r="EU262" i="9"/>
  <c r="EU253" i="9"/>
  <c r="EU132" i="9"/>
  <c r="EU228" i="9"/>
  <c r="EU221" i="9"/>
  <c r="ES38" i="9"/>
  <c r="ES41" i="9"/>
  <c r="ES153" i="9"/>
  <c r="ES45" i="9"/>
  <c r="ES264" i="9"/>
  <c r="ES171" i="9"/>
  <c r="ES190" i="9"/>
  <c r="ES75" i="9"/>
  <c r="ES105" i="9"/>
  <c r="ES109" i="9"/>
  <c r="EU143" i="9"/>
  <c r="EU226" i="9"/>
  <c r="EU324" i="9"/>
  <c r="EU257" i="9"/>
  <c r="EU199" i="9"/>
  <c r="EU254" i="9"/>
  <c r="ES74" i="9"/>
  <c r="ES110" i="9"/>
  <c r="ES334" i="9"/>
  <c r="ES152" i="9"/>
  <c r="ES22" i="9"/>
  <c r="ES165" i="9"/>
  <c r="ES114" i="9"/>
  <c r="ES121" i="9"/>
  <c r="ES46" i="9"/>
  <c r="ES168" i="9"/>
  <c r="ES115" i="9"/>
  <c r="ES312" i="9"/>
  <c r="ES202" i="9"/>
  <c r="ES216" i="9"/>
  <c r="ES258" i="9"/>
  <c r="ES304" i="9"/>
  <c r="ES99" i="9"/>
  <c r="ES59" i="9"/>
  <c r="ES61" i="9"/>
  <c r="ES220" i="9"/>
  <c r="ES200" i="9"/>
  <c r="ES69" i="9"/>
  <c r="ES148" i="9"/>
  <c r="ES76" i="9"/>
  <c r="ES139" i="9"/>
  <c r="ES296" i="9"/>
  <c r="ES80" i="9"/>
  <c r="ES164" i="9"/>
  <c r="ES298" i="9"/>
  <c r="EU140" i="9"/>
  <c r="EU142" i="9"/>
  <c r="EU225" i="9"/>
  <c r="EU194" i="9"/>
  <c r="EU323" i="9"/>
  <c r="EU167" i="9"/>
  <c r="EU124" i="9"/>
  <c r="EU125" i="9"/>
  <c r="EU303" i="9"/>
  <c r="EU53" i="9"/>
  <c r="EU95" i="9"/>
  <c r="EU128" i="9"/>
  <c r="EU129" i="9"/>
  <c r="EU181" i="9"/>
  <c r="EU269" i="9"/>
  <c r="EU64" i="9"/>
  <c r="EU246" i="9"/>
  <c r="EU270" i="9"/>
  <c r="EU71" i="9"/>
  <c r="EU206" i="9"/>
  <c r="EU104" i="9"/>
  <c r="EU163" i="9"/>
  <c r="EU131" i="9"/>
  <c r="EU180" i="9"/>
  <c r="EU318" i="9"/>
  <c r="EU113" i="9"/>
  <c r="ES332" i="9"/>
  <c r="ES134" i="9"/>
  <c r="ES85" i="9"/>
  <c r="ES87" i="9"/>
  <c r="ES215" i="9"/>
  <c r="ES47" i="9"/>
  <c r="ES169" i="9"/>
  <c r="ES92" i="9"/>
  <c r="ES185" i="9"/>
  <c r="ES126" i="9"/>
  <c r="ES55" i="9"/>
  <c r="ES309" i="9"/>
  <c r="ES198" i="9"/>
  <c r="ES218" i="9"/>
  <c r="ES268" i="9"/>
  <c r="ES62" i="9"/>
  <c r="ES146" i="9"/>
  <c r="ES247" i="9"/>
  <c r="ES271" i="9"/>
  <c r="ES263" i="9"/>
  <c r="ES43" i="9"/>
  <c r="ES323" i="9"/>
  <c r="ES266" i="9"/>
  <c r="ES127" i="9"/>
  <c r="ES242" i="9"/>
  <c r="ES162" i="9"/>
  <c r="ES246" i="9"/>
  <c r="ES137" i="9"/>
  <c r="ES252" i="9"/>
  <c r="ES256" i="9"/>
  <c r="EU151" i="9"/>
  <c r="EU120" i="9"/>
  <c r="EU88" i="9"/>
  <c r="EU238" i="9"/>
  <c r="EU278" i="9"/>
  <c r="EU54" i="9"/>
  <c r="EU27" i="9"/>
  <c r="EU28" i="9"/>
  <c r="EU313" i="9"/>
  <c r="EU248" i="9"/>
  <c r="EU272" i="9"/>
  <c r="EU191" i="9"/>
  <c r="EU111" i="9"/>
  <c r="EU176" i="9"/>
  <c r="ES305" i="9"/>
  <c r="ES30" i="9"/>
  <c r="ES235" i="9"/>
  <c r="ES330" i="9"/>
  <c r="EU40" i="9"/>
  <c r="EU286" i="9"/>
  <c r="EU189" i="9"/>
  <c r="EU145" i="9"/>
  <c r="EU281" i="9"/>
  <c r="ES261" i="9"/>
  <c r="EU277" i="9"/>
  <c r="EU149" i="9"/>
  <c r="ES265" i="9"/>
  <c r="ES179" i="9"/>
  <c r="EU48" i="9"/>
  <c r="EU97" i="9"/>
  <c r="EU293" i="9"/>
  <c r="ES283" i="9"/>
  <c r="ES182" i="9"/>
  <c r="EU37" i="9"/>
  <c r="EU311" i="9"/>
  <c r="EU101" i="9"/>
  <c r="EU294" i="9"/>
  <c r="ES229" i="9"/>
  <c r="ES116" i="9"/>
  <c r="ES329" i="9"/>
  <c r="EU223" i="9"/>
  <c r="EU73" i="9"/>
  <c r="EU79" i="9"/>
  <c r="ES195" i="9"/>
  <c r="EU153" i="9"/>
  <c r="EU190" i="9"/>
  <c r="EU105" i="9"/>
  <c r="EU33" i="9"/>
  <c r="ES24" i="9"/>
  <c r="ES300" i="9"/>
  <c r="EU114" i="9"/>
  <c r="EU202" i="9"/>
  <c r="EU200" i="9"/>
  <c r="ES119" i="9"/>
  <c r="ES23" i="9"/>
  <c r="ES91" i="9"/>
  <c r="ES239" i="9"/>
  <c r="ES53" i="9"/>
  <c r="ES98" i="9"/>
  <c r="ES227" i="9"/>
  <c r="ES314" i="9"/>
  <c r="ES250" i="9"/>
  <c r="ES163" i="9"/>
  <c r="ES174" i="9"/>
  <c r="EU34" i="9"/>
  <c r="EU39" i="9"/>
  <c r="EU44" i="9"/>
  <c r="EU123" i="9"/>
  <c r="EU240" i="9"/>
  <c r="EU241" i="9"/>
  <c r="EU259" i="9"/>
  <c r="EU232" i="9"/>
  <c r="EU130" i="9"/>
  <c r="EU66" i="9"/>
  <c r="EU178" i="9"/>
  <c r="EU214" i="9"/>
  <c r="EU156" i="9"/>
  <c r="EU282" i="9"/>
  <c r="ES84" i="9"/>
  <c r="ES225" i="9"/>
  <c r="ES122" i="9"/>
  <c r="ES324" i="9"/>
  <c r="ES197" i="9"/>
  <c r="ES269" i="9"/>
  <c r="ES228" i="9"/>
  <c r="EU133" i="9"/>
  <c r="EU322" i="9"/>
  <c r="EU50" i="9"/>
  <c r="EU94" i="9"/>
  <c r="EU183" i="9"/>
  <c r="EU67" i="9"/>
  <c r="EU260" i="9"/>
  <c r="EU150" i="9"/>
  <c r="EU83" i="9"/>
  <c r="ES131" i="9"/>
  <c r="EU275" i="9"/>
  <c r="EU72" i="9"/>
  <c r="EU280" i="9"/>
  <c r="ES267" i="9"/>
  <c r="EU36" i="9"/>
  <c r="EU204" i="9"/>
  <c r="EU231" i="9"/>
  <c r="EU117" i="9"/>
  <c r="EU31" i="9"/>
  <c r="EU297" i="9"/>
  <c r="ES303" i="9"/>
  <c r="EU274" i="9"/>
  <c r="EU103" i="9"/>
  <c r="EU251" i="9"/>
  <c r="ES288" i="9"/>
  <c r="ES249" i="9"/>
  <c r="EU93" i="9"/>
  <c r="EU244" i="9"/>
  <c r="ES213" i="9"/>
  <c r="ES60" i="9"/>
  <c r="ES177" i="9"/>
  <c r="EU58" i="9"/>
  <c r="EU336" i="9"/>
  <c r="ES52" i="9"/>
  <c r="ES65" i="9"/>
  <c r="ES234" i="9"/>
  <c r="EU22" i="9"/>
  <c r="EU46" i="9"/>
  <c r="EU115" i="9"/>
  <c r="EU99" i="9"/>
  <c r="ES301" i="9"/>
  <c r="ES193" i="9"/>
  <c r="ES310" i="9"/>
  <c r="ES125" i="9"/>
  <c r="ES136" i="9"/>
  <c r="ES154" i="9"/>
  <c r="ES219" i="9"/>
  <c r="ES279" i="9"/>
  <c r="ES206" i="9"/>
  <c r="ES108" i="9"/>
  <c r="ES192" i="9"/>
  <c r="EU35" i="9"/>
  <c r="EU135" i="9"/>
  <c r="EU212" i="9"/>
  <c r="EU276" i="9"/>
  <c r="EU289" i="9"/>
  <c r="EU187" i="9"/>
  <c r="EU210" i="9"/>
  <c r="EU292" i="9"/>
  <c r="EU203" i="9"/>
  <c r="EU327" i="9"/>
  <c r="EU328" i="9"/>
  <c r="EU32" i="9"/>
  <c r="EU317" i="9"/>
  <c r="ES321" i="9"/>
  <c r="ES158" i="9"/>
  <c r="ES291" i="9"/>
  <c r="ES138" i="9"/>
  <c r="ES254" i="9"/>
  <c r="EU152" i="9"/>
  <c r="EU121" i="9"/>
  <c r="EU216" i="9"/>
  <c r="EU304" i="9"/>
  <c r="EU69" i="9"/>
  <c r="EU296" i="9"/>
  <c r="ES143" i="9"/>
  <c r="ES184" i="9"/>
  <c r="ES100" i="9"/>
  <c r="ES315" i="9"/>
  <c r="ES82" i="9"/>
  <c r="EU222" i="9"/>
  <c r="EU25" i="9"/>
  <c r="EU96" i="9"/>
  <c r="EU230" i="9"/>
  <c r="EU147" i="9"/>
  <c r="EU209" i="9"/>
  <c r="ES194" i="9"/>
  <c r="ES70" i="9"/>
  <c r="ES221" i="9"/>
  <c r="EU284" i="9"/>
  <c r="EU155" i="9"/>
  <c r="EU255" i="9"/>
  <c r="ES287" i="9"/>
  <c r="ES273" i="9"/>
  <c r="EU290" i="9"/>
  <c r="EU78" i="9"/>
  <c r="ES142" i="9"/>
  <c r="ES57" i="9"/>
  <c r="ES181" i="9"/>
  <c r="ES132" i="9"/>
  <c r="EU166" i="9"/>
  <c r="EU161" i="9"/>
  <c r="EU29" i="9"/>
  <c r="EU77" i="9"/>
  <c r="ES86" i="9"/>
  <c r="ES326" i="9"/>
  <c r="ES71" i="9"/>
  <c r="ES208" i="9"/>
  <c r="EU45" i="9"/>
  <c r="EU325" i="9"/>
  <c r="EU109" i="9"/>
  <c r="ES42" i="9"/>
  <c r="ES128" i="9"/>
  <c r="ES180" i="9"/>
  <c r="EU61" i="9"/>
  <c r="EU148" i="9"/>
  <c r="ES140" i="9"/>
  <c r="ES237" i="9"/>
  <c r="ES226" i="9"/>
  <c r="ES157" i="9"/>
  <c r="ES56" i="9"/>
  <c r="ES129" i="9"/>
  <c r="ES102" i="9"/>
  <c r="ES172" i="9"/>
  <c r="ES173" i="9"/>
  <c r="ES253" i="9"/>
  <c r="ES318" i="9"/>
  <c r="EU331" i="9"/>
  <c r="EU41" i="9"/>
  <c r="EU302" i="9"/>
  <c r="EU264" i="9"/>
  <c r="EU51" i="9"/>
  <c r="EU160" i="9"/>
  <c r="EU171" i="9"/>
  <c r="EU233" i="9"/>
  <c r="EU245" i="9"/>
  <c r="EU68" i="9"/>
  <c r="EU75" i="9"/>
  <c r="EU107" i="9"/>
  <c r="EU112" i="9"/>
  <c r="ES319" i="9"/>
  <c r="ES167" i="9"/>
  <c r="ES257" i="9"/>
  <c r="ES63" i="9"/>
  <c r="ES270" i="9"/>
  <c r="ES201" i="9"/>
  <c r="EU165" i="9"/>
  <c r="EU168" i="9"/>
  <c r="EU312" i="9"/>
  <c r="EU59" i="9"/>
  <c r="EU220" i="9"/>
  <c r="EU76" i="9"/>
  <c r="EU164" i="9"/>
  <c r="ES320" i="9"/>
  <c r="ES205" i="9"/>
  <c r="ES95" i="9"/>
  <c r="ES199" i="9"/>
  <c r="EU236" i="9"/>
  <c r="EU243" i="9"/>
  <c r="ES141" i="9"/>
  <c r="ES170" i="9"/>
  <c r="ES299" i="9"/>
  <c r="ES64" i="9"/>
  <c r="ES307" i="9"/>
  <c r="EU196" i="9"/>
  <c r="ES89" i="9"/>
  <c r="ES26" i="9"/>
  <c r="ES333" i="9"/>
  <c r="ES207" i="9"/>
  <c r="ES104" i="9"/>
  <c r="ES175" i="9"/>
  <c r="EU90" i="9"/>
  <c r="EU159" i="9"/>
  <c r="EU335" i="9"/>
  <c r="EU308" i="9"/>
  <c r="ES186" i="9"/>
  <c r="ES113" i="9"/>
  <c r="EU211" i="9"/>
  <c r="EU144" i="9"/>
  <c r="EU217" i="9"/>
  <c r="EU224" i="9"/>
  <c r="ES124" i="9"/>
  <c r="ES106" i="9"/>
  <c r="EU38" i="9"/>
  <c r="EU49" i="9"/>
  <c r="EU188" i="9"/>
  <c r="EU118" i="9"/>
  <c r="ES285" i="9"/>
  <c r="ES262" i="9"/>
  <c r="EU258" i="9"/>
  <c r="EU139" i="9"/>
  <c r="EU80" i="9"/>
  <c r="EU298" i="9"/>
  <c r="AR78" i="13"/>
  <c r="AR44" i="13"/>
  <c r="AR49" i="13"/>
  <c r="AR53" i="13"/>
  <c r="AR58" i="13"/>
  <c r="AR63" i="13"/>
  <c r="AR70" i="13"/>
  <c r="AR59" i="13"/>
  <c r="AR92" i="13"/>
  <c r="AR98" i="13"/>
  <c r="AR43" i="13"/>
  <c r="AR47" i="13"/>
  <c r="AR77" i="13"/>
  <c r="AR48" i="13"/>
  <c r="AR61" i="13"/>
  <c r="AR75" i="13"/>
  <c r="AR62" i="13"/>
  <c r="AR72" i="13"/>
  <c r="AR104" i="13"/>
  <c r="AR42" i="13"/>
  <c r="AR86" i="13"/>
  <c r="AR50" i="13"/>
  <c r="AR96" i="13"/>
  <c r="AR100" i="13"/>
  <c r="AR64" i="13"/>
  <c r="AR87" i="13"/>
  <c r="AR88" i="13"/>
  <c r="AR102" i="13"/>
  <c r="AR56" i="13"/>
  <c r="AR71" i="13"/>
  <c r="AR52" i="13"/>
  <c r="AR95" i="13"/>
  <c r="AR67" i="13"/>
  <c r="AR57" i="13"/>
  <c r="AR66" i="13"/>
  <c r="AR45" i="13"/>
  <c r="AR69" i="13"/>
  <c r="AR97" i="13"/>
  <c r="AR101" i="13"/>
  <c r="AR65" i="13"/>
  <c r="AR79" i="13"/>
  <c r="AR73" i="13"/>
  <c r="AR80" i="13"/>
  <c r="AR46" i="13"/>
  <c r="AR76" i="13"/>
  <c r="AR99" i="13"/>
  <c r="AR84" i="13"/>
  <c r="AR85" i="13"/>
  <c r="AR81" i="13"/>
  <c r="AR89" i="13"/>
  <c r="AR93" i="13"/>
  <c r="AR54" i="13"/>
  <c r="AR103" i="13"/>
  <c r="AR82" i="13"/>
  <c r="AR68" i="13"/>
  <c r="AR94" i="13"/>
  <c r="AR55" i="13"/>
  <c r="AR60" i="13"/>
  <c r="AR51" i="13"/>
  <c r="AR83" i="13"/>
  <c r="AR74" i="13"/>
  <c r="AR90" i="13"/>
  <c r="AR91" i="13"/>
  <c r="AO824" i="13"/>
  <c r="AO833" i="13"/>
  <c r="AO1030" i="13"/>
  <c r="AO938" i="13"/>
  <c r="AO154" i="13"/>
  <c r="AO931" i="13"/>
  <c r="AO821" i="13"/>
  <c r="AO826" i="13"/>
  <c r="AO860" i="13"/>
  <c r="AO834" i="13"/>
  <c r="AO939" i="13"/>
  <c r="AO838" i="13"/>
  <c r="AO366" i="13"/>
  <c r="AO150" i="13"/>
  <c r="AO942" i="13"/>
  <c r="AO948" i="13"/>
  <c r="AO856" i="13"/>
  <c r="AO937" i="13"/>
  <c r="AO819" i="13"/>
  <c r="AO827" i="13"/>
  <c r="AO1029" i="13"/>
  <c r="AO377" i="13"/>
  <c r="AO148" i="13"/>
  <c r="AO831" i="13"/>
  <c r="AO341" i="13"/>
  <c r="AO346" i="13"/>
  <c r="AO370" i="13"/>
  <c r="CE129" i="9"/>
  <c r="CE140" i="9"/>
  <c r="CE69" i="9"/>
  <c r="CE156" i="9"/>
  <c r="CE165" i="9"/>
  <c r="CE91" i="9"/>
  <c r="CE56" i="9"/>
  <c r="CE184" i="9"/>
  <c r="CE191" i="9"/>
  <c r="CE198" i="9"/>
  <c r="CE205" i="9"/>
  <c r="CE212" i="9"/>
  <c r="CE220" i="9"/>
  <c r="CE226" i="9"/>
  <c r="CE93" i="9"/>
  <c r="CE102" i="9"/>
  <c r="CE250" i="9"/>
  <c r="CE125" i="9"/>
  <c r="CE267" i="9"/>
  <c r="CE275" i="9"/>
  <c r="CE282" i="9"/>
  <c r="CE292" i="9"/>
  <c r="CE29" i="9"/>
  <c r="CE78" i="9"/>
  <c r="CE310" i="9"/>
  <c r="CE320" i="9"/>
  <c r="CE68" i="9"/>
  <c r="CG135" i="9"/>
  <c r="CG141" i="9"/>
  <c r="CG152" i="9"/>
  <c r="CG160" i="9"/>
  <c r="CG80" i="9"/>
  <c r="CG175" i="9"/>
  <c r="CG108" i="9"/>
  <c r="CG24" i="9"/>
  <c r="CG194" i="9"/>
  <c r="CG32" i="9"/>
  <c r="CG210" i="9"/>
  <c r="CG73" i="9"/>
  <c r="CG224" i="9"/>
  <c r="CG230" i="9"/>
  <c r="CG239" i="9"/>
  <c r="CG247" i="9"/>
  <c r="CG45" i="9"/>
  <c r="CG261" i="9"/>
  <c r="CG271" i="9"/>
  <c r="CG280" i="9"/>
  <c r="CG36" i="9"/>
  <c r="CG37" i="9"/>
  <c r="CG300" i="9"/>
  <c r="CG105" i="9"/>
  <c r="CG316" i="9"/>
  <c r="CG50" i="9"/>
  <c r="CG325" i="9"/>
  <c r="CE131" i="9"/>
  <c r="CE157" i="9"/>
  <c r="CE96" i="9"/>
  <c r="CE57" i="9"/>
  <c r="CE130" i="9"/>
  <c r="CE331" i="9"/>
  <c r="CE147" i="9"/>
  <c r="CE23" i="9"/>
  <c r="CE166" i="9"/>
  <c r="CE173" i="9"/>
  <c r="CE177" i="9"/>
  <c r="CE185" i="9"/>
  <c r="CE192" i="9"/>
  <c r="CE199" i="9"/>
  <c r="CE206" i="9"/>
  <c r="CE213" i="9"/>
  <c r="CE221" i="9"/>
  <c r="CE92" i="9"/>
  <c r="CE234" i="9"/>
  <c r="CE27" i="9"/>
  <c r="CE112" i="9"/>
  <c r="CE258" i="9"/>
  <c r="CE268" i="9"/>
  <c r="CE276" i="9"/>
  <c r="CE283" i="9"/>
  <c r="CE65" i="9"/>
  <c r="CE297" i="9"/>
  <c r="CE304" i="9"/>
  <c r="CE311" i="9"/>
  <c r="CE321" i="9"/>
  <c r="CE328" i="9"/>
  <c r="CG330" i="9"/>
  <c r="CG142" i="9"/>
  <c r="CG153" i="9"/>
  <c r="CG161" i="9"/>
  <c r="CG169" i="9"/>
  <c r="CG117" i="9"/>
  <c r="CG181" i="9"/>
  <c r="CG187" i="9"/>
  <c r="CG195" i="9"/>
  <c r="CG71" i="9"/>
  <c r="CG211" i="9"/>
  <c r="CG121" i="9"/>
  <c r="CG74" i="9"/>
  <c r="CG231" i="9"/>
  <c r="CG44" i="9"/>
  <c r="CG85" i="9"/>
  <c r="CG254" i="9"/>
  <c r="CG262" i="9"/>
  <c r="CG272" i="9"/>
  <c r="CG87" i="9"/>
  <c r="CG288" i="9"/>
  <c r="CG127" i="9"/>
  <c r="CG301" i="9"/>
  <c r="CG106" i="9"/>
  <c r="CG317" i="9"/>
  <c r="CE113" i="9"/>
  <c r="CE148" i="9"/>
  <c r="CE41" i="9"/>
  <c r="CE178" i="9"/>
  <c r="CE132" i="9"/>
  <c r="CE52" i="9"/>
  <c r="CE149" i="9"/>
  <c r="CE158" i="9"/>
  <c r="CE167" i="9"/>
  <c r="CE174" i="9"/>
  <c r="CE179" i="9"/>
  <c r="CE186" i="9"/>
  <c r="CE109" i="9"/>
  <c r="CE201" i="9"/>
  <c r="CE208" i="9"/>
  <c r="CE215" i="9"/>
  <c r="CE59" i="9"/>
  <c r="CE123" i="9"/>
  <c r="CE236" i="9"/>
  <c r="CE244" i="9"/>
  <c r="CE86" i="9"/>
  <c r="CE260" i="9"/>
  <c r="CE62" i="9"/>
  <c r="CE63" i="9"/>
  <c r="CE285" i="9"/>
  <c r="CE88" i="9"/>
  <c r="CE298" i="9"/>
  <c r="CE305" i="9"/>
  <c r="CE313" i="9"/>
  <c r="CE323" i="9"/>
  <c r="CG137" i="9"/>
  <c r="CG144" i="9"/>
  <c r="CG154" i="9"/>
  <c r="CG163" i="9"/>
  <c r="CG170" i="9"/>
  <c r="CG176" i="9"/>
  <c r="CG70" i="9"/>
  <c r="CG188" i="9"/>
  <c r="CG333" i="9"/>
  <c r="CG203" i="9"/>
  <c r="CG33" i="9"/>
  <c r="CG26" i="9"/>
  <c r="CG43" i="9"/>
  <c r="CG101" i="9"/>
  <c r="CG241" i="9"/>
  <c r="CG248" i="9"/>
  <c r="CG255" i="9"/>
  <c r="CG264" i="9"/>
  <c r="CG75" i="9"/>
  <c r="CG104" i="9"/>
  <c r="CG289" i="9"/>
  <c r="CG336" i="9"/>
  <c r="CG128" i="9"/>
  <c r="CG307" i="9"/>
  <c r="CG30" i="9"/>
  <c r="CG107" i="9"/>
  <c r="CG67" i="9"/>
  <c r="CE223" i="9"/>
  <c r="CE246" i="9"/>
  <c r="CE46" i="9"/>
  <c r="CE35" i="9"/>
  <c r="CE295" i="9"/>
  <c r="CE49" i="9"/>
  <c r="CE315" i="9"/>
  <c r="CE133" i="9"/>
  <c r="CE114" i="9"/>
  <c r="CE150" i="9"/>
  <c r="CE159" i="9"/>
  <c r="CE168" i="9"/>
  <c r="CE97" i="9"/>
  <c r="CE180" i="9"/>
  <c r="CE82" i="9"/>
  <c r="CE193" i="9"/>
  <c r="CE202" i="9"/>
  <c r="CE83" i="9"/>
  <c r="CE334" i="9"/>
  <c r="CE222" i="9"/>
  <c r="CE228" i="9"/>
  <c r="CE237" i="9"/>
  <c r="CE245" i="9"/>
  <c r="CE252" i="9"/>
  <c r="CE103" i="9"/>
  <c r="CE270" i="9"/>
  <c r="CE278" i="9"/>
  <c r="CE286" i="9"/>
  <c r="CE294" i="9"/>
  <c r="CE299" i="9"/>
  <c r="CE89" i="9"/>
  <c r="CE314" i="9"/>
  <c r="CE90" i="9"/>
  <c r="CG138" i="9"/>
  <c r="CG145" i="9"/>
  <c r="CG155" i="9"/>
  <c r="CG53" i="9"/>
  <c r="CG171" i="9"/>
  <c r="CG119" i="9"/>
  <c r="CG31" i="9"/>
  <c r="CG189" i="9"/>
  <c r="CG25" i="9"/>
  <c r="CG204" i="9"/>
  <c r="CG99" i="9"/>
  <c r="CG218" i="9"/>
  <c r="CG225" i="9"/>
  <c r="CG233" i="9"/>
  <c r="CG242" i="9"/>
  <c r="CG249" i="9"/>
  <c r="CG256" i="9"/>
  <c r="CG265" i="9"/>
  <c r="CG274" i="9"/>
  <c r="CG76" i="9"/>
  <c r="CG290" i="9"/>
  <c r="CG66" i="9"/>
  <c r="CG303" i="9"/>
  <c r="CG308" i="9"/>
  <c r="CG51" i="9"/>
  <c r="CE229" i="9"/>
  <c r="CE238" i="9"/>
  <c r="CE253" i="9"/>
  <c r="CE279" i="9"/>
  <c r="CE287" i="9"/>
  <c r="CE38" i="9"/>
  <c r="CE324" i="9"/>
  <c r="CE134" i="9"/>
  <c r="CE115" i="9"/>
  <c r="CE151" i="9"/>
  <c r="CE79" i="9"/>
  <c r="CE94" i="9"/>
  <c r="CE54" i="9"/>
  <c r="CE81" i="9"/>
  <c r="CE58" i="9"/>
  <c r="CE332" i="9"/>
  <c r="CE110" i="9"/>
  <c r="CE209" i="9"/>
  <c r="CE216" i="9"/>
  <c r="CE135" i="9"/>
  <c r="CE152" i="9"/>
  <c r="CE80" i="9"/>
  <c r="CE108" i="9"/>
  <c r="CE120" i="9"/>
  <c r="CE204" i="9"/>
  <c r="CE217" i="9"/>
  <c r="CE230" i="9"/>
  <c r="CE243" i="9"/>
  <c r="CE255" i="9"/>
  <c r="CE272" i="9"/>
  <c r="CE284" i="9"/>
  <c r="CE66" i="9"/>
  <c r="CE306" i="9"/>
  <c r="CE50" i="9"/>
  <c r="CG52" i="9"/>
  <c r="CG116" i="9"/>
  <c r="CG167" i="9"/>
  <c r="CG55" i="9"/>
  <c r="CG186" i="9"/>
  <c r="CG197" i="9"/>
  <c r="CG208" i="9"/>
  <c r="CG219" i="9"/>
  <c r="CG123" i="9"/>
  <c r="CG243" i="9"/>
  <c r="CG86" i="9"/>
  <c r="CG266" i="9"/>
  <c r="CG63" i="9"/>
  <c r="CG291" i="9"/>
  <c r="CG298" i="9"/>
  <c r="CG309" i="9"/>
  <c r="CG323" i="9"/>
  <c r="CE262" i="9"/>
  <c r="CG180" i="9"/>
  <c r="CG222" i="9"/>
  <c r="CG270" i="9"/>
  <c r="CE160" i="9"/>
  <c r="CE291" i="9"/>
  <c r="CE330" i="9"/>
  <c r="CE153" i="9"/>
  <c r="CE169" i="9"/>
  <c r="CE181" i="9"/>
  <c r="CE194" i="9"/>
  <c r="CE111" i="9"/>
  <c r="CE26" i="9"/>
  <c r="CE231" i="9"/>
  <c r="CE28" i="9"/>
  <c r="CE256" i="9"/>
  <c r="CE273" i="9"/>
  <c r="CE36" i="9"/>
  <c r="CE296" i="9"/>
  <c r="CE307" i="9"/>
  <c r="CE325" i="9"/>
  <c r="CG129" i="9"/>
  <c r="CG114" i="9"/>
  <c r="CG156" i="9"/>
  <c r="CG168" i="9"/>
  <c r="CG56" i="9"/>
  <c r="CG82" i="9"/>
  <c r="CG198" i="9"/>
  <c r="CG83" i="9"/>
  <c r="CG220" i="9"/>
  <c r="CG228" i="9"/>
  <c r="CG102" i="9"/>
  <c r="CG252" i="9"/>
  <c r="CG267" i="9"/>
  <c r="CG278" i="9"/>
  <c r="CG292" i="9"/>
  <c r="CG299" i="9"/>
  <c r="CG310" i="9"/>
  <c r="CG90" i="9"/>
  <c r="CE101" i="9"/>
  <c r="CE64" i="9"/>
  <c r="CE107" i="9"/>
  <c r="CG131" i="9"/>
  <c r="CG157" i="9"/>
  <c r="CG42" i="9"/>
  <c r="CG98" i="9"/>
  <c r="CG100" i="9"/>
  <c r="CG232" i="9"/>
  <c r="CG126" i="9"/>
  <c r="CG302" i="9"/>
  <c r="CG326" i="9"/>
  <c r="CE290" i="9"/>
  <c r="CG133" i="9"/>
  <c r="CG191" i="9"/>
  <c r="CG93" i="9"/>
  <c r="CG294" i="9"/>
  <c r="CE175" i="9"/>
  <c r="CE74" i="9"/>
  <c r="CE249" i="9"/>
  <c r="CE128" i="9"/>
  <c r="CE136" i="9"/>
  <c r="CE22" i="9"/>
  <c r="CE95" i="9"/>
  <c r="CE182" i="9"/>
  <c r="CE195" i="9"/>
  <c r="CE207" i="9"/>
  <c r="CE218" i="9"/>
  <c r="CE232" i="9"/>
  <c r="CE247" i="9"/>
  <c r="CE257" i="9"/>
  <c r="CE75" i="9"/>
  <c r="CE288" i="9"/>
  <c r="CE48" i="9"/>
  <c r="CE308" i="9"/>
  <c r="CE326" i="9"/>
  <c r="CG130" i="9"/>
  <c r="CG115" i="9"/>
  <c r="CG23" i="9"/>
  <c r="CG94" i="9"/>
  <c r="CG177" i="9"/>
  <c r="CG58" i="9"/>
  <c r="CG199" i="9"/>
  <c r="CG209" i="9"/>
  <c r="CG221" i="9"/>
  <c r="CG229" i="9"/>
  <c r="CG27" i="9"/>
  <c r="CG253" i="9"/>
  <c r="CG268" i="9"/>
  <c r="CG279" i="9"/>
  <c r="CG65" i="9"/>
  <c r="CG38" i="9"/>
  <c r="CG311" i="9"/>
  <c r="CG324" i="9"/>
  <c r="CE137" i="9"/>
  <c r="CE154" i="9"/>
  <c r="CE170" i="9"/>
  <c r="CE70" i="9"/>
  <c r="CE196" i="9"/>
  <c r="CE210" i="9"/>
  <c r="CE219" i="9"/>
  <c r="CE85" i="9"/>
  <c r="CE259" i="9"/>
  <c r="CE274" i="9"/>
  <c r="CE300" i="9"/>
  <c r="CE309" i="9"/>
  <c r="CG143" i="9"/>
  <c r="CG95" i="9"/>
  <c r="CG178" i="9"/>
  <c r="CG200" i="9"/>
  <c r="CG28" i="9"/>
  <c r="CG335" i="9"/>
  <c r="CG269" i="9"/>
  <c r="CG293" i="9"/>
  <c r="CG312" i="9"/>
  <c r="CE277" i="9"/>
  <c r="CE327" i="9"/>
  <c r="CG159" i="9"/>
  <c r="CG212" i="9"/>
  <c r="CG245" i="9"/>
  <c r="CG78" i="9"/>
  <c r="CG314" i="9"/>
  <c r="CE24" i="9"/>
  <c r="CE197" i="9"/>
  <c r="CE235" i="9"/>
  <c r="CE280" i="9"/>
  <c r="CE329" i="9"/>
  <c r="CE138" i="9"/>
  <c r="CE155" i="9"/>
  <c r="CE171" i="9"/>
  <c r="CE31" i="9"/>
  <c r="CE333" i="9"/>
  <c r="CE211" i="9"/>
  <c r="CE100" i="9"/>
  <c r="CE233" i="9"/>
  <c r="CE61" i="9"/>
  <c r="CE261" i="9"/>
  <c r="CE47" i="9"/>
  <c r="CE289" i="9"/>
  <c r="CE301" i="9"/>
  <c r="CE312" i="9"/>
  <c r="CE51" i="9"/>
  <c r="CG132" i="9"/>
  <c r="CG146" i="9"/>
  <c r="CG158" i="9"/>
  <c r="CG172" i="9"/>
  <c r="CG179" i="9"/>
  <c r="CG190" i="9"/>
  <c r="CG201" i="9"/>
  <c r="CG84" i="9"/>
  <c r="CG59" i="9"/>
  <c r="CG60" i="9"/>
  <c r="CG244" i="9"/>
  <c r="CG257" i="9"/>
  <c r="CG62" i="9"/>
  <c r="CG281" i="9"/>
  <c r="CG88" i="9"/>
  <c r="CG39" i="9"/>
  <c r="CG313" i="9"/>
  <c r="CG327" i="9"/>
  <c r="CE139" i="9"/>
  <c r="CE116" i="9"/>
  <c r="CE172" i="9"/>
  <c r="CE183" i="9"/>
  <c r="CE25" i="9"/>
  <c r="CE98" i="9"/>
  <c r="CE224" i="9"/>
  <c r="CE60" i="9"/>
  <c r="CE248" i="9"/>
  <c r="CE302" i="9"/>
  <c r="CE316" i="9"/>
  <c r="CG69" i="9"/>
  <c r="CG91" i="9"/>
  <c r="CG202" i="9"/>
  <c r="CG125" i="9"/>
  <c r="CG282" i="9"/>
  <c r="CG68" i="9"/>
  <c r="CE141" i="9"/>
  <c r="CE33" i="9"/>
  <c r="CE263" i="9"/>
  <c r="CE317" i="9"/>
  <c r="CE143" i="9"/>
  <c r="CE119" i="9"/>
  <c r="CE99" i="9"/>
  <c r="CE240" i="9"/>
  <c r="CE271" i="9"/>
  <c r="CE39" i="9"/>
  <c r="CG150" i="9"/>
  <c r="CG97" i="9"/>
  <c r="CG193" i="9"/>
  <c r="CG334" i="9"/>
  <c r="CG237" i="9"/>
  <c r="CG103" i="9"/>
  <c r="CG286" i="9"/>
  <c r="CG89" i="9"/>
  <c r="CE145" i="9"/>
  <c r="CE242" i="9"/>
  <c r="CE105" i="9"/>
  <c r="CG118" i="9"/>
  <c r="CG217" i="9"/>
  <c r="CG263" i="9"/>
  <c r="CG306" i="9"/>
  <c r="CG122" i="9"/>
  <c r="CG77" i="9"/>
  <c r="CG318" i="9"/>
  <c r="CE122" i="9"/>
  <c r="CE30" i="9"/>
  <c r="CG164" i="9"/>
  <c r="CG34" i="9"/>
  <c r="CG296" i="9"/>
  <c r="CE190" i="9"/>
  <c r="CE67" i="9"/>
  <c r="CG184" i="9"/>
  <c r="CG250" i="9"/>
  <c r="CE53" i="9"/>
  <c r="CE319" i="9"/>
  <c r="CG206" i="9"/>
  <c r="CG276" i="9"/>
  <c r="CE164" i="9"/>
  <c r="CE264" i="9"/>
  <c r="CE127" i="9"/>
  <c r="CE322" i="9"/>
  <c r="CG57" i="9"/>
  <c r="CG251" i="9"/>
  <c r="CG174" i="9"/>
  <c r="CG285" i="9"/>
  <c r="CE144" i="9"/>
  <c r="CE55" i="9"/>
  <c r="CE84" i="9"/>
  <c r="CE241" i="9"/>
  <c r="CE87" i="9"/>
  <c r="CE40" i="9"/>
  <c r="CG151" i="9"/>
  <c r="CG54" i="9"/>
  <c r="CG332" i="9"/>
  <c r="CG216" i="9"/>
  <c r="CG238" i="9"/>
  <c r="CG46" i="9"/>
  <c r="CG287" i="9"/>
  <c r="CG49" i="9"/>
  <c r="CE187" i="9"/>
  <c r="CE214" i="9"/>
  <c r="CE126" i="9"/>
  <c r="CG22" i="9"/>
  <c r="CG196" i="9"/>
  <c r="CG240" i="9"/>
  <c r="CG64" i="9"/>
  <c r="CG72" i="9"/>
  <c r="CG61" i="9"/>
  <c r="CE162" i="9"/>
  <c r="CE45" i="9"/>
  <c r="CG139" i="9"/>
  <c r="CG111" i="9"/>
  <c r="CG319" i="9"/>
  <c r="CE43" i="9"/>
  <c r="CE293" i="9"/>
  <c r="CG165" i="9"/>
  <c r="CG226" i="9"/>
  <c r="CG29" i="9"/>
  <c r="CG320" i="9"/>
  <c r="CE225" i="9"/>
  <c r="CG331" i="9"/>
  <c r="CG185" i="9"/>
  <c r="CG112" i="9"/>
  <c r="CG321" i="9"/>
  <c r="CE34" i="9"/>
  <c r="CG41" i="9"/>
  <c r="CG227" i="9"/>
  <c r="CG48" i="9"/>
  <c r="CG322" i="9"/>
  <c r="CG215" i="9"/>
  <c r="CE146" i="9"/>
  <c r="CE42" i="9"/>
  <c r="CE73" i="9"/>
  <c r="CE124" i="9"/>
  <c r="CE104" i="9"/>
  <c r="CE106" i="9"/>
  <c r="CG134" i="9"/>
  <c r="CG79" i="9"/>
  <c r="CG81" i="9"/>
  <c r="CG110" i="9"/>
  <c r="CG223" i="9"/>
  <c r="CG246" i="9"/>
  <c r="CG35" i="9"/>
  <c r="CG295" i="9"/>
  <c r="CG315" i="9"/>
  <c r="CE161" i="9"/>
  <c r="CE188" i="9"/>
  <c r="CE121" i="9"/>
  <c r="CE251" i="9"/>
  <c r="CE76" i="9"/>
  <c r="CE318" i="9"/>
  <c r="CG136" i="9"/>
  <c r="CG162" i="9"/>
  <c r="CG182" i="9"/>
  <c r="CG273" i="9"/>
  <c r="CE189" i="9"/>
  <c r="CE281" i="9"/>
  <c r="CG183" i="9"/>
  <c r="CG124" i="9"/>
  <c r="CG47" i="9"/>
  <c r="CE163" i="9"/>
  <c r="CE254" i="9"/>
  <c r="CG140" i="9"/>
  <c r="CG205" i="9"/>
  <c r="CG275" i="9"/>
  <c r="CE200" i="9"/>
  <c r="CE335" i="9"/>
  <c r="CE37" i="9"/>
  <c r="CG166" i="9"/>
  <c r="CG92" i="9"/>
  <c r="CG297" i="9"/>
  <c r="CE32" i="9"/>
  <c r="CG113" i="9"/>
  <c r="CG207" i="9"/>
  <c r="CG277" i="9"/>
  <c r="CG109" i="9"/>
  <c r="CG260" i="9"/>
  <c r="CE117" i="9"/>
  <c r="CE71" i="9"/>
  <c r="CE227" i="9"/>
  <c r="CE265" i="9"/>
  <c r="CE77" i="9"/>
  <c r="CG147" i="9"/>
  <c r="CG173" i="9"/>
  <c r="CG192" i="9"/>
  <c r="CG213" i="9"/>
  <c r="CG234" i="9"/>
  <c r="CG258" i="9"/>
  <c r="CG283" i="9"/>
  <c r="CG304" i="9"/>
  <c r="CG328" i="9"/>
  <c r="CE118" i="9"/>
  <c r="CE72" i="9"/>
  <c r="CE239" i="9"/>
  <c r="CE266" i="9"/>
  <c r="CE336" i="9"/>
  <c r="CG148" i="9"/>
  <c r="CG96" i="9"/>
  <c r="CG120" i="9"/>
  <c r="CG214" i="9"/>
  <c r="CG235" i="9"/>
  <c r="CG259" i="9"/>
  <c r="CG284" i="9"/>
  <c r="CG40" i="9"/>
  <c r="CG329" i="9"/>
  <c r="CE142" i="9"/>
  <c r="CE176" i="9"/>
  <c r="CE203" i="9"/>
  <c r="CE44" i="9"/>
  <c r="CE269" i="9"/>
  <c r="CE303" i="9"/>
  <c r="CG149" i="9"/>
  <c r="CG236" i="9"/>
  <c r="CG305" i="9"/>
  <c r="BT190" i="9"/>
  <c r="BT214" i="9"/>
  <c r="BT439" i="9"/>
  <c r="BT71" i="9"/>
  <c r="BT415" i="9"/>
  <c r="BT319" i="9"/>
  <c r="BT366" i="9"/>
  <c r="BT83" i="9"/>
  <c r="BT440" i="9"/>
  <c r="BT36" i="9"/>
  <c r="BT130" i="9"/>
  <c r="BT152" i="9"/>
  <c r="BT91" i="9"/>
  <c r="BT323" i="9"/>
  <c r="BT217" i="9"/>
  <c r="BT218" i="9"/>
  <c r="BT132" i="9"/>
  <c r="BT317" i="9"/>
  <c r="BT305" i="9"/>
  <c r="BT248" i="9"/>
  <c r="BT144" i="9"/>
  <c r="BT155" i="9"/>
  <c r="BT156" i="9"/>
  <c r="BT289" i="9"/>
  <c r="BT170" i="9"/>
  <c r="BT58" i="9"/>
  <c r="BT159" i="9"/>
  <c r="BT97" i="9"/>
  <c r="BT320" i="9"/>
  <c r="BT445" i="9"/>
  <c r="BT238" i="9"/>
  <c r="BT147" i="9"/>
  <c r="BT446" i="9"/>
  <c r="BT231" i="9"/>
  <c r="BT390" i="9"/>
  <c r="BT274" i="9"/>
  <c r="BV190" i="9"/>
  <c r="BV214" i="9"/>
  <c r="BV439" i="9"/>
  <c r="BV71" i="9"/>
  <c r="BV415" i="9"/>
  <c r="BV319" i="9"/>
  <c r="BV366" i="9"/>
  <c r="BV83" i="9"/>
  <c r="BV440" i="9"/>
  <c r="BV36" i="9"/>
  <c r="BV130" i="9"/>
  <c r="BV152" i="9"/>
  <c r="BV91" i="9"/>
  <c r="BV323" i="9"/>
  <c r="BV217" i="9"/>
  <c r="BV218" i="9"/>
  <c r="BV132" i="9"/>
  <c r="BV317" i="9"/>
  <c r="BV305" i="9"/>
  <c r="BV248" i="9"/>
  <c r="BV144" i="9"/>
  <c r="BV155" i="9"/>
  <c r="BV156" i="9"/>
  <c r="BV289" i="9"/>
  <c r="BV170" i="9"/>
  <c r="BV58" i="9"/>
  <c r="BV159" i="9"/>
  <c r="BV97" i="9"/>
  <c r="BV320" i="9"/>
  <c r="BV445" i="9"/>
  <c r="BV238" i="9"/>
  <c r="BV147" i="9"/>
  <c r="BV446" i="9"/>
  <c r="BV231" i="9"/>
  <c r="BV390" i="9"/>
  <c r="BV274" i="9"/>
  <c r="BT363" i="9"/>
  <c r="BT191" i="9"/>
  <c r="BT259" i="9"/>
  <c r="BT173" i="9"/>
  <c r="BT86" i="9"/>
  <c r="BT87" i="9"/>
  <c r="BT30" i="9"/>
  <c r="BT252" i="9"/>
  <c r="BT334" i="9"/>
  <c r="BT453" i="9"/>
  <c r="BT307" i="9"/>
  <c r="BT278" i="9"/>
  <c r="BT322" i="9"/>
  <c r="BT309" i="9"/>
  <c r="BT401" i="9"/>
  <c r="BT328" i="9"/>
  <c r="BT167" i="9"/>
  <c r="BT94" i="9"/>
  <c r="BT181" i="9"/>
  <c r="BT81" i="9"/>
  <c r="BT49" i="9"/>
  <c r="BT387" i="9"/>
  <c r="BT52" i="9"/>
  <c r="BT206" i="9"/>
  <c r="BT388" i="9"/>
  <c r="BT293" i="9"/>
  <c r="BT158" i="9"/>
  <c r="BT373" i="9"/>
  <c r="BT409" i="9"/>
  <c r="BT251" i="9"/>
  <c r="BT230" i="9"/>
  <c r="BT357" i="9"/>
  <c r="BT438" i="9"/>
  <c r="BT431" i="9"/>
  <c r="BT187" i="9"/>
  <c r="BT345" i="9"/>
  <c r="BT413" i="9"/>
  <c r="BV191" i="9"/>
  <c r="BV259" i="9"/>
  <c r="BV173" i="9"/>
  <c r="BV86" i="9"/>
  <c r="BV87" i="9"/>
  <c r="BV30" i="9"/>
  <c r="BV252" i="9"/>
  <c r="BV334" i="9"/>
  <c r="BV453" i="9"/>
  <c r="BV307" i="9"/>
  <c r="BV278" i="9"/>
  <c r="BV322" i="9"/>
  <c r="BV309" i="9"/>
  <c r="BV401" i="9"/>
  <c r="BV328" i="9"/>
  <c r="BV167" i="9"/>
  <c r="BV94" i="9"/>
  <c r="BV181" i="9"/>
  <c r="BV81" i="9"/>
  <c r="BV49" i="9"/>
  <c r="BV387" i="9"/>
  <c r="BV52" i="9"/>
  <c r="BV206" i="9"/>
  <c r="BV388" i="9"/>
  <c r="BV293" i="9"/>
  <c r="BV158" i="9"/>
  <c r="BV373" i="9"/>
  <c r="BV409" i="9"/>
  <c r="BV251" i="9"/>
  <c r="BV230" i="9"/>
  <c r="BV357" i="9"/>
  <c r="BV438" i="9"/>
  <c r="BV431" i="9"/>
  <c r="BV187" i="9"/>
  <c r="BV345" i="9"/>
  <c r="BV413" i="9"/>
  <c r="BT22" i="9"/>
  <c r="BT23" i="9"/>
  <c r="BT128" i="9"/>
  <c r="BT414" i="9"/>
  <c r="BT108" i="9"/>
  <c r="BT436" i="9"/>
  <c r="BT80" i="9"/>
  <c r="BT260" i="9"/>
  <c r="BT353" i="9"/>
  <c r="BT316" i="9"/>
  <c r="BT419" i="9"/>
  <c r="BT105" i="9"/>
  <c r="BT39" i="9"/>
  <c r="BT43" i="9"/>
  <c r="BT131" i="9"/>
  <c r="BT280" i="9"/>
  <c r="BT246" i="9"/>
  <c r="BT180" i="9"/>
  <c r="BT384" i="9"/>
  <c r="BT48" i="9"/>
  <c r="BT50" i="9"/>
  <c r="BT227" i="9"/>
  <c r="BT370" i="9"/>
  <c r="BT183" i="9"/>
  <c r="BT208" i="9"/>
  <c r="BT116" i="9"/>
  <c r="BT355" i="9"/>
  <c r="BT298" i="9"/>
  <c r="BT356" i="9"/>
  <c r="BT375" i="9"/>
  <c r="BT258" i="9"/>
  <c r="BT127" i="9"/>
  <c r="BT410" i="9"/>
  <c r="BT411" i="9"/>
  <c r="BT148" i="9"/>
  <c r="BT284" i="9"/>
  <c r="BT70" i="9"/>
  <c r="BV23" i="9"/>
  <c r="BV128" i="9"/>
  <c r="BV414" i="9"/>
  <c r="BV108" i="9"/>
  <c r="BV436" i="9"/>
  <c r="BV80" i="9"/>
  <c r="BV260" i="9"/>
  <c r="BV353" i="9"/>
  <c r="BV316" i="9"/>
  <c r="BV419" i="9"/>
  <c r="BV105" i="9"/>
  <c r="BV39" i="9"/>
  <c r="BV43" i="9"/>
  <c r="BV131" i="9"/>
  <c r="BV280" i="9"/>
  <c r="BV246" i="9"/>
  <c r="BV180" i="9"/>
  <c r="BV384" i="9"/>
  <c r="BV48" i="9"/>
  <c r="BV50" i="9"/>
  <c r="BV227" i="9"/>
  <c r="BV370" i="9"/>
  <c r="BV183" i="9"/>
  <c r="BV208" i="9"/>
  <c r="BV116" i="9"/>
  <c r="BV355" i="9"/>
  <c r="BV298" i="9"/>
  <c r="BV356" i="9"/>
  <c r="BV375" i="9"/>
  <c r="BV258" i="9"/>
  <c r="BV127" i="9"/>
  <c r="BV410" i="9"/>
  <c r="BV411" i="9"/>
  <c r="BV148" i="9"/>
  <c r="BV284" i="9"/>
  <c r="BV70" i="9"/>
  <c r="BT450" i="9"/>
  <c r="BT24" i="9"/>
  <c r="BT215" i="9"/>
  <c r="BT175" i="9"/>
  <c r="BT393" i="9"/>
  <c r="BT129" i="9"/>
  <c r="BT365" i="9"/>
  <c r="BT123" i="9"/>
  <c r="BT136" i="9"/>
  <c r="BT112" i="9"/>
  <c r="BT151" i="9"/>
  <c r="BT399" i="9"/>
  <c r="BT41" i="9"/>
  <c r="BT245" i="9"/>
  <c r="BT93" i="9"/>
  <c r="BT178" i="9"/>
  <c r="BT336" i="9"/>
  <c r="BT203" i="9"/>
  <c r="BT385" i="9"/>
  <c r="BT425" i="9"/>
  <c r="BT288" i="9"/>
  <c r="BT282" i="9"/>
  <c r="BT55" i="9"/>
  <c r="BT427" i="9"/>
  <c r="BT428" i="9"/>
  <c r="BT294" i="9"/>
  <c r="BT96" i="9"/>
  <c r="BT429" i="9"/>
  <c r="BT160" i="9"/>
  <c r="BT254" i="9"/>
  <c r="BT452" i="9"/>
  <c r="BT332" i="9"/>
  <c r="BT162" i="9"/>
  <c r="BT303" i="9"/>
  <c r="BT432" i="9"/>
  <c r="BT68" i="9"/>
  <c r="BT224" i="9"/>
  <c r="BV24" i="9"/>
  <c r="BV215" i="9"/>
  <c r="BV175" i="9"/>
  <c r="BV393" i="9"/>
  <c r="BV129" i="9"/>
  <c r="BV365" i="9"/>
  <c r="BV123" i="9"/>
  <c r="BV136" i="9"/>
  <c r="BV112" i="9"/>
  <c r="BV151" i="9"/>
  <c r="BV399" i="9"/>
  <c r="BV41" i="9"/>
  <c r="BV245" i="9"/>
  <c r="BV93" i="9"/>
  <c r="BV178" i="9"/>
  <c r="BV336" i="9"/>
  <c r="BV203" i="9"/>
  <c r="BV385" i="9"/>
  <c r="BV425" i="9"/>
  <c r="BV288" i="9"/>
  <c r="BV282" i="9"/>
  <c r="BV55" i="9"/>
  <c r="BV427" i="9"/>
  <c r="BV428" i="9"/>
  <c r="BV294" i="9"/>
  <c r="BV96" i="9"/>
  <c r="BV429" i="9"/>
  <c r="BV160" i="9"/>
  <c r="BV254" i="9"/>
  <c r="BV452" i="9"/>
  <c r="BV332" i="9"/>
  <c r="BV162" i="9"/>
  <c r="BV303" i="9"/>
  <c r="BV432" i="9"/>
  <c r="BV68" i="9"/>
  <c r="BV224" i="9"/>
  <c r="BT333" i="9"/>
  <c r="BT392" i="9"/>
  <c r="BT122" i="9"/>
  <c r="BT197" i="9"/>
  <c r="BT32" i="9"/>
  <c r="BT137" i="9"/>
  <c r="BT362" i="9"/>
  <c r="BT400" i="9"/>
  <c r="BT216" i="9"/>
  <c r="BT310" i="9"/>
  <c r="BT299" i="9"/>
  <c r="BT204" i="9"/>
  <c r="BT300" i="9"/>
  <c r="BT240" i="9"/>
  <c r="BT444" i="9"/>
  <c r="BT207" i="9"/>
  <c r="BT449" i="9"/>
  <c r="BT372" i="9"/>
  <c r="BT290" i="9"/>
  <c r="BT186" i="9"/>
  <c r="BT324" i="9"/>
  <c r="BT107" i="9"/>
  <c r="BT172" i="9"/>
  <c r="BT213" i="9"/>
  <c r="BV450" i="9"/>
  <c r="BV392" i="9"/>
  <c r="BV122" i="9"/>
  <c r="BV197" i="9"/>
  <c r="BV32" i="9"/>
  <c r="BV137" i="9"/>
  <c r="BV362" i="9"/>
  <c r="BV400" i="9"/>
  <c r="BV216" i="9"/>
  <c r="BV310" i="9"/>
  <c r="BV299" i="9"/>
  <c r="BV204" i="9"/>
  <c r="BV300" i="9"/>
  <c r="BV240" i="9"/>
  <c r="BV444" i="9"/>
  <c r="BV207" i="9"/>
  <c r="BV449" i="9"/>
  <c r="BV372" i="9"/>
  <c r="BV290" i="9"/>
  <c r="BV186" i="9"/>
  <c r="BV324" i="9"/>
  <c r="BV107" i="9"/>
  <c r="BV172" i="9"/>
  <c r="BV213" i="9"/>
  <c r="BT314" i="9"/>
  <c r="BT195" i="9"/>
  <c r="BT276" i="9"/>
  <c r="BT381" i="9"/>
  <c r="BT291" i="9"/>
  <c r="BT244" i="9"/>
  <c r="BT138" i="9"/>
  <c r="BT308" i="9"/>
  <c r="BT447" i="9"/>
  <c r="BT153" i="9"/>
  <c r="BT247" i="9"/>
  <c r="BT182" i="9"/>
  <c r="BT386" i="9"/>
  <c r="BT82" i="9"/>
  <c r="BT228" i="9"/>
  <c r="BT437" i="9"/>
  <c r="BT117" i="9"/>
  <c r="BT77" i="9"/>
  <c r="BT229" i="9"/>
  <c r="BT269" i="9"/>
  <c r="BT337" i="9"/>
  <c r="BT379" i="9"/>
  <c r="BT67" i="9"/>
  <c r="BT232" i="9"/>
  <c r="BV149" i="9"/>
  <c r="BV195" i="9"/>
  <c r="BV276" i="9"/>
  <c r="BV381" i="9"/>
  <c r="BV291" i="9"/>
  <c r="BV244" i="9"/>
  <c r="BV138" i="9"/>
  <c r="BV308" i="9"/>
  <c r="BV447" i="9"/>
  <c r="BV153" i="9"/>
  <c r="BV247" i="9"/>
  <c r="BV182" i="9"/>
  <c r="BV386" i="9"/>
  <c r="BV82" i="9"/>
  <c r="BV228" i="9"/>
  <c r="BV437" i="9"/>
  <c r="BT192" i="9"/>
  <c r="BT174" i="9"/>
  <c r="BT277" i="9"/>
  <c r="BT111" i="9"/>
  <c r="BT382" i="9"/>
  <c r="BT398" i="9"/>
  <c r="BT140" i="9"/>
  <c r="BT287" i="9"/>
  <c r="BT44" i="9"/>
  <c r="BT402" i="9"/>
  <c r="BT143" i="9"/>
  <c r="BT347" i="9"/>
  <c r="BT265" i="9"/>
  <c r="BT169" i="9"/>
  <c r="BT257" i="9"/>
  <c r="BT249" i="9"/>
  <c r="BT118" i="9"/>
  <c r="BT330" i="9"/>
  <c r="BT63" i="9"/>
  <c r="BT221" i="9"/>
  <c r="BT313" i="9"/>
  <c r="BT211" i="9"/>
  <c r="BT412" i="9"/>
  <c r="BT346" i="9"/>
  <c r="BV442" i="9"/>
  <c r="BV174" i="9"/>
  <c r="BV277" i="9"/>
  <c r="BV111" i="9"/>
  <c r="BV382" i="9"/>
  <c r="BV398" i="9"/>
  <c r="BV140" i="9"/>
  <c r="BV287" i="9"/>
  <c r="BV44" i="9"/>
  <c r="BV402" i="9"/>
  <c r="BV143" i="9"/>
  <c r="BV347" i="9"/>
  <c r="BV265" i="9"/>
  <c r="BV169" i="9"/>
  <c r="BV257" i="9"/>
  <c r="BV249" i="9"/>
  <c r="BV118" i="9"/>
  <c r="BV330" i="9"/>
  <c r="BV63" i="9"/>
  <c r="BV221" i="9"/>
  <c r="BV313" i="9"/>
  <c r="BV211" i="9"/>
  <c r="BV412" i="9"/>
  <c r="BV346" i="9"/>
  <c r="BT237" i="9"/>
  <c r="BT165" i="9"/>
  <c r="BV193" i="9"/>
  <c r="BV417" i="9"/>
  <c r="BV256" i="9"/>
  <c r="BV145" i="9"/>
  <c r="BV61" i="9"/>
  <c r="BV374" i="9"/>
  <c r="BV165" i="9"/>
  <c r="BT442" i="9"/>
  <c r="BT104" i="9"/>
  <c r="BT416" i="9"/>
  <c r="BT394" i="9"/>
  <c r="BT315" i="9"/>
  <c r="BT166" i="9"/>
  <c r="BT233" i="9"/>
  <c r="BT40" i="9"/>
  <c r="BT141" i="9"/>
  <c r="BT142" i="9"/>
  <c r="BT179" i="9"/>
  <c r="BT348" i="9"/>
  <c r="BT404" i="9"/>
  <c r="BT75" i="9"/>
  <c r="BT266" i="9"/>
  <c r="BT389" i="9"/>
  <c r="BT146" i="9"/>
  <c r="BT331" i="9"/>
  <c r="BT267" i="9"/>
  <c r="BT222" i="9"/>
  <c r="BT377" i="9"/>
  <c r="BT338" i="9"/>
  <c r="BT273" i="9"/>
  <c r="BT103" i="9"/>
  <c r="BV363" i="9"/>
  <c r="BV104" i="9"/>
  <c r="BV416" i="9"/>
  <c r="BV394" i="9"/>
  <c r="BV315" i="9"/>
  <c r="BV166" i="9"/>
  <c r="BV233" i="9"/>
  <c r="BV40" i="9"/>
  <c r="BV141" i="9"/>
  <c r="BV142" i="9"/>
  <c r="BV179" i="9"/>
  <c r="BV348" i="9"/>
  <c r="BV404" i="9"/>
  <c r="BV75" i="9"/>
  <c r="BV266" i="9"/>
  <c r="BV389" i="9"/>
  <c r="BV146" i="9"/>
  <c r="BV331" i="9"/>
  <c r="BV267" i="9"/>
  <c r="BV222" i="9"/>
  <c r="BV377" i="9"/>
  <c r="BV338" i="9"/>
  <c r="BV273" i="9"/>
  <c r="BV103" i="9"/>
  <c r="BT161" i="9"/>
  <c r="BT189" i="9"/>
  <c r="BV109" i="9"/>
  <c r="BV354" i="9"/>
  <c r="BV124" i="9"/>
  <c r="BV115" i="9"/>
  <c r="BV46" i="9"/>
  <c r="BV106" i="9"/>
  <c r="BV451" i="9"/>
  <c r="BV161" i="9"/>
  <c r="BV189" i="9"/>
  <c r="BT193" i="9"/>
  <c r="BT239" i="9"/>
  <c r="BT109" i="9"/>
  <c r="BT88" i="9"/>
  <c r="BT417" i="9"/>
  <c r="BT354" i="9"/>
  <c r="BT279" i="9"/>
  <c r="BT421" i="9"/>
  <c r="BT124" i="9"/>
  <c r="BT115" i="9"/>
  <c r="BT256" i="9"/>
  <c r="BT46" i="9"/>
  <c r="BT405" i="9"/>
  <c r="BT106" i="9"/>
  <c r="BT451" i="9"/>
  <c r="BT145" i="9"/>
  <c r="BT119" i="9"/>
  <c r="BT61" i="9"/>
  <c r="BT374" i="9"/>
  <c r="BT380" i="9"/>
  <c r="BV239" i="9"/>
  <c r="BV88" i="9"/>
  <c r="BV279" i="9"/>
  <c r="BV421" i="9"/>
  <c r="BV405" i="9"/>
  <c r="BV119" i="9"/>
  <c r="BV237" i="9"/>
  <c r="BV380" i="9"/>
  <c r="BT149" i="9"/>
  <c r="BT121" i="9"/>
  <c r="BT395" i="9"/>
  <c r="BT35" i="9"/>
  <c r="BT420" i="9"/>
  <c r="BT368" i="9"/>
  <c r="BT422" i="9"/>
  <c r="BT126" i="9"/>
  <c r="BT318" i="9"/>
  <c r="BT329" i="9"/>
  <c r="BT301" i="9"/>
  <c r="BT99" i="9"/>
  <c r="BT271" i="9"/>
  <c r="BT283" i="9"/>
  <c r="BV325" i="9"/>
  <c r="BV121" i="9"/>
  <c r="BV395" i="9"/>
  <c r="BV35" i="9"/>
  <c r="BV420" i="9"/>
  <c r="BV368" i="9"/>
  <c r="BV422" i="9"/>
  <c r="BV126" i="9"/>
  <c r="BV318" i="9"/>
  <c r="BV329" i="9"/>
  <c r="BV77" i="9"/>
  <c r="BV302" i="9"/>
  <c r="BV337" i="9"/>
  <c r="BV272" i="9"/>
  <c r="BV232" i="9"/>
  <c r="BT72" i="9"/>
  <c r="BT90" i="9"/>
  <c r="BT38" i="9"/>
  <c r="BT342" i="9"/>
  <c r="BT95" i="9"/>
  <c r="BT54" i="9"/>
  <c r="BT312" i="9"/>
  <c r="BT358" i="9"/>
  <c r="BV25" i="9"/>
  <c r="BV72" i="9"/>
  <c r="BV90" i="9"/>
  <c r="BV38" i="9"/>
  <c r="BV201" i="9"/>
  <c r="BV54" i="9"/>
  <c r="BV360" i="9"/>
  <c r="BV435" i="9"/>
  <c r="BT28" i="9"/>
  <c r="BT339" i="9"/>
  <c r="BT113" i="9"/>
  <c r="BT262" i="9"/>
  <c r="BT296" i="9"/>
  <c r="BT184" i="9"/>
  <c r="BT100" i="9"/>
  <c r="BT434" i="9"/>
  <c r="BV28" i="9"/>
  <c r="BV176" i="9"/>
  <c r="BV262" i="9"/>
  <c r="BV296" i="9"/>
  <c r="BV184" i="9"/>
  <c r="BV99" i="9"/>
  <c r="BV102" i="9"/>
  <c r="BT397" i="9"/>
  <c r="BT219" i="9"/>
  <c r="BV391" i="9"/>
  <c r="BV341" i="9"/>
  <c r="BT325" i="9"/>
  <c r="BT285" i="9"/>
  <c r="BT304" i="9"/>
  <c r="BT89" i="9"/>
  <c r="BT37" i="9"/>
  <c r="BT234" i="9"/>
  <c r="BT281" i="9"/>
  <c r="BT311" i="9"/>
  <c r="BT220" i="9"/>
  <c r="BT306" i="9"/>
  <c r="BT408" i="9"/>
  <c r="BT133" i="9"/>
  <c r="BT209" i="9"/>
  <c r="BT433" i="9"/>
  <c r="BV192" i="9"/>
  <c r="BV285" i="9"/>
  <c r="BV304" i="9"/>
  <c r="BV89" i="9"/>
  <c r="BV37" i="9"/>
  <c r="BV234" i="9"/>
  <c r="BV281" i="9"/>
  <c r="BV311" i="9"/>
  <c r="BV220" i="9"/>
  <c r="BV306" i="9"/>
  <c r="BV60" i="9"/>
  <c r="BV268" i="9"/>
  <c r="BV270" i="9"/>
  <c r="BV163" i="9"/>
  <c r="BV69" i="9"/>
  <c r="BT25" i="9"/>
  <c r="BT396" i="9"/>
  <c r="BT201" i="9"/>
  <c r="BT360" i="9"/>
  <c r="BT134" i="9"/>
  <c r="BT188" i="9"/>
  <c r="BV396" i="9"/>
  <c r="BV342" i="9"/>
  <c r="BV95" i="9"/>
  <c r="BV301" i="9"/>
  <c r="BV344" i="9"/>
  <c r="BV65" i="9"/>
  <c r="BV223" i="9"/>
  <c r="BT176" i="9"/>
  <c r="BT263" i="9"/>
  <c r="BT205" i="9"/>
  <c r="BT241" i="9"/>
  <c r="BT376" i="9"/>
  <c r="BV194" i="9"/>
  <c r="BV339" i="9"/>
  <c r="BV113" i="9"/>
  <c r="BV263" i="9"/>
  <c r="BV205" i="9"/>
  <c r="BV408" i="9"/>
  <c r="BV66" i="9"/>
  <c r="BV361" i="9"/>
  <c r="BT391" i="9"/>
  <c r="BT341" i="9"/>
  <c r="BT236" i="9"/>
  <c r="BT98" i="9"/>
  <c r="BT64" i="9"/>
  <c r="BT435" i="9"/>
  <c r="BV29" i="9"/>
  <c r="BV139" i="9"/>
  <c r="BV199" i="9"/>
  <c r="BT194" i="9"/>
  <c r="BT84" i="9"/>
  <c r="BT243" i="9"/>
  <c r="BT327" i="9"/>
  <c r="BT418" i="9"/>
  <c r="BT114" i="9"/>
  <c r="BT255" i="9"/>
  <c r="BT235" i="9"/>
  <c r="BT154" i="9"/>
  <c r="BT349" i="9"/>
  <c r="BT185" i="9"/>
  <c r="BT62" i="9"/>
  <c r="BT430" i="9"/>
  <c r="BT210" i="9"/>
  <c r="BT164" i="9"/>
  <c r="BV84" i="9"/>
  <c r="BV243" i="9"/>
  <c r="BV327" i="9"/>
  <c r="BV418" i="9"/>
  <c r="BV114" i="9"/>
  <c r="BV255" i="9"/>
  <c r="BV235" i="9"/>
  <c r="BV154" i="9"/>
  <c r="BV349" i="9"/>
  <c r="BV117" i="9"/>
  <c r="BV312" i="9"/>
  <c r="BV269" i="9"/>
  <c r="BV378" i="9"/>
  <c r="BV67" i="9"/>
  <c r="BV225" i="9"/>
  <c r="BT364" i="9"/>
  <c r="BT196" i="9"/>
  <c r="BT150" i="9"/>
  <c r="BT177" i="9"/>
  <c r="BT42" i="9"/>
  <c r="BT125" i="9"/>
  <c r="BT448" i="9"/>
  <c r="BT406" i="9"/>
  <c r="BT371" i="9"/>
  <c r="BT253" i="9"/>
  <c r="BT171" i="9"/>
  <c r="BT242" i="9"/>
  <c r="BT101" i="9"/>
  <c r="BT69" i="9"/>
  <c r="BV364" i="9"/>
  <c r="BV196" i="9"/>
  <c r="BV150" i="9"/>
  <c r="BV177" i="9"/>
  <c r="BV42" i="9"/>
  <c r="BV125" i="9"/>
  <c r="BV448" i="9"/>
  <c r="BV406" i="9"/>
  <c r="BV371" i="9"/>
  <c r="BV185" i="9"/>
  <c r="BV241" i="9"/>
  <c r="BV133" i="9"/>
  <c r="BV271" i="9"/>
  <c r="BV351" i="9"/>
  <c r="BT29" i="9"/>
  <c r="BT139" i="9"/>
  <c r="BT199" i="9"/>
  <c r="BT56" i="9"/>
  <c r="BT297" i="9"/>
  <c r="BT272" i="9"/>
  <c r="BV397" i="9"/>
  <c r="BT85" i="9"/>
  <c r="BT31" i="9"/>
  <c r="BT34" i="9"/>
  <c r="BT367" i="9"/>
  <c r="BT335" i="9"/>
  <c r="BT403" i="9"/>
  <c r="BT424" i="9"/>
  <c r="BT369" i="9"/>
  <c r="BT343" i="9"/>
  <c r="BT250" i="9"/>
  <c r="BT268" i="9"/>
  <c r="BT66" i="9"/>
  <c r="BT351" i="9"/>
  <c r="BV333" i="9"/>
  <c r="BV85" i="9"/>
  <c r="BV31" i="9"/>
  <c r="BV34" i="9"/>
  <c r="BV367" i="9"/>
  <c r="BV335" i="9"/>
  <c r="BV403" i="9"/>
  <c r="BV424" i="9"/>
  <c r="BV369" i="9"/>
  <c r="BV343" i="9"/>
  <c r="BV407" i="9"/>
  <c r="BV78" i="9"/>
  <c r="BV64" i="9"/>
  <c r="BV210" i="9"/>
  <c r="BV434" i="9"/>
  <c r="BT226" i="9"/>
  <c r="BT352" i="9"/>
  <c r="BT321" i="9"/>
  <c r="BT359" i="9"/>
  <c r="BT92" i="9"/>
  <c r="BT202" i="9"/>
  <c r="BT168" i="9"/>
  <c r="BT53" i="9"/>
  <c r="BT157" i="9"/>
  <c r="BT60" i="9"/>
  <c r="BT344" i="9"/>
  <c r="BT378" i="9"/>
  <c r="BT212" i="9"/>
  <c r="BV314" i="9"/>
  <c r="BV226" i="9"/>
  <c r="BV352" i="9"/>
  <c r="BV321" i="9"/>
  <c r="BV359" i="9"/>
  <c r="BV92" i="9"/>
  <c r="BV202" i="9"/>
  <c r="BV168" i="9"/>
  <c r="BV53" i="9"/>
  <c r="BV157" i="9"/>
  <c r="BV250" i="9"/>
  <c r="BV441" i="9"/>
  <c r="BV79" i="9"/>
  <c r="BV101" i="9"/>
  <c r="BV164" i="9"/>
  <c r="BT26" i="9"/>
  <c r="BT261" i="9"/>
  <c r="BT57" i="9"/>
  <c r="BT163" i="9"/>
  <c r="BV26" i="9"/>
  <c r="BV261" i="9"/>
  <c r="BV51" i="9"/>
  <c r="BV229" i="9"/>
  <c r="BV433" i="9"/>
  <c r="BT275" i="9"/>
  <c r="BV275" i="9"/>
  <c r="BT45" i="9"/>
  <c r="BT59" i="9"/>
  <c r="BV135" i="9"/>
  <c r="BV45" i="9"/>
  <c r="BV57" i="9"/>
  <c r="BV376" i="9"/>
  <c r="BT443" i="9"/>
  <c r="BV209" i="9"/>
  <c r="BT441" i="9"/>
  <c r="BT302" i="9"/>
  <c r="BV59" i="9"/>
  <c r="BT198" i="9"/>
  <c r="BV100" i="9"/>
  <c r="BT27" i="9"/>
  <c r="BT200" i="9"/>
  <c r="BT426" i="9"/>
  <c r="BT223" i="9"/>
  <c r="BV27" i="9"/>
  <c r="BV200" i="9"/>
  <c r="BV76" i="9"/>
  <c r="BV98" i="9"/>
  <c r="BV188" i="9"/>
  <c r="BT120" i="9"/>
  <c r="BT350" i="9"/>
  <c r="BT102" i="9"/>
  <c r="BV120" i="9"/>
  <c r="BV56" i="9"/>
  <c r="BV134" i="9"/>
  <c r="BT135" i="9"/>
  <c r="BT361" i="9"/>
  <c r="BT407" i="9"/>
  <c r="BT78" i="9"/>
  <c r="BV253" i="9"/>
  <c r="BV33" i="9"/>
  <c r="BV297" i="9"/>
  <c r="BT286" i="9"/>
  <c r="BV286" i="9"/>
  <c r="BV379" i="9"/>
  <c r="BT292" i="9"/>
  <c r="BV295" i="9"/>
  <c r="BV219" i="9"/>
  <c r="BT110" i="9"/>
  <c r="BT73" i="9"/>
  <c r="BT295" i="9"/>
  <c r="BT225" i="9"/>
  <c r="BV110" i="9"/>
  <c r="BV73" i="9"/>
  <c r="BV426" i="9"/>
  <c r="BV430" i="9"/>
  <c r="BT326" i="9"/>
  <c r="BT74" i="9"/>
  <c r="BV326" i="9"/>
  <c r="BV74" i="9"/>
  <c r="BV350" i="9"/>
  <c r="BT47" i="9"/>
  <c r="BV443" i="9"/>
  <c r="BT264" i="9"/>
  <c r="BV264" i="9"/>
  <c r="BT79" i="9"/>
  <c r="BV423" i="9"/>
  <c r="BT340" i="9"/>
  <c r="BT51" i="9"/>
  <c r="BT270" i="9"/>
  <c r="BV340" i="9"/>
  <c r="BV236" i="9"/>
  <c r="BV62" i="9"/>
  <c r="BV212" i="9"/>
  <c r="BT383" i="9"/>
  <c r="BT76" i="9"/>
  <c r="BT65" i="9"/>
  <c r="BV22" i="9"/>
  <c r="BV383" i="9"/>
  <c r="BV292" i="9"/>
  <c r="BV171" i="9"/>
  <c r="BV283" i="9"/>
  <c r="BV242" i="9"/>
  <c r="BT33" i="9"/>
  <c r="BV47" i="9"/>
  <c r="BV358" i="9"/>
  <c r="BT423" i="9"/>
  <c r="BV198" i="9"/>
  <c r="BI176" i="9"/>
  <c r="BI30" i="9"/>
  <c r="BI130" i="9"/>
  <c r="BI150" i="9"/>
  <c r="BI134" i="9"/>
  <c r="BI79" i="9"/>
  <c r="BI216" i="9"/>
  <c r="BI136" i="9"/>
  <c r="BI38" i="9"/>
  <c r="BI104" i="9"/>
  <c r="BI153" i="9"/>
  <c r="BI86" i="9"/>
  <c r="BI45" i="9"/>
  <c r="BI72" i="9"/>
  <c r="BI232" i="9"/>
  <c r="BI76" i="9"/>
  <c r="BI192" i="9"/>
  <c r="BI242" i="9"/>
  <c r="BI50" i="9"/>
  <c r="BK199" i="9"/>
  <c r="BK60" i="9"/>
  <c r="BK161" i="9"/>
  <c r="BK211" i="9"/>
  <c r="BK135" i="9"/>
  <c r="BK80" i="9"/>
  <c r="BK64" i="9"/>
  <c r="BK166" i="9"/>
  <c r="BK110" i="9"/>
  <c r="BK105" i="9"/>
  <c r="BK122" i="9"/>
  <c r="BK87" i="9"/>
  <c r="BK108" i="9"/>
  <c r="BK146" i="9"/>
  <c r="BK235" i="9"/>
  <c r="BK113" i="9"/>
  <c r="BK158" i="9"/>
  <c r="BK243" i="9"/>
  <c r="BI147" i="9"/>
  <c r="BI206" i="9"/>
  <c r="BI179" i="9"/>
  <c r="BI182" i="9"/>
  <c r="BI33" i="9"/>
  <c r="BI85" i="9"/>
  <c r="BI151" i="9"/>
  <c r="BI220" i="9"/>
  <c r="BI39" i="9"/>
  <c r="BI203" i="9"/>
  <c r="BI101" i="9"/>
  <c r="BI70" i="9"/>
  <c r="BI107" i="9"/>
  <c r="BI230" i="9"/>
  <c r="BI74" i="9"/>
  <c r="BI196" i="9"/>
  <c r="BI239" i="9"/>
  <c r="BI193" i="9"/>
  <c r="BI245" i="9"/>
  <c r="BK94" i="9"/>
  <c r="BK178" i="9"/>
  <c r="BK181" i="9"/>
  <c r="BK212" i="9"/>
  <c r="BK120" i="9"/>
  <c r="BK81" i="9"/>
  <c r="BK65" i="9"/>
  <c r="BK221" i="9"/>
  <c r="BK184" i="9"/>
  <c r="BK145" i="9"/>
  <c r="BK43" i="9"/>
  <c r="BK156" i="9"/>
  <c r="BK71" i="9"/>
  <c r="BK125" i="9"/>
  <c r="BK99" i="9"/>
  <c r="BK58" i="9"/>
  <c r="BK128" i="9"/>
  <c r="BK28" i="9"/>
  <c r="BK52" i="9"/>
  <c r="BK155" i="9"/>
  <c r="BK238" i="9"/>
  <c r="BI22" i="9"/>
  <c r="BI117" i="9"/>
  <c r="BI63" i="9"/>
  <c r="BI225" i="9"/>
  <c r="BI187" i="9"/>
  <c r="BI114" i="9"/>
  <c r="BK207" i="9"/>
  <c r="BK163" i="9"/>
  <c r="BK67" i="9"/>
  <c r="BK69" i="9"/>
  <c r="BK170" i="9"/>
  <c r="BK171" i="9"/>
  <c r="BK241" i="9"/>
  <c r="BI141" i="9"/>
  <c r="BI119" i="9"/>
  <c r="BI226" i="9"/>
  <c r="BI231" i="9"/>
  <c r="BI140" i="9"/>
  <c r="BK194" i="9"/>
  <c r="BK62" i="9"/>
  <c r="BK164" i="9"/>
  <c r="BK185" i="9"/>
  <c r="BI93" i="9"/>
  <c r="BI31" i="9"/>
  <c r="BI208" i="9"/>
  <c r="BI162" i="9"/>
  <c r="BI34" i="9"/>
  <c r="BI103" i="9"/>
  <c r="BI168" i="9"/>
  <c r="BI36" i="9"/>
  <c r="BI223" i="9"/>
  <c r="BI98" i="9"/>
  <c r="BI42" i="9"/>
  <c r="BI186" i="9"/>
  <c r="BI175" i="9"/>
  <c r="BI47" i="9"/>
  <c r="BI127" i="9"/>
  <c r="BI236" i="9"/>
  <c r="BI48" i="9"/>
  <c r="BI49" i="9"/>
  <c r="BI29" i="9"/>
  <c r="BK177" i="9"/>
  <c r="BK129" i="9"/>
  <c r="BK209" i="9"/>
  <c r="BK133" i="9"/>
  <c r="BK78" i="9"/>
  <c r="BK215" i="9"/>
  <c r="BK195" i="9"/>
  <c r="BK37" i="9"/>
  <c r="BK40" i="9"/>
  <c r="BK138" i="9"/>
  <c r="BK154" i="9"/>
  <c r="BK169" i="9"/>
  <c r="BK111" i="9"/>
  <c r="BK188" i="9"/>
  <c r="BK57" i="9"/>
  <c r="BK191" i="9"/>
  <c r="BK77" i="9"/>
  <c r="BK90" i="9"/>
  <c r="BK92" i="9"/>
  <c r="BK222" i="9"/>
  <c r="BK75" i="9"/>
  <c r="BK55" i="9"/>
  <c r="BI83" i="9"/>
  <c r="BI214" i="9"/>
  <c r="BI137" i="9"/>
  <c r="BI97" i="9"/>
  <c r="BI56" i="9"/>
  <c r="BI157" i="9"/>
  <c r="BI167" i="9"/>
  <c r="BI91" i="9"/>
  <c r="BK142" i="9"/>
  <c r="BK144" i="9"/>
  <c r="BK202" i="9"/>
  <c r="BK106" i="9"/>
  <c r="BK172" i="9"/>
  <c r="BI198" i="9"/>
  <c r="BI66" i="9"/>
  <c r="BI25" i="9"/>
  <c r="BI124" i="9"/>
  <c r="BI88" i="9"/>
  <c r="BI115" i="9"/>
  <c r="BK59" i="9"/>
  <c r="BK32" i="9"/>
  <c r="BK201" i="9"/>
  <c r="BK224" i="9"/>
  <c r="BK112" i="9"/>
  <c r="BI197" i="9"/>
  <c r="BI116" i="9"/>
  <c r="BI180" i="9"/>
  <c r="BI132" i="9"/>
  <c r="BI118" i="9"/>
  <c r="BI100" i="9"/>
  <c r="BI217" i="9"/>
  <c r="BI183" i="9"/>
  <c r="BI152" i="9"/>
  <c r="BI174" i="9"/>
  <c r="BI68" i="9"/>
  <c r="BI228" i="9"/>
  <c r="BI46" i="9"/>
  <c r="BI139" i="9"/>
  <c r="BI233" i="9"/>
  <c r="BI237" i="9"/>
  <c r="BI240" i="9"/>
  <c r="BI89" i="9"/>
  <c r="BI173" i="9"/>
  <c r="BK53" i="9"/>
  <c r="BK200" i="9"/>
  <c r="BK131" i="9"/>
  <c r="BK61" i="9"/>
  <c r="BK23" i="9"/>
  <c r="BK121" i="9"/>
  <c r="BK218" i="9"/>
  <c r="BK246" i="9"/>
  <c r="BK82" i="9"/>
  <c r="BK26" i="9"/>
  <c r="BK27" i="9"/>
  <c r="BK126" i="9"/>
  <c r="BK159" i="9"/>
  <c r="BI160" i="9"/>
  <c r="BI95" i="9"/>
  <c r="BI109" i="9"/>
  <c r="BI123" i="9"/>
  <c r="BI189" i="9"/>
  <c r="BK149" i="9"/>
  <c r="BK213" i="9"/>
  <c r="BK219" i="9"/>
  <c r="BK227" i="9"/>
  <c r="BK73" i="9"/>
  <c r="BK244" i="9"/>
  <c r="BI84" i="9"/>
  <c r="BI143" i="9"/>
  <c r="BI35" i="9"/>
  <c r="BI54" i="9"/>
  <c r="BI24" i="9"/>
  <c r="BI102" i="9"/>
  <c r="BI234" i="9"/>
  <c r="BI205" i="9"/>
  <c r="BK210" i="9"/>
  <c r="BK96" i="9"/>
  <c r="BK41" i="9"/>
  <c r="BK44" i="9"/>
  <c r="BK229" i="9"/>
  <c r="BI199" i="9"/>
  <c r="BI60" i="9"/>
  <c r="BI161" i="9"/>
  <c r="BI211" i="9"/>
  <c r="BI135" i="9"/>
  <c r="BI80" i="9"/>
  <c r="BI64" i="9"/>
  <c r="BI166" i="9"/>
  <c r="BI110" i="9"/>
  <c r="BI105" i="9"/>
  <c r="BI122" i="9"/>
  <c r="BI87" i="9"/>
  <c r="BI108" i="9"/>
  <c r="BI146" i="9"/>
  <c r="BI235" i="9"/>
  <c r="BI113" i="9"/>
  <c r="BI158" i="9"/>
  <c r="BI243" i="9"/>
  <c r="BI51" i="9"/>
  <c r="BK176" i="9"/>
  <c r="BK30" i="9"/>
  <c r="BK130" i="9"/>
  <c r="BK150" i="9"/>
  <c r="BK134" i="9"/>
  <c r="BK79" i="9"/>
  <c r="BK216" i="9"/>
  <c r="BK136" i="9"/>
  <c r="BK38" i="9"/>
  <c r="BK104" i="9"/>
  <c r="BK153" i="9"/>
  <c r="BK86" i="9"/>
  <c r="BK45" i="9"/>
  <c r="BK72" i="9"/>
  <c r="BK232" i="9"/>
  <c r="BK76" i="9"/>
  <c r="BK192" i="9"/>
  <c r="BK242" i="9"/>
  <c r="BK50" i="9"/>
  <c r="BI94" i="9"/>
  <c r="BI178" i="9"/>
  <c r="BI181" i="9"/>
  <c r="BI212" i="9"/>
  <c r="BI120" i="9"/>
  <c r="BI81" i="9"/>
  <c r="BI65" i="9"/>
  <c r="BI221" i="9"/>
  <c r="BI184" i="9"/>
  <c r="BI145" i="9"/>
  <c r="BI43" i="9"/>
  <c r="BI156" i="9"/>
  <c r="BI71" i="9"/>
  <c r="BI125" i="9"/>
  <c r="BI99" i="9"/>
  <c r="BI58" i="9"/>
  <c r="BI128" i="9"/>
  <c r="BI28" i="9"/>
  <c r="BI52" i="9"/>
  <c r="BK147" i="9"/>
  <c r="BK206" i="9"/>
  <c r="BK179" i="9"/>
  <c r="BK182" i="9"/>
  <c r="BK33" i="9"/>
  <c r="BK85" i="9"/>
  <c r="BK151" i="9"/>
  <c r="BK220" i="9"/>
  <c r="BK39" i="9"/>
  <c r="BK203" i="9"/>
  <c r="BK101" i="9"/>
  <c r="BK70" i="9"/>
  <c r="BK107" i="9"/>
  <c r="BK230" i="9"/>
  <c r="BK74" i="9"/>
  <c r="BK196" i="9"/>
  <c r="BI177" i="9"/>
  <c r="BI133" i="9"/>
  <c r="BI195" i="9"/>
  <c r="BI138" i="9"/>
  <c r="BI111" i="9"/>
  <c r="BI191" i="9"/>
  <c r="BI92" i="9"/>
  <c r="BK208" i="9"/>
  <c r="BK103" i="9"/>
  <c r="BK223" i="9"/>
  <c r="BK186" i="9"/>
  <c r="BK127" i="9"/>
  <c r="BK240" i="9"/>
  <c r="BK173" i="9"/>
  <c r="BK175" i="9"/>
  <c r="BI222" i="9"/>
  <c r="BK217" i="9"/>
  <c r="BK174" i="9"/>
  <c r="BI202" i="9"/>
  <c r="BK117" i="9"/>
  <c r="BK237" i="9"/>
  <c r="BI164" i="9"/>
  <c r="BI112" i="9"/>
  <c r="BK226" i="9"/>
  <c r="BI215" i="9"/>
  <c r="BK36" i="9"/>
  <c r="BK88" i="9"/>
  <c r="BI131" i="9"/>
  <c r="BK118" i="9"/>
  <c r="BK139" i="9"/>
  <c r="BI53" i="9"/>
  <c r="BI61" i="9"/>
  <c r="BI218" i="9"/>
  <c r="BI82" i="9"/>
  <c r="BI27" i="9"/>
  <c r="BI238" i="9"/>
  <c r="BK180" i="9"/>
  <c r="BK100" i="9"/>
  <c r="BK152" i="9"/>
  <c r="BK228" i="9"/>
  <c r="BK233" i="9"/>
  <c r="BK114" i="9"/>
  <c r="BK91" i="9"/>
  <c r="BK25" i="9"/>
  <c r="BK51" i="9"/>
  <c r="BI129" i="9"/>
  <c r="BI188" i="9"/>
  <c r="BK162" i="9"/>
  <c r="BK98" i="9"/>
  <c r="BK193" i="9"/>
  <c r="BI23" i="9"/>
  <c r="BI155" i="9"/>
  <c r="BI126" i="9"/>
  <c r="BK197" i="9"/>
  <c r="BK46" i="9"/>
  <c r="BK236" i="9"/>
  <c r="BI144" i="9"/>
  <c r="BI73" i="9"/>
  <c r="BK83" i="9"/>
  <c r="BK63" i="9"/>
  <c r="BK187" i="9"/>
  <c r="BI185" i="9"/>
  <c r="BK198" i="9"/>
  <c r="BI209" i="9"/>
  <c r="BK34" i="9"/>
  <c r="BK47" i="9"/>
  <c r="BI121" i="9"/>
  <c r="BI159" i="9"/>
  <c r="BK183" i="9"/>
  <c r="BK148" i="9"/>
  <c r="BI149" i="9"/>
  <c r="BI213" i="9"/>
  <c r="BI219" i="9"/>
  <c r="BI227" i="9"/>
  <c r="BI170" i="9"/>
  <c r="BI172" i="9"/>
  <c r="BK160" i="9"/>
  <c r="BK95" i="9"/>
  <c r="BK109" i="9"/>
  <c r="BK123" i="9"/>
  <c r="BK189" i="9"/>
  <c r="BK115" i="9"/>
  <c r="BK205" i="9"/>
  <c r="BI59" i="9"/>
  <c r="BI32" i="9"/>
  <c r="BI96" i="9"/>
  <c r="BI41" i="9"/>
  <c r="BI229" i="9"/>
  <c r="BI148" i="9"/>
  <c r="BK141" i="9"/>
  <c r="BK35" i="9"/>
  <c r="BK24" i="9"/>
  <c r="BK234" i="9"/>
  <c r="BK165" i="9"/>
  <c r="BI78" i="9"/>
  <c r="BI37" i="9"/>
  <c r="BI154" i="9"/>
  <c r="BI77" i="9"/>
  <c r="BK93" i="9"/>
  <c r="BK168" i="9"/>
  <c r="BK190" i="9"/>
  <c r="BI200" i="9"/>
  <c r="BI55" i="9"/>
  <c r="BK132" i="9"/>
  <c r="BK49" i="9"/>
  <c r="BI207" i="9"/>
  <c r="BI69" i="9"/>
  <c r="BI241" i="9"/>
  <c r="BK225" i="9"/>
  <c r="BK89" i="9"/>
  <c r="BI201" i="9"/>
  <c r="BK143" i="9"/>
  <c r="BK157" i="9"/>
  <c r="BK167" i="9"/>
  <c r="BI169" i="9"/>
  <c r="BI90" i="9"/>
  <c r="BK140" i="9"/>
  <c r="BI246" i="9"/>
  <c r="BI75" i="9"/>
  <c r="BK116" i="9"/>
  <c r="BK68" i="9"/>
  <c r="BI142" i="9"/>
  <c r="BI163" i="9"/>
  <c r="BI67" i="9"/>
  <c r="BI106" i="9"/>
  <c r="BI171" i="9"/>
  <c r="BI244" i="9"/>
  <c r="BK22" i="9"/>
  <c r="BK214" i="9"/>
  <c r="BK137" i="9"/>
  <c r="BK97" i="9"/>
  <c r="BK56" i="9"/>
  <c r="BK239" i="9"/>
  <c r="BK245" i="9"/>
  <c r="BI210" i="9"/>
  <c r="BI62" i="9"/>
  <c r="BI224" i="9"/>
  <c r="BI44" i="9"/>
  <c r="BI190" i="9"/>
  <c r="BI204" i="9"/>
  <c r="BK84" i="9"/>
  <c r="BK119" i="9"/>
  <c r="BK66" i="9"/>
  <c r="BK102" i="9"/>
  <c r="BK231" i="9"/>
  <c r="BK48" i="9"/>
  <c r="BK29" i="9"/>
  <c r="BI194" i="9"/>
  <c r="BI165" i="9"/>
  <c r="BK54" i="9"/>
  <c r="BK124" i="9"/>
  <c r="BI40" i="9"/>
  <c r="BI57" i="9"/>
  <c r="BK31" i="9"/>
  <c r="BK42" i="9"/>
  <c r="BI26" i="9"/>
  <c r="BK204" i="9"/>
  <c r="AX148" i="9"/>
  <c r="AX128" i="9"/>
  <c r="AX135" i="9"/>
  <c r="AX132" i="9"/>
  <c r="AX157" i="9"/>
  <c r="AX51" i="9"/>
  <c r="AX169" i="9"/>
  <c r="AX57" i="9"/>
  <c r="AX146" i="9"/>
  <c r="AX116" i="9"/>
  <c r="AX99" i="9"/>
  <c r="AX63" i="9"/>
  <c r="AX147" i="9"/>
  <c r="AZ126" i="9"/>
  <c r="AZ121" i="9"/>
  <c r="AZ131" i="9"/>
  <c r="AZ136" i="9"/>
  <c r="AZ35" i="9"/>
  <c r="AZ69" i="9"/>
  <c r="AZ84" i="9"/>
  <c r="AZ71" i="9"/>
  <c r="AZ89" i="9"/>
  <c r="AZ117" i="9"/>
  <c r="AZ75" i="9"/>
  <c r="AZ83" i="9"/>
  <c r="AZ64" i="9"/>
  <c r="AX170" i="9"/>
  <c r="AZ153" i="9"/>
  <c r="AZ107" i="9"/>
  <c r="AZ140" i="9"/>
  <c r="AX32" i="9"/>
  <c r="AX24" i="9"/>
  <c r="AX149" i="9"/>
  <c r="AX76" i="9"/>
  <c r="AZ88" i="9"/>
  <c r="AX153" i="9"/>
  <c r="AX30" i="9"/>
  <c r="AX53" i="9"/>
  <c r="AX102" i="9"/>
  <c r="AZ154" i="9"/>
  <c r="AZ55" i="9"/>
  <c r="AZ81" i="9"/>
  <c r="AX66" i="9"/>
  <c r="AX56" i="9"/>
  <c r="AX86" i="9"/>
  <c r="AZ47" i="9"/>
  <c r="AZ80" i="9"/>
  <c r="AZ41" i="9"/>
  <c r="AZ43" i="9"/>
  <c r="AZ57" i="9"/>
  <c r="AZ63" i="9"/>
  <c r="AX152" i="9"/>
  <c r="AX125" i="9"/>
  <c r="AX82" i="9"/>
  <c r="AZ143" i="9"/>
  <c r="AX31" i="9"/>
  <c r="AX45" i="9"/>
  <c r="AX143" i="9"/>
  <c r="AX29" i="9"/>
  <c r="AX68" i="9"/>
  <c r="AX79" i="9"/>
  <c r="AX70" i="9"/>
  <c r="AX137" i="9"/>
  <c r="AX133" i="9"/>
  <c r="AX103" i="9"/>
  <c r="AX61" i="9"/>
  <c r="AX42" i="9"/>
  <c r="AX78" i="9"/>
  <c r="AZ127" i="9"/>
  <c r="AZ129" i="9"/>
  <c r="AZ144" i="9"/>
  <c r="AZ155" i="9"/>
  <c r="AZ109" i="9"/>
  <c r="AZ52" i="9"/>
  <c r="AZ85" i="9"/>
  <c r="AZ124" i="9"/>
  <c r="AZ114" i="9"/>
  <c r="AZ59" i="9"/>
  <c r="AZ139" i="9"/>
  <c r="AZ97" i="9"/>
  <c r="AZ119" i="9"/>
  <c r="AX105" i="9"/>
  <c r="AX138" i="9"/>
  <c r="AZ65" i="9"/>
  <c r="AZ53" i="9"/>
  <c r="AZ102" i="9"/>
  <c r="AX106" i="9"/>
  <c r="AX60" i="9"/>
  <c r="AZ46" i="9"/>
  <c r="AZ54" i="9"/>
  <c r="AZ161" i="9"/>
  <c r="AZ96" i="9"/>
  <c r="AX65" i="9"/>
  <c r="AX112" i="9"/>
  <c r="AZ130" i="9"/>
  <c r="AZ39" i="9"/>
  <c r="AZ92" i="9"/>
  <c r="AX90" i="9"/>
  <c r="AX36" i="9"/>
  <c r="AX118" i="9"/>
  <c r="AZ145" i="9"/>
  <c r="AZ62" i="9"/>
  <c r="AZ169" i="9"/>
  <c r="AX67" i="9"/>
  <c r="AX74" i="9"/>
  <c r="AX165" i="9"/>
  <c r="AZ31" i="9"/>
  <c r="AZ68" i="9"/>
  <c r="AX126" i="9"/>
  <c r="AX121" i="9"/>
  <c r="AX131" i="9"/>
  <c r="AX136" i="9"/>
  <c r="AX35" i="9"/>
  <c r="AX69" i="9"/>
  <c r="AX84" i="9"/>
  <c r="AX71" i="9"/>
  <c r="AX89" i="9"/>
  <c r="AX117" i="9"/>
  <c r="AX75" i="9"/>
  <c r="AX83" i="9"/>
  <c r="AX64" i="9"/>
  <c r="AZ105" i="9"/>
  <c r="AZ142" i="9"/>
  <c r="AZ122" i="9"/>
  <c r="AZ23" i="9"/>
  <c r="AZ110" i="9"/>
  <c r="AZ25" i="9"/>
  <c r="AZ170" i="9"/>
  <c r="AZ72" i="9"/>
  <c r="AZ138" i="9"/>
  <c r="AZ162" i="9"/>
  <c r="AZ164" i="9"/>
  <c r="AZ101" i="9"/>
  <c r="AZ141" i="9"/>
  <c r="AX122" i="9"/>
  <c r="AX25" i="9"/>
  <c r="AX72" i="9"/>
  <c r="AX162" i="9"/>
  <c r="AX164" i="9"/>
  <c r="AX141" i="9"/>
  <c r="AZ30" i="9"/>
  <c r="AZ112" i="9"/>
  <c r="AX98" i="9"/>
  <c r="AX73" i="9"/>
  <c r="AX58" i="9"/>
  <c r="AX95" i="9"/>
  <c r="AZ27" i="9"/>
  <c r="AZ90" i="9"/>
  <c r="AZ36" i="9"/>
  <c r="AZ118" i="9"/>
  <c r="AX166" i="9"/>
  <c r="AX38" i="9"/>
  <c r="AX163" i="9"/>
  <c r="AZ151" i="9"/>
  <c r="AZ156" i="9"/>
  <c r="AZ91" i="9"/>
  <c r="AZ40" i="9"/>
  <c r="AZ104" i="9"/>
  <c r="AX27" i="9"/>
  <c r="AX88" i="9"/>
  <c r="AZ49" i="9"/>
  <c r="AZ159" i="9"/>
  <c r="AZ134" i="9"/>
  <c r="AZ146" i="9"/>
  <c r="AZ147" i="9"/>
  <c r="AX34" i="9"/>
  <c r="AX158" i="9"/>
  <c r="AX115" i="9"/>
  <c r="AX127" i="9"/>
  <c r="AX129" i="9"/>
  <c r="AX144" i="9"/>
  <c r="AX155" i="9"/>
  <c r="AX109" i="9"/>
  <c r="AX52" i="9"/>
  <c r="AX85" i="9"/>
  <c r="AX124" i="9"/>
  <c r="AX114" i="9"/>
  <c r="AX59" i="9"/>
  <c r="AX139" i="9"/>
  <c r="AX97" i="9"/>
  <c r="AX119" i="9"/>
  <c r="AZ150" i="9"/>
  <c r="AZ32" i="9"/>
  <c r="AZ98" i="9"/>
  <c r="AZ106" i="9"/>
  <c r="AZ24" i="9"/>
  <c r="AZ149" i="9"/>
  <c r="AZ111" i="9"/>
  <c r="AZ73" i="9"/>
  <c r="AZ58" i="9"/>
  <c r="AZ60" i="9"/>
  <c r="AZ76" i="9"/>
  <c r="AZ95" i="9"/>
  <c r="AX142" i="9"/>
  <c r="AX23" i="9"/>
  <c r="AX110" i="9"/>
  <c r="AX101" i="9"/>
  <c r="AZ166" i="9"/>
  <c r="AZ38" i="9"/>
  <c r="AZ163" i="9"/>
  <c r="AZ26" i="9"/>
  <c r="AX150" i="9"/>
  <c r="AX111" i="9"/>
  <c r="AZ66" i="9"/>
  <c r="AZ56" i="9"/>
  <c r="AZ86" i="9"/>
  <c r="AX107" i="9"/>
  <c r="AX26" i="9"/>
  <c r="AX140" i="9"/>
  <c r="AZ123" i="9"/>
  <c r="AX46" i="9"/>
  <c r="AX54" i="9"/>
  <c r="AX161" i="9"/>
  <c r="AX96" i="9"/>
  <c r="AZ22" i="9"/>
  <c r="AZ28" i="9"/>
  <c r="AZ167" i="9"/>
  <c r="AZ116" i="9"/>
  <c r="AX87" i="9"/>
  <c r="AZ45" i="9"/>
  <c r="AX151" i="9"/>
  <c r="AX130" i="9"/>
  <c r="AX154" i="9"/>
  <c r="AX156" i="9"/>
  <c r="AX123" i="9"/>
  <c r="AX55" i="9"/>
  <c r="AX91" i="9"/>
  <c r="AX81" i="9"/>
  <c r="AX39" i="9"/>
  <c r="AX40" i="9"/>
  <c r="AX92" i="9"/>
  <c r="AX104" i="9"/>
  <c r="AZ120" i="9"/>
  <c r="AZ33" i="9"/>
  <c r="AZ48" i="9"/>
  <c r="AZ108" i="9"/>
  <c r="AZ93" i="9"/>
  <c r="AZ168" i="9"/>
  <c r="AZ160" i="9"/>
  <c r="AZ37" i="9"/>
  <c r="AZ100" i="9"/>
  <c r="AZ94" i="9"/>
  <c r="AZ77" i="9"/>
  <c r="AZ44" i="9"/>
  <c r="AX22" i="9"/>
  <c r="AX28" i="9"/>
  <c r="AX47" i="9"/>
  <c r="AX49" i="9"/>
  <c r="AX167" i="9"/>
  <c r="AX80" i="9"/>
  <c r="AX159" i="9"/>
  <c r="AX145" i="9"/>
  <c r="AX134" i="9"/>
  <c r="AX41" i="9"/>
  <c r="AX62" i="9"/>
  <c r="AX43" i="9"/>
  <c r="AZ87" i="9"/>
  <c r="AZ152" i="9"/>
  <c r="AZ34" i="9"/>
  <c r="AZ67" i="9"/>
  <c r="AZ50" i="9"/>
  <c r="AZ158" i="9"/>
  <c r="AZ113" i="9"/>
  <c r="AZ125" i="9"/>
  <c r="AZ115" i="9"/>
  <c r="AZ74" i="9"/>
  <c r="AZ82" i="9"/>
  <c r="AZ165" i="9"/>
  <c r="AX120" i="9"/>
  <c r="AX33" i="9"/>
  <c r="AX48" i="9"/>
  <c r="AX108" i="9"/>
  <c r="AX93" i="9"/>
  <c r="AX168" i="9"/>
  <c r="AX160" i="9"/>
  <c r="AX37" i="9"/>
  <c r="AX100" i="9"/>
  <c r="AX94" i="9"/>
  <c r="AX77" i="9"/>
  <c r="AX44" i="9"/>
  <c r="AZ148" i="9"/>
  <c r="AZ128" i="9"/>
  <c r="AZ135" i="9"/>
  <c r="AZ132" i="9"/>
  <c r="AZ157" i="9"/>
  <c r="AZ51" i="9"/>
  <c r="AZ99" i="9"/>
  <c r="AX50" i="9"/>
  <c r="AX113" i="9"/>
  <c r="AZ29" i="9"/>
  <c r="AZ79" i="9"/>
  <c r="AZ70" i="9"/>
  <c r="AZ42" i="9"/>
  <c r="AZ137" i="9"/>
  <c r="AZ61" i="9"/>
  <c r="AZ133" i="9"/>
  <c r="AZ103" i="9"/>
  <c r="AZ78" i="9"/>
  <c r="AM236" i="9"/>
  <c r="AM31" i="9"/>
  <c r="AM266" i="9"/>
  <c r="AM358" i="9"/>
  <c r="AM238" i="9"/>
  <c r="AM361" i="9"/>
  <c r="AM339" i="9"/>
  <c r="AM364" i="9"/>
  <c r="AM168" i="9"/>
  <c r="AM163" i="9"/>
  <c r="AM120" i="9"/>
  <c r="AM136" i="9"/>
  <c r="AM60" i="9"/>
  <c r="AM179" i="9"/>
  <c r="AM226" i="9"/>
  <c r="AM68" i="9"/>
  <c r="AM71" i="9"/>
  <c r="AM296" i="9"/>
  <c r="AM343" i="9"/>
  <c r="AM385" i="9"/>
  <c r="AM87" i="9"/>
  <c r="AM323" i="9"/>
  <c r="AM304" i="9"/>
  <c r="AM307" i="9"/>
  <c r="AM96" i="9"/>
  <c r="AM102" i="9"/>
  <c r="AM186" i="9"/>
  <c r="AM108" i="9"/>
  <c r="AM247" i="9"/>
  <c r="AM233" i="9"/>
  <c r="AM217" i="9"/>
  <c r="AM399" i="9"/>
  <c r="AO30" i="9"/>
  <c r="AO250" i="9"/>
  <c r="AO267" i="9"/>
  <c r="AO359" i="9"/>
  <c r="AO338" i="9"/>
  <c r="AO41" i="9"/>
  <c r="AO209" i="9"/>
  <c r="AO48" i="9"/>
  <c r="AO177" i="9"/>
  <c r="AO199" i="9"/>
  <c r="AO121" i="9"/>
  <c r="AO191" i="9"/>
  <c r="AO326" i="9"/>
  <c r="AO123" i="9"/>
  <c r="AO241" i="9"/>
  <c r="AO376" i="9"/>
  <c r="AO294" i="9"/>
  <c r="AO126" i="9"/>
  <c r="AO78" i="9"/>
  <c r="AO83" i="9"/>
  <c r="AO301" i="9"/>
  <c r="AO244" i="9"/>
  <c r="AO345" i="9"/>
  <c r="AO308" i="9"/>
  <c r="AO229" i="9"/>
  <c r="AO390" i="9"/>
  <c r="AO106" i="9"/>
  <c r="AO172" i="9"/>
  <c r="AO348" i="9"/>
  <c r="AO26" i="9"/>
  <c r="AO156" i="9"/>
  <c r="AO260" i="9"/>
  <c r="AO402" i="9"/>
  <c r="AO23" i="9"/>
  <c r="AO94" i="9"/>
  <c r="AO155" i="9"/>
  <c r="AO391" i="9"/>
  <c r="AO393" i="9"/>
  <c r="AO396" i="9"/>
  <c r="AO319" i="9"/>
  <c r="AO320" i="9"/>
  <c r="AM28" i="9"/>
  <c r="AM264" i="9"/>
  <c r="AM251" i="9"/>
  <c r="AM174" i="9"/>
  <c r="AM36" i="9"/>
  <c r="AM362" i="9"/>
  <c r="AM150" i="9"/>
  <c r="AM162" i="9"/>
  <c r="AM279" i="9"/>
  <c r="AM52" i="9"/>
  <c r="AM55" i="9"/>
  <c r="AM58" i="9"/>
  <c r="AM214" i="9"/>
  <c r="AM291" i="9"/>
  <c r="AM372" i="9"/>
  <c r="AM375" i="9"/>
  <c r="AM201" i="9"/>
  <c r="AM222" i="9"/>
  <c r="AM77" i="9"/>
  <c r="AM82" i="9"/>
  <c r="AM243" i="9"/>
  <c r="AM257" i="9"/>
  <c r="AM166" i="9"/>
  <c r="AM245" i="9"/>
  <c r="AM311" i="9"/>
  <c r="AM230" i="9"/>
  <c r="AM104" i="9"/>
  <c r="AM395" i="9"/>
  <c r="AM318" i="9"/>
  <c r="AM398" i="9"/>
  <c r="AM350" i="9"/>
  <c r="AM130" i="9"/>
  <c r="AO203" i="9"/>
  <c r="AO354" i="9"/>
  <c r="AO35" i="9"/>
  <c r="AO360" i="9"/>
  <c r="AO272" i="9"/>
  <c r="AO335" i="9"/>
  <c r="AO44" i="9"/>
  <c r="AO277" i="9"/>
  <c r="AO51" i="9"/>
  <c r="AO285" i="9"/>
  <c r="AO132" i="9"/>
  <c r="AO122" i="9"/>
  <c r="AO61" i="9"/>
  <c r="AO371" i="9"/>
  <c r="AO254" i="9"/>
  <c r="AO170" i="9"/>
  <c r="AO295" i="9"/>
  <c r="AO403" i="9"/>
  <c r="AO227" i="9"/>
  <c r="AO242" i="9"/>
  <c r="AO127" i="9"/>
  <c r="AO235" i="9"/>
  <c r="AO115" i="9"/>
  <c r="AM29" i="9"/>
  <c r="AM32" i="9"/>
  <c r="AM34" i="9"/>
  <c r="AM269" i="9"/>
  <c r="AM271" i="9"/>
  <c r="AM40" i="9"/>
  <c r="AM274" i="9"/>
  <c r="AM47" i="9"/>
  <c r="AM280" i="9"/>
  <c r="AM135" i="9"/>
  <c r="AM176" i="9"/>
  <c r="AM340" i="9"/>
  <c r="AM200" i="9"/>
  <c r="AM327" i="9"/>
  <c r="AM373" i="9"/>
  <c r="AM293" i="9"/>
  <c r="AM72" i="9"/>
  <c r="AM381" i="9"/>
  <c r="AM298" i="9"/>
  <c r="AM299" i="9"/>
  <c r="AM88" i="9"/>
  <c r="AM386" i="9"/>
  <c r="AM91" i="9"/>
  <c r="AM388" i="9"/>
  <c r="AM97" i="9"/>
  <c r="AM314" i="9"/>
  <c r="AM105" i="9"/>
  <c r="AM232" i="9"/>
  <c r="AM187" i="9"/>
  <c r="AM188" i="9"/>
  <c r="AM234" i="9"/>
  <c r="AM148" i="9"/>
  <c r="AO262" i="9"/>
  <c r="AO140" i="9"/>
  <c r="AO268" i="9"/>
  <c r="AO330" i="9"/>
  <c r="AO116" i="9"/>
  <c r="AO273" i="9"/>
  <c r="AO45" i="9"/>
  <c r="AO49" i="9"/>
  <c r="AO281" i="9"/>
  <c r="AO224" i="9"/>
  <c r="AO195" i="9"/>
  <c r="AO169" i="9"/>
  <c r="AO62" i="9"/>
  <c r="AO154" i="9"/>
  <c r="AO374" i="9"/>
  <c r="AO69" i="9"/>
  <c r="AO255" i="9"/>
  <c r="AO382" i="9"/>
  <c r="AO384" i="9"/>
  <c r="AO84" i="9"/>
  <c r="AO302" i="9"/>
  <c r="AO90" i="9"/>
  <c r="AO93" i="9"/>
  <c r="AO171" i="9"/>
  <c r="AO99" i="9"/>
  <c r="AO334" i="9"/>
  <c r="AO346" i="9"/>
  <c r="AO317" i="9"/>
  <c r="AO196" i="9"/>
  <c r="AO197" i="9"/>
  <c r="AO27" i="9"/>
  <c r="AO149" i="9"/>
  <c r="AM354" i="9"/>
  <c r="AM272" i="9"/>
  <c r="AM51" i="9"/>
  <c r="AM132" i="9"/>
  <c r="AM122" i="9"/>
  <c r="AM61" i="9"/>
  <c r="AM254" i="9"/>
  <c r="AM403" i="9"/>
  <c r="AM227" i="9"/>
  <c r="AM127" i="9"/>
  <c r="AM402" i="9"/>
  <c r="AM23" i="9"/>
  <c r="AM94" i="9"/>
  <c r="AM391" i="9"/>
  <c r="AM319" i="9"/>
  <c r="AM261" i="9"/>
  <c r="AM353" i="9"/>
  <c r="AM325" i="9"/>
  <c r="AM270" i="9"/>
  <c r="AM37" i="9"/>
  <c r="AM223" i="9"/>
  <c r="AM275" i="9"/>
  <c r="AM239" i="9"/>
  <c r="AM331" i="9"/>
  <c r="AM53" i="9"/>
  <c r="AM286" i="9"/>
  <c r="AM240" i="9"/>
  <c r="AM225" i="9"/>
  <c r="AM192" i="9"/>
  <c r="AM65" i="9"/>
  <c r="AM125" i="9"/>
  <c r="AM379" i="9"/>
  <c r="AM215" i="9"/>
  <c r="AM160" i="9"/>
  <c r="AM221" i="9"/>
  <c r="AM216" i="9"/>
  <c r="AM258" i="9"/>
  <c r="AM92" i="9"/>
  <c r="AM389" i="9"/>
  <c r="AM98" i="9"/>
  <c r="AM103" i="9"/>
  <c r="AM315" i="9"/>
  <c r="AM109" i="9"/>
  <c r="AM397" i="9"/>
  <c r="AM211" i="9"/>
  <c r="AM114" i="9"/>
  <c r="AM249" i="9"/>
  <c r="AO351" i="9"/>
  <c r="AO33" i="9"/>
  <c r="AO356" i="9"/>
  <c r="AO204" i="9"/>
  <c r="AO38" i="9"/>
  <c r="AO363" i="9"/>
  <c r="AO142" i="9"/>
  <c r="AO153" i="9"/>
  <c r="AO282" i="9"/>
  <c r="AO365" i="9"/>
  <c r="AO287" i="9"/>
  <c r="AO59" i="9"/>
  <c r="AO369" i="9"/>
  <c r="AO292" i="9"/>
  <c r="AO164" i="9"/>
  <c r="AO377" i="9"/>
  <c r="AO380" i="9"/>
  <c r="AO74" i="9"/>
  <c r="AO344" i="9"/>
  <c r="AO219" i="9"/>
  <c r="AO89" i="9"/>
  <c r="AO22" i="9"/>
  <c r="AO387" i="9"/>
  <c r="AO95" i="9"/>
  <c r="AO312" i="9"/>
  <c r="AO392" i="9"/>
  <c r="AO324" i="9"/>
  <c r="AO202" i="9"/>
  <c r="AO25" i="9"/>
  <c r="AO111" i="9"/>
  <c r="AO194" i="9"/>
  <c r="AO400" i="9"/>
  <c r="AM203" i="9"/>
  <c r="AM44" i="9"/>
  <c r="AM277" i="9"/>
  <c r="AM371" i="9"/>
  <c r="AM295" i="9"/>
  <c r="AM155" i="9"/>
  <c r="AM396" i="9"/>
  <c r="AM235" i="9"/>
  <c r="AM115" i="9"/>
  <c r="AM30" i="9"/>
  <c r="AM250" i="9"/>
  <c r="AM267" i="9"/>
  <c r="AM359" i="9"/>
  <c r="AM338" i="9"/>
  <c r="AM41" i="9"/>
  <c r="AM209" i="9"/>
  <c r="AM48" i="9"/>
  <c r="AM177" i="9"/>
  <c r="AM199" i="9"/>
  <c r="AM121" i="9"/>
  <c r="AM191" i="9"/>
  <c r="AM326" i="9"/>
  <c r="AM123" i="9"/>
  <c r="AM241" i="9"/>
  <c r="AM376" i="9"/>
  <c r="AM294" i="9"/>
  <c r="AM126" i="9"/>
  <c r="AM78" i="9"/>
  <c r="AM83" i="9"/>
  <c r="AM301" i="9"/>
  <c r="AM244" i="9"/>
  <c r="AM345" i="9"/>
  <c r="AM308" i="9"/>
  <c r="AM229" i="9"/>
  <c r="AM390" i="9"/>
  <c r="AM106" i="9"/>
  <c r="AM172" i="9"/>
  <c r="AM348" i="9"/>
  <c r="AM26" i="9"/>
  <c r="AM156" i="9"/>
  <c r="AM260" i="9"/>
  <c r="AO218" i="9"/>
  <c r="AO355" i="9"/>
  <c r="AO157" i="9"/>
  <c r="AO337" i="9"/>
  <c r="AO158" i="9"/>
  <c r="AO118" i="9"/>
  <c r="AO152" i="9"/>
  <c r="AO278" i="9"/>
  <c r="AO213" i="9"/>
  <c r="AO54" i="9"/>
  <c r="AO56" i="9"/>
  <c r="AO367" i="9"/>
  <c r="AO210" i="9"/>
  <c r="AO144" i="9"/>
  <c r="AO66" i="9"/>
  <c r="AO342" i="9"/>
  <c r="AO181" i="9"/>
  <c r="AO383" i="9"/>
  <c r="AO182" i="9"/>
  <c r="AO165" i="9"/>
  <c r="AO128" i="9"/>
  <c r="AO151" i="9"/>
  <c r="AO305" i="9"/>
  <c r="AO309" i="9"/>
  <c r="AO129" i="9"/>
  <c r="AO246" i="9"/>
  <c r="AO316" i="9"/>
  <c r="AO167" i="9"/>
  <c r="AO161" i="9"/>
  <c r="AO112" i="9"/>
  <c r="AO329" i="9"/>
  <c r="AO322" i="9"/>
  <c r="AM35" i="9"/>
  <c r="AM360" i="9"/>
  <c r="AM335" i="9"/>
  <c r="AM285" i="9"/>
  <c r="AM170" i="9"/>
  <c r="AM242" i="9"/>
  <c r="AM393" i="9"/>
  <c r="AM320" i="9"/>
  <c r="AM262" i="9"/>
  <c r="AM268" i="9"/>
  <c r="AM116" i="9"/>
  <c r="AM45" i="9"/>
  <c r="AM281" i="9"/>
  <c r="AM195" i="9"/>
  <c r="AM62" i="9"/>
  <c r="AM374" i="9"/>
  <c r="AM255" i="9"/>
  <c r="AM384" i="9"/>
  <c r="AM302" i="9"/>
  <c r="AM93" i="9"/>
  <c r="AM99" i="9"/>
  <c r="AM346" i="9"/>
  <c r="AM196" i="9"/>
  <c r="AM27" i="9"/>
  <c r="AO236" i="9"/>
  <c r="AO198" i="9"/>
  <c r="AO270" i="9"/>
  <c r="AO362" i="9"/>
  <c r="AO220" i="9"/>
  <c r="AO283" i="9"/>
  <c r="AO176" i="9"/>
  <c r="AO60" i="9"/>
  <c r="AO341" i="9"/>
  <c r="AO125" i="9"/>
  <c r="AO222" i="9"/>
  <c r="AO81" i="9"/>
  <c r="AO133" i="9"/>
  <c r="AO91" i="9"/>
  <c r="AO96" i="9"/>
  <c r="AO231" i="9"/>
  <c r="AO109" i="9"/>
  <c r="AO398" i="9"/>
  <c r="AO321" i="9"/>
  <c r="AM306" i="9"/>
  <c r="AO63" i="9"/>
  <c r="AO297" i="9"/>
  <c r="AO105" i="9"/>
  <c r="AO247" i="9"/>
  <c r="AM357" i="9"/>
  <c r="AM370" i="9"/>
  <c r="AM81" i="9"/>
  <c r="AM101" i="9"/>
  <c r="AM107" i="9"/>
  <c r="AM321" i="9"/>
  <c r="AO135" i="9"/>
  <c r="AO65" i="9"/>
  <c r="AO76" i="9"/>
  <c r="AO386" i="9"/>
  <c r="AO318" i="9"/>
  <c r="AM140" i="9"/>
  <c r="AM69" i="9"/>
  <c r="AM382" i="9"/>
  <c r="AM149" i="9"/>
  <c r="AM351" i="9"/>
  <c r="AM356" i="9"/>
  <c r="AM38" i="9"/>
  <c r="AM142" i="9"/>
  <c r="AM282" i="9"/>
  <c r="AM287" i="9"/>
  <c r="AM369" i="9"/>
  <c r="AM164" i="9"/>
  <c r="AM380" i="9"/>
  <c r="AM344" i="9"/>
  <c r="AM89" i="9"/>
  <c r="AM387" i="9"/>
  <c r="AM312" i="9"/>
  <c r="AM324" i="9"/>
  <c r="AM25" i="9"/>
  <c r="AM194" i="9"/>
  <c r="AO28" i="9"/>
  <c r="AO265" i="9"/>
  <c r="AO141" i="9"/>
  <c r="AO40" i="9"/>
  <c r="AO364" i="9"/>
  <c r="AO178" i="9"/>
  <c r="AO286" i="9"/>
  <c r="AO214" i="9"/>
  <c r="AO64" i="9"/>
  <c r="AO70" i="9"/>
  <c r="AO381" i="9"/>
  <c r="AO385" i="9"/>
  <c r="AO328" i="9"/>
  <c r="AO92" i="9"/>
  <c r="AO311" i="9"/>
  <c r="AO185" i="9"/>
  <c r="AO138" i="9"/>
  <c r="AO188" i="9"/>
  <c r="AO399" i="9"/>
  <c r="AM100" i="9"/>
  <c r="AO139" i="9"/>
  <c r="AO52" i="9"/>
  <c r="AO289" i="9"/>
  <c r="AO313" i="9"/>
  <c r="AM352" i="9"/>
  <c r="AM180" i="9"/>
  <c r="AM207" i="9"/>
  <c r="AO36" i="9"/>
  <c r="AO252" i="9"/>
  <c r="AO85" i="9"/>
  <c r="AO307" i="9"/>
  <c r="AM49" i="9"/>
  <c r="AM224" i="9"/>
  <c r="AM154" i="9"/>
  <c r="AM84" i="9"/>
  <c r="AM90" i="9"/>
  <c r="AM171" i="9"/>
  <c r="AM218" i="9"/>
  <c r="AM157" i="9"/>
  <c r="AM158" i="9"/>
  <c r="AM152" i="9"/>
  <c r="AM213" i="9"/>
  <c r="AM56" i="9"/>
  <c r="AM210" i="9"/>
  <c r="AM66" i="9"/>
  <c r="AM181" i="9"/>
  <c r="AM182" i="9"/>
  <c r="AM128" i="9"/>
  <c r="AM305" i="9"/>
  <c r="AM129" i="9"/>
  <c r="AM316" i="9"/>
  <c r="AM161" i="9"/>
  <c r="AM329" i="9"/>
  <c r="AO29" i="9"/>
  <c r="AO266" i="9"/>
  <c r="AO205" i="9"/>
  <c r="AO223" i="9"/>
  <c r="AO162" i="9"/>
  <c r="AO284" i="9"/>
  <c r="AO288" i="9"/>
  <c r="AO200" i="9"/>
  <c r="AO226" i="9"/>
  <c r="AO378" i="9"/>
  <c r="AO215" i="9"/>
  <c r="AO82" i="9"/>
  <c r="AO183" i="9"/>
  <c r="AO333" i="9"/>
  <c r="AO97" i="9"/>
  <c r="AO186" i="9"/>
  <c r="AO347" i="9"/>
  <c r="AO211" i="9"/>
  <c r="AO130" i="9"/>
  <c r="AO113" i="9"/>
  <c r="AM263" i="9"/>
  <c r="AM276" i="9"/>
  <c r="AM67" i="9"/>
  <c r="AM137" i="9"/>
  <c r="AM80" i="9"/>
  <c r="AM328" i="9"/>
  <c r="AM248" i="9"/>
  <c r="AO34" i="9"/>
  <c r="AO43" i="9"/>
  <c r="AO239" i="9"/>
  <c r="AO71" i="9"/>
  <c r="AO221" i="9"/>
  <c r="AO257" i="9"/>
  <c r="AO189" i="9"/>
  <c r="AM39" i="9"/>
  <c r="AM284" i="9"/>
  <c r="AM73" i="9"/>
  <c r="AM183" i="9"/>
  <c r="AO325" i="9"/>
  <c r="AO50" i="9"/>
  <c r="AO136" i="9"/>
  <c r="AO201" i="9"/>
  <c r="AO100" i="9"/>
  <c r="AO315" i="9"/>
  <c r="AM330" i="9"/>
  <c r="AM169" i="9"/>
  <c r="AM334" i="9"/>
  <c r="AM197" i="9"/>
  <c r="AM139" i="9"/>
  <c r="AM237" i="9"/>
  <c r="AM117" i="9"/>
  <c r="AM46" i="9"/>
  <c r="AM283" i="9"/>
  <c r="AM288" i="9"/>
  <c r="AM63" i="9"/>
  <c r="AM332" i="9"/>
  <c r="AM256" i="9"/>
  <c r="AM79" i="9"/>
  <c r="AM133" i="9"/>
  <c r="AM333" i="9"/>
  <c r="AM313" i="9"/>
  <c r="AM394" i="9"/>
  <c r="AM208" i="9"/>
  <c r="AM173" i="9"/>
  <c r="AO261" i="9"/>
  <c r="AO251" i="9"/>
  <c r="AO212" i="9"/>
  <c r="AO42" i="9"/>
  <c r="AO47" i="9"/>
  <c r="AO163" i="9"/>
  <c r="AO57" i="9"/>
  <c r="AO225" i="9"/>
  <c r="AO372" i="9"/>
  <c r="AO206" i="9"/>
  <c r="AO75" i="9"/>
  <c r="AO299" i="9"/>
  <c r="AO323" i="9"/>
  <c r="AO306" i="9"/>
  <c r="AO98" i="9"/>
  <c r="AO104" i="9"/>
  <c r="AO146" i="9"/>
  <c r="AO148" i="9"/>
  <c r="AM336" i="9"/>
  <c r="AM190" i="9"/>
  <c r="AM178" i="9"/>
  <c r="AM57" i="9"/>
  <c r="AM290" i="9"/>
  <c r="AM24" i="9"/>
  <c r="AM349" i="9"/>
  <c r="AO238" i="9"/>
  <c r="AO373" i="9"/>
  <c r="AO207" i="9"/>
  <c r="AO249" i="9"/>
  <c r="AM220" i="9"/>
  <c r="AM289" i="9"/>
  <c r="AM110" i="9"/>
  <c r="AO263" i="9"/>
  <c r="AO290" i="9"/>
  <c r="AO147" i="9"/>
  <c r="AO401" i="9"/>
  <c r="AM273" i="9"/>
  <c r="AM317" i="9"/>
  <c r="AM355" i="9"/>
  <c r="AM337" i="9"/>
  <c r="AM118" i="9"/>
  <c r="AM278" i="9"/>
  <c r="AM54" i="9"/>
  <c r="AM367" i="9"/>
  <c r="AM144" i="9"/>
  <c r="AM342" i="9"/>
  <c r="AM383" i="9"/>
  <c r="AM165" i="9"/>
  <c r="AM151" i="9"/>
  <c r="AM309" i="9"/>
  <c r="AM246" i="9"/>
  <c r="AM167" i="9"/>
  <c r="AM112" i="9"/>
  <c r="AM322" i="9"/>
  <c r="AO264" i="9"/>
  <c r="AO357" i="9"/>
  <c r="AO117" i="9"/>
  <c r="AO274" i="9"/>
  <c r="AO168" i="9"/>
  <c r="AO366" i="9"/>
  <c r="AO240" i="9"/>
  <c r="AO291" i="9"/>
  <c r="AO180" i="9"/>
  <c r="AO256" i="9"/>
  <c r="AO298" i="9"/>
  <c r="AO87" i="9"/>
  <c r="AO259" i="9"/>
  <c r="AO389" i="9"/>
  <c r="AO230" i="9"/>
  <c r="AO107" i="9"/>
  <c r="AO208" i="9"/>
  <c r="AO234" i="9"/>
  <c r="AM134" i="9"/>
  <c r="AM141" i="9"/>
  <c r="AM42" i="9"/>
  <c r="AM50" i="9"/>
  <c r="AM143" i="9"/>
  <c r="AM253" i="9"/>
  <c r="AM124" i="9"/>
  <c r="AM70" i="9"/>
  <c r="AM75" i="9"/>
  <c r="AM85" i="9"/>
  <c r="AM303" i="9"/>
  <c r="AM310" i="9"/>
  <c r="AM145" i="9"/>
  <c r="AM138" i="9"/>
  <c r="AM113" i="9"/>
  <c r="AM401" i="9"/>
  <c r="AO32" i="9"/>
  <c r="AO358" i="9"/>
  <c r="AO190" i="9"/>
  <c r="AO275" i="9"/>
  <c r="AM33" i="9"/>
  <c r="AM365" i="9"/>
  <c r="AM74" i="9"/>
  <c r="AM392" i="9"/>
  <c r="AO237" i="9"/>
  <c r="AO119" i="9"/>
  <c r="AO253" i="9"/>
  <c r="AO293" i="9"/>
  <c r="AO86" i="9"/>
  <c r="AO184" i="9"/>
  <c r="AO187" i="9"/>
  <c r="AM368" i="9"/>
  <c r="AO271" i="9"/>
  <c r="AM212" i="9"/>
  <c r="AO37" i="9"/>
  <c r="AO327" i="9"/>
  <c r="AM363" i="9"/>
  <c r="AO143" i="9"/>
  <c r="AO145" i="9"/>
  <c r="AM341" i="9"/>
  <c r="AO77" i="9"/>
  <c r="AO394" i="9"/>
  <c r="AM228" i="9"/>
  <c r="AO352" i="9"/>
  <c r="AO24" i="9"/>
  <c r="AO173" i="9"/>
  <c r="AO55" i="9"/>
  <c r="AO79" i="9"/>
  <c r="AO248" i="9"/>
  <c r="AM198" i="9"/>
  <c r="AM366" i="9"/>
  <c r="AM297" i="9"/>
  <c r="AM231" i="9"/>
  <c r="AO336" i="9"/>
  <c r="AO175" i="9"/>
  <c r="AO368" i="9"/>
  <c r="AO72" i="9"/>
  <c r="AO243" i="9"/>
  <c r="AO193" i="9"/>
  <c r="AO397" i="9"/>
  <c r="AM300" i="9"/>
  <c r="AO179" i="9"/>
  <c r="AO233" i="9"/>
  <c r="AM159" i="9"/>
  <c r="AO303" i="9"/>
  <c r="AM111" i="9"/>
  <c r="AO343" i="9"/>
  <c r="AM259" i="9"/>
  <c r="AO114" i="9"/>
  <c r="AM252" i="9"/>
  <c r="AO332" i="9"/>
  <c r="AO166" i="9"/>
  <c r="AM400" i="9"/>
  <c r="AM265" i="9"/>
  <c r="AM131" i="9"/>
  <c r="AM76" i="9"/>
  <c r="AM185" i="9"/>
  <c r="AO174" i="9"/>
  <c r="AO279" i="9"/>
  <c r="AO159" i="9"/>
  <c r="AO379" i="9"/>
  <c r="AO88" i="9"/>
  <c r="AO101" i="9"/>
  <c r="AO349" i="9"/>
  <c r="AM205" i="9"/>
  <c r="AO73" i="9"/>
  <c r="AO314" i="9"/>
  <c r="AM146" i="9"/>
  <c r="AO103" i="9"/>
  <c r="AO217" i="9"/>
  <c r="AM292" i="9"/>
  <c r="AO350" i="9"/>
  <c r="AO131" i="9"/>
  <c r="AO124" i="9"/>
  <c r="AO304" i="9"/>
  <c r="AO120" i="9"/>
  <c r="AO160" i="9"/>
  <c r="AM377" i="9"/>
  <c r="AO108" i="9"/>
  <c r="AM204" i="9"/>
  <c r="AM59" i="9"/>
  <c r="AM219" i="9"/>
  <c r="AM202" i="9"/>
  <c r="AO269" i="9"/>
  <c r="AO280" i="9"/>
  <c r="AO370" i="9"/>
  <c r="AO137" i="9"/>
  <c r="AO216" i="9"/>
  <c r="AO102" i="9"/>
  <c r="AO110" i="9"/>
  <c r="AM347" i="9"/>
  <c r="AO331" i="9"/>
  <c r="AO258" i="9"/>
  <c r="AM86" i="9"/>
  <c r="AO53" i="9"/>
  <c r="AO296" i="9"/>
  <c r="AM22" i="9"/>
  <c r="AO39" i="9"/>
  <c r="AO192" i="9"/>
  <c r="AO228" i="9"/>
  <c r="AM43" i="9"/>
  <c r="AM189" i="9"/>
  <c r="AO361" i="9"/>
  <c r="AM64" i="9"/>
  <c r="AM147" i="9"/>
  <c r="AO339" i="9"/>
  <c r="AM153" i="9"/>
  <c r="AO31" i="9"/>
  <c r="AO67" i="9"/>
  <c r="AO245" i="9"/>
  <c r="AM119" i="9"/>
  <c r="AM378" i="9"/>
  <c r="AM184" i="9"/>
  <c r="AO353" i="9"/>
  <c r="AO46" i="9"/>
  <c r="AO58" i="9"/>
  <c r="AO68" i="9"/>
  <c r="AO80" i="9"/>
  <c r="AO388" i="9"/>
  <c r="AO395" i="9"/>
  <c r="AM175" i="9"/>
  <c r="AM206" i="9"/>
  <c r="AM193" i="9"/>
  <c r="AO134" i="9"/>
  <c r="AO276" i="9"/>
  <c r="AO340" i="9"/>
  <c r="AO375" i="9"/>
  <c r="AO300" i="9"/>
  <c r="AO310" i="9"/>
  <c r="AO232" i="9"/>
  <c r="AM95" i="9"/>
  <c r="AO150" i="9"/>
  <c r="AB45" i="9"/>
  <c r="AB78" i="9"/>
  <c r="AB57" i="9"/>
  <c r="AB89" i="9"/>
  <c r="AB68" i="9"/>
  <c r="AB48" i="9"/>
  <c r="AD83" i="9"/>
  <c r="AD73" i="9"/>
  <c r="AD27" i="9"/>
  <c r="AD71" i="9"/>
  <c r="AD69" i="9"/>
  <c r="AD53" i="9"/>
  <c r="AB29" i="9"/>
  <c r="AB64" i="9"/>
  <c r="AD41" i="9"/>
  <c r="AB75" i="9"/>
  <c r="AD88" i="9"/>
  <c r="AB82" i="9"/>
  <c r="AB40" i="9"/>
  <c r="AD76" i="9"/>
  <c r="AB85" i="9"/>
  <c r="AB25" i="9"/>
  <c r="AD37" i="9"/>
  <c r="AD56" i="9"/>
  <c r="AB38" i="9"/>
  <c r="AB34" i="9"/>
  <c r="AD39" i="9"/>
  <c r="AD36" i="9"/>
  <c r="AB37" i="9"/>
  <c r="AD45" i="9"/>
  <c r="AB36" i="9"/>
  <c r="AD26" i="9"/>
  <c r="AD86" i="9"/>
  <c r="AD90" i="9"/>
  <c r="AB31" i="9"/>
  <c r="AB26" i="9"/>
  <c r="AB86" i="9"/>
  <c r="AB46" i="9"/>
  <c r="AB90" i="9"/>
  <c r="AB55" i="9"/>
  <c r="AD35" i="9"/>
  <c r="AD79" i="9"/>
  <c r="AD28" i="9"/>
  <c r="AD47" i="9"/>
  <c r="AD52" i="9"/>
  <c r="AD49" i="9"/>
  <c r="AB84" i="9"/>
  <c r="AD22" i="9"/>
  <c r="AD61" i="9"/>
  <c r="AB72" i="9"/>
  <c r="AD74" i="9"/>
  <c r="AB60" i="9"/>
  <c r="AD38" i="9"/>
  <c r="AD33" i="9"/>
  <c r="AD43" i="9"/>
  <c r="AB50" i="9"/>
  <c r="AB74" i="9"/>
  <c r="AD70" i="9"/>
  <c r="AD67" i="9"/>
  <c r="AB33" i="9"/>
  <c r="AB43" i="9"/>
  <c r="AD44" i="9"/>
  <c r="AB56" i="9"/>
  <c r="AD78" i="9"/>
  <c r="AD68" i="9"/>
  <c r="AB63" i="9"/>
  <c r="AD55" i="9"/>
  <c r="AB83" i="9"/>
  <c r="AB73" i="9"/>
  <c r="AB27" i="9"/>
  <c r="AB71" i="9"/>
  <c r="AB69" i="9"/>
  <c r="AB53" i="9"/>
  <c r="AD84" i="9"/>
  <c r="AD80" i="9"/>
  <c r="AD32" i="9"/>
  <c r="AD29" i="9"/>
  <c r="AD64" i="9"/>
  <c r="AD91" i="9"/>
  <c r="AB80" i="9"/>
  <c r="AD51" i="9"/>
  <c r="AD72" i="9"/>
  <c r="AD25" i="9"/>
  <c r="AB54" i="9"/>
  <c r="AD30" i="9"/>
  <c r="AB76" i="9"/>
  <c r="AD63" i="9"/>
  <c r="AB70" i="9"/>
  <c r="AD57" i="9"/>
  <c r="AD48" i="9"/>
  <c r="AB39" i="9"/>
  <c r="AB44" i="9"/>
  <c r="AB35" i="9"/>
  <c r="AB79" i="9"/>
  <c r="AB28" i="9"/>
  <c r="AB47" i="9"/>
  <c r="AB52" i="9"/>
  <c r="AB49" i="9"/>
  <c r="AD58" i="9"/>
  <c r="AD81" i="9"/>
  <c r="AD87" i="9"/>
  <c r="AD62" i="9"/>
  <c r="AD65" i="9"/>
  <c r="AD66" i="9"/>
  <c r="AB32" i="9"/>
  <c r="AB91" i="9"/>
  <c r="AD75" i="9"/>
  <c r="AB51" i="9"/>
  <c r="AB41" i="9"/>
  <c r="AD50" i="9"/>
  <c r="AD85" i="9"/>
  <c r="AD92" i="9"/>
  <c r="AB42" i="9"/>
  <c r="AB23" i="9"/>
  <c r="AD77" i="9"/>
  <c r="AD34" i="9"/>
  <c r="AB88" i="9"/>
  <c r="AB92" i="9"/>
  <c r="AD24" i="9"/>
  <c r="AB77" i="9"/>
  <c r="AD59" i="9"/>
  <c r="AB30" i="9"/>
  <c r="AB24" i="9"/>
  <c r="AB67" i="9"/>
  <c r="AD89" i="9"/>
  <c r="AB59" i="9"/>
  <c r="AD31" i="9"/>
  <c r="AD46" i="9"/>
  <c r="AB58" i="9"/>
  <c r="AB81" i="9"/>
  <c r="AB87" i="9"/>
  <c r="AB62" i="9"/>
  <c r="AB65" i="9"/>
  <c r="AB66" i="9"/>
  <c r="AD60" i="9"/>
  <c r="AD42" i="9"/>
  <c r="AD82" i="9"/>
  <c r="AD54" i="9"/>
  <c r="AD23" i="9"/>
  <c r="AD40" i="9"/>
  <c r="AB22" i="9"/>
  <c r="AB61" i="9"/>
  <c r="Q103" i="9"/>
  <c r="Q128" i="9"/>
  <c r="Q36" i="9"/>
  <c r="Q133" i="9"/>
  <c r="Q210" i="9"/>
  <c r="Q191" i="9"/>
  <c r="Q39" i="9"/>
  <c r="Q145" i="9"/>
  <c r="Q56" i="9"/>
  <c r="Q152" i="9"/>
  <c r="Q94" i="9"/>
  <c r="Q87" i="9"/>
  <c r="Q159" i="9"/>
  <c r="Q181" i="9"/>
  <c r="Q231" i="9"/>
  <c r="Q183" i="9"/>
  <c r="Q86" i="9"/>
  <c r="Q167" i="9"/>
  <c r="Q255" i="9"/>
  <c r="Q173" i="9"/>
  <c r="S83" i="9"/>
  <c r="S130" i="9"/>
  <c r="S196" i="9"/>
  <c r="S137" i="9"/>
  <c r="S243" i="9"/>
  <c r="S119" i="9"/>
  <c r="S144" i="9"/>
  <c r="S29" i="9"/>
  <c r="S151" i="9"/>
  <c r="S30" i="9"/>
  <c r="S31" i="9"/>
  <c r="S224" i="9"/>
  <c r="S24" i="9"/>
  <c r="S230" i="9"/>
  <c r="S47" i="9"/>
  <c r="S200" i="9"/>
  <c r="S253" i="9"/>
  <c r="S25" i="9"/>
  <c r="S194" i="9"/>
  <c r="Q22" i="9"/>
  <c r="Q111" i="9"/>
  <c r="Q146" i="9"/>
  <c r="Q155" i="9"/>
  <c r="Q49" i="9"/>
  <c r="Q125" i="9"/>
  <c r="S131" i="9"/>
  <c r="S176" i="9"/>
  <c r="S215" i="9"/>
  <c r="S153" i="9"/>
  <c r="S44" i="9"/>
  <c r="S164" i="9"/>
  <c r="S238" i="9"/>
  <c r="Q104" i="9"/>
  <c r="Q141" i="9"/>
  <c r="Q219" i="9"/>
  <c r="Q95" i="9"/>
  <c r="Q63" i="9"/>
  <c r="Q254" i="9"/>
  <c r="Q59" i="9"/>
  <c r="Q240" i="9"/>
  <c r="Q131" i="9"/>
  <c r="Q88" i="9"/>
  <c r="Q176" i="9"/>
  <c r="Q84" i="9"/>
  <c r="Q91" i="9"/>
  <c r="Q215" i="9"/>
  <c r="Q216" i="9"/>
  <c r="Q153" i="9"/>
  <c r="Q222" i="9"/>
  <c r="Q157" i="9"/>
  <c r="Q180" i="9"/>
  <c r="Q44" i="9"/>
  <c r="Q188" i="9"/>
  <c r="Q164" i="9"/>
  <c r="Q116" i="9"/>
  <c r="Q235" i="9"/>
  <c r="Q185" i="9"/>
  <c r="Q238" i="9"/>
  <c r="S204" i="9"/>
  <c r="S122" i="9"/>
  <c r="S123" i="9"/>
  <c r="S112" i="9"/>
  <c r="S99" i="9"/>
  <c r="S142" i="9"/>
  <c r="S72" i="9"/>
  <c r="S106" i="9"/>
  <c r="S218" i="9"/>
  <c r="S197" i="9"/>
  <c r="S62" i="9"/>
  <c r="S43" i="9"/>
  <c r="S228" i="9"/>
  <c r="S46" i="9"/>
  <c r="S32" i="9"/>
  <c r="S58" i="9"/>
  <c r="S73" i="9"/>
  <c r="S65" i="9"/>
  <c r="S172" i="9"/>
  <c r="Q34" i="9"/>
  <c r="Q38" i="9"/>
  <c r="Q143" i="9"/>
  <c r="Q217" i="9"/>
  <c r="Q120" i="9"/>
  <c r="Q226" i="9"/>
  <c r="Q101" i="9"/>
  <c r="Q256" i="9"/>
  <c r="S59" i="9"/>
  <c r="S88" i="9"/>
  <c r="S91" i="9"/>
  <c r="S180" i="9"/>
  <c r="S188" i="9"/>
  <c r="Q201" i="9"/>
  <c r="Q211" i="9"/>
  <c r="Q213" i="9"/>
  <c r="Q147" i="9"/>
  <c r="Q223" i="9"/>
  <c r="Q100" i="9"/>
  <c r="Q81" i="9"/>
  <c r="Q126" i="9"/>
  <c r="Q205" i="9"/>
  <c r="Q206" i="9"/>
  <c r="Q89" i="9"/>
  <c r="Q28" i="9"/>
  <c r="Q140" i="9"/>
  <c r="Q212" i="9"/>
  <c r="Q108" i="9"/>
  <c r="Q82" i="9"/>
  <c r="Q154" i="9"/>
  <c r="Q248" i="9"/>
  <c r="Q198" i="9"/>
  <c r="Q225" i="9"/>
  <c r="Q195" i="9"/>
  <c r="Q232" i="9"/>
  <c r="Q98" i="9"/>
  <c r="Q184" i="9"/>
  <c r="Q189" i="9"/>
  <c r="Q55" i="9"/>
  <c r="Q117" i="9"/>
  <c r="S103" i="9"/>
  <c r="S128" i="9"/>
  <c r="S36" i="9"/>
  <c r="S133" i="9"/>
  <c r="S210" i="9"/>
  <c r="S191" i="9"/>
  <c r="S39" i="9"/>
  <c r="S145" i="9"/>
  <c r="S56" i="9"/>
  <c r="S152" i="9"/>
  <c r="S94" i="9"/>
  <c r="S87" i="9"/>
  <c r="S159" i="9"/>
  <c r="S181" i="9"/>
  <c r="S231" i="9"/>
  <c r="S183" i="9"/>
  <c r="S86" i="9"/>
  <c r="S167" i="9"/>
  <c r="S255" i="9"/>
  <c r="S173" i="9"/>
  <c r="Q207" i="9"/>
  <c r="Q244" i="9"/>
  <c r="Q66" i="9"/>
  <c r="Q109" i="9"/>
  <c r="Q251" i="9"/>
  <c r="Q174" i="9"/>
  <c r="S240" i="9"/>
  <c r="S84" i="9"/>
  <c r="S216" i="9"/>
  <c r="S222" i="9"/>
  <c r="S157" i="9"/>
  <c r="S116" i="9"/>
  <c r="S235" i="9"/>
  <c r="S185" i="9"/>
  <c r="Q27" i="9"/>
  <c r="Q186" i="9"/>
  <c r="Q149" i="9"/>
  <c r="Q57" i="9"/>
  <c r="Q85" i="9"/>
  <c r="Q193" i="9"/>
  <c r="Q26" i="9"/>
  <c r="S126" i="9"/>
  <c r="Q202" i="9"/>
  <c r="Q67" i="9"/>
  <c r="Q132" i="9"/>
  <c r="Q242" i="9"/>
  <c r="Q190" i="9"/>
  <c r="Q245" i="9"/>
  <c r="Q92" i="9"/>
  <c r="Q74" i="9"/>
  <c r="Q150" i="9"/>
  <c r="Q118" i="9"/>
  <c r="Q249" i="9"/>
  <c r="Q250" i="9"/>
  <c r="Q160" i="9"/>
  <c r="Q76" i="9"/>
  <c r="Q102" i="9"/>
  <c r="Q114" i="9"/>
  <c r="Q252" i="9"/>
  <c r="Q69" i="9"/>
  <c r="Q169" i="9"/>
  <c r="Q110" i="9"/>
  <c r="S34" i="9"/>
  <c r="S22" i="9"/>
  <c r="S207" i="9"/>
  <c r="S111" i="9"/>
  <c r="S38" i="9"/>
  <c r="S244" i="9"/>
  <c r="S143" i="9"/>
  <c r="S146" i="9"/>
  <c r="S217" i="9"/>
  <c r="S155" i="9"/>
  <c r="S66" i="9"/>
  <c r="S120" i="9"/>
  <c r="S226" i="9"/>
  <c r="S101" i="9"/>
  <c r="S109" i="9"/>
  <c r="S251" i="9"/>
  <c r="S49" i="9"/>
  <c r="S125" i="9"/>
  <c r="S256" i="9"/>
  <c r="S174" i="9"/>
  <c r="Q35" i="9"/>
  <c r="Q60" i="9"/>
  <c r="Q37" i="9"/>
  <c r="Q134" i="9"/>
  <c r="Q138" i="9"/>
  <c r="Q61" i="9"/>
  <c r="Q113" i="9"/>
  <c r="Q246" i="9"/>
  <c r="Q178" i="9"/>
  <c r="Q220" i="9"/>
  <c r="Q41" i="9"/>
  <c r="Q96" i="9"/>
  <c r="Q161" i="9"/>
  <c r="Q45" i="9"/>
  <c r="Q199" i="9"/>
  <c r="Q165" i="9"/>
  <c r="Q64" i="9"/>
  <c r="Q236" i="9"/>
  <c r="Q237" i="9"/>
  <c r="Q33" i="9"/>
  <c r="S201" i="9"/>
  <c r="S104" i="9"/>
  <c r="S27" i="9"/>
  <c r="S186" i="9"/>
  <c r="Q83" i="9"/>
  <c r="Q130" i="9"/>
  <c r="Q196" i="9"/>
  <c r="Q137" i="9"/>
  <c r="Q243" i="9"/>
  <c r="Q119" i="9"/>
  <c r="Q144" i="9"/>
  <c r="Q29" i="9"/>
  <c r="Q151" i="9"/>
  <c r="Q30" i="9"/>
  <c r="Q31" i="9"/>
  <c r="Q224" i="9"/>
  <c r="Q24" i="9"/>
  <c r="Q230" i="9"/>
  <c r="Q47" i="9"/>
  <c r="Q200" i="9"/>
  <c r="Q253" i="9"/>
  <c r="Q25" i="9"/>
  <c r="Q194" i="9"/>
  <c r="S127" i="9"/>
  <c r="S52" i="9"/>
  <c r="S241" i="9"/>
  <c r="S135" i="9"/>
  <c r="S107" i="9"/>
  <c r="S71" i="9"/>
  <c r="S93" i="9"/>
  <c r="S105" i="9"/>
  <c r="S121" i="9"/>
  <c r="S247" i="9"/>
  <c r="S156" i="9"/>
  <c r="S53" i="9"/>
  <c r="S192" i="9"/>
  <c r="S162" i="9"/>
  <c r="S77" i="9"/>
  <c r="S48" i="9"/>
  <c r="S234" i="9"/>
  <c r="S70" i="9"/>
  <c r="S51" i="9"/>
  <c r="Q204" i="9"/>
  <c r="Q122" i="9"/>
  <c r="Q123" i="9"/>
  <c r="Q112" i="9"/>
  <c r="Q99" i="9"/>
  <c r="Q142" i="9"/>
  <c r="Q72" i="9"/>
  <c r="Q106" i="9"/>
  <c r="Q218" i="9"/>
  <c r="Q197" i="9"/>
  <c r="Q62" i="9"/>
  <c r="Q43" i="9"/>
  <c r="Q228" i="9"/>
  <c r="Q46" i="9"/>
  <c r="Q32" i="9"/>
  <c r="Q58" i="9"/>
  <c r="Q73" i="9"/>
  <c r="Q65" i="9"/>
  <c r="Q172" i="9"/>
  <c r="S203" i="9"/>
  <c r="S129" i="9"/>
  <c r="S208" i="9"/>
  <c r="S136" i="9"/>
  <c r="S139" i="9"/>
  <c r="S90" i="9"/>
  <c r="S40" i="9"/>
  <c r="S187" i="9"/>
  <c r="S75" i="9"/>
  <c r="S79" i="9"/>
  <c r="Q239" i="9"/>
  <c r="Q177" i="9"/>
  <c r="Q179" i="9"/>
  <c r="Q80" i="9"/>
  <c r="Q50" i="9"/>
  <c r="S205" i="9"/>
  <c r="S28" i="9"/>
  <c r="S92" i="9"/>
  <c r="S179" i="9"/>
  <c r="S198" i="9"/>
  <c r="S195" i="9"/>
  <c r="S98" i="9"/>
  <c r="S189" i="9"/>
  <c r="S117" i="9"/>
  <c r="Q203" i="9"/>
  <c r="Q75" i="9"/>
  <c r="Q227" i="9"/>
  <c r="S60" i="9"/>
  <c r="S190" i="9"/>
  <c r="S214" i="9"/>
  <c r="S250" i="9"/>
  <c r="S110" i="9"/>
  <c r="Q124" i="9"/>
  <c r="Q54" i="9"/>
  <c r="S138" i="9"/>
  <c r="S45" i="9"/>
  <c r="S165" i="9"/>
  <c r="S102" i="9"/>
  <c r="Q127" i="9"/>
  <c r="Q107" i="9"/>
  <c r="Q121" i="9"/>
  <c r="Q192" i="9"/>
  <c r="Q234" i="9"/>
  <c r="S67" i="9"/>
  <c r="S211" i="9"/>
  <c r="S113" i="9"/>
  <c r="S154" i="9"/>
  <c r="S223" i="9"/>
  <c r="S57" i="9"/>
  <c r="S63" i="9"/>
  <c r="S254" i="9"/>
  <c r="S26" i="9"/>
  <c r="Q139" i="9"/>
  <c r="Q166" i="9"/>
  <c r="S219" i="9"/>
  <c r="S76" i="9"/>
  <c r="S114" i="9"/>
  <c r="S69" i="9"/>
  <c r="Q78" i="9"/>
  <c r="Q229" i="9"/>
  <c r="S78" i="9"/>
  <c r="S96" i="9"/>
  <c r="S169" i="9"/>
  <c r="Q97" i="9"/>
  <c r="S41" i="9"/>
  <c r="S237" i="9"/>
  <c r="Q52" i="9"/>
  <c r="Q71" i="9"/>
  <c r="Q247" i="9"/>
  <c r="Q162" i="9"/>
  <c r="Q70" i="9"/>
  <c r="S206" i="9"/>
  <c r="S177" i="9"/>
  <c r="S147" i="9"/>
  <c r="S220" i="9"/>
  <c r="S97" i="9"/>
  <c r="S229" i="9"/>
  <c r="S115" i="9"/>
  <c r="S54" i="9"/>
  <c r="S225" i="9"/>
  <c r="S232" i="9"/>
  <c r="S55" i="9"/>
  <c r="Q241" i="9"/>
  <c r="Q77" i="9"/>
  <c r="Q51" i="9"/>
  <c r="S175" i="9"/>
  <c r="S148" i="9"/>
  <c r="S100" i="9"/>
  <c r="S85" i="9"/>
  <c r="S81" i="9"/>
  <c r="Q40" i="9"/>
  <c r="Q171" i="9"/>
  <c r="S61" i="9"/>
  <c r="S82" i="9"/>
  <c r="S160" i="9"/>
  <c r="Q209" i="9"/>
  <c r="Q115" i="9"/>
  <c r="S202" i="9"/>
  <c r="S149" i="9"/>
  <c r="S199" i="9"/>
  <c r="Q129" i="9"/>
  <c r="Q90" i="9"/>
  <c r="Q79" i="9"/>
  <c r="Q68" i="9"/>
  <c r="Q168" i="9"/>
  <c r="S132" i="9"/>
  <c r="S140" i="9"/>
  <c r="S74" i="9"/>
  <c r="S221" i="9"/>
  <c r="S158" i="9"/>
  <c r="S68" i="9"/>
  <c r="S233" i="9"/>
  <c r="S168" i="9"/>
  <c r="Q175" i="9"/>
  <c r="Q214" i="9"/>
  <c r="Q42" i="9"/>
  <c r="Q182" i="9"/>
  <c r="Q170" i="9"/>
  <c r="S37" i="9"/>
  <c r="S141" i="9"/>
  <c r="S246" i="9"/>
  <c r="S248" i="9"/>
  <c r="S184" i="9"/>
  <c r="Q93" i="9"/>
  <c r="Q156" i="9"/>
  <c r="S245" i="9"/>
  <c r="S95" i="9"/>
  <c r="S193" i="9"/>
  <c r="Q208" i="9"/>
  <c r="Q23" i="9"/>
  <c r="Q163" i="9"/>
  <c r="S89" i="9"/>
  <c r="S249" i="9"/>
  <c r="Q148" i="9"/>
  <c r="S124" i="9"/>
  <c r="S64" i="9"/>
  <c r="Q135" i="9"/>
  <c r="Q105" i="9"/>
  <c r="Q53" i="9"/>
  <c r="Q48" i="9"/>
  <c r="S35" i="9"/>
  <c r="S134" i="9"/>
  <c r="S212" i="9"/>
  <c r="S150" i="9"/>
  <c r="S42" i="9"/>
  <c r="S80" i="9"/>
  <c r="S182" i="9"/>
  <c r="S50" i="9"/>
  <c r="S170" i="9"/>
  <c r="Q136" i="9"/>
  <c r="Q187" i="9"/>
  <c r="Q158" i="9"/>
  <c r="Q233" i="9"/>
  <c r="S239" i="9"/>
  <c r="S209" i="9"/>
  <c r="S213" i="9"/>
  <c r="S178" i="9"/>
  <c r="S23" i="9"/>
  <c r="S227" i="9"/>
  <c r="S163" i="9"/>
  <c r="S166" i="9"/>
  <c r="S171" i="9"/>
  <c r="Q221" i="9"/>
  <c r="S108" i="9"/>
  <c r="S118" i="9"/>
  <c r="S236" i="9"/>
  <c r="S33" i="9"/>
  <c r="S252" i="9"/>
  <c r="S242" i="9"/>
  <c r="S161" i="9"/>
  <c r="F431" i="9"/>
  <c r="F597" i="9"/>
  <c r="F512" i="9"/>
  <c r="F432" i="9"/>
  <c r="F162" i="9"/>
  <c r="F516" i="9"/>
  <c r="F39" i="9"/>
  <c r="F341" i="9"/>
  <c r="F303" i="9"/>
  <c r="F47" i="9"/>
  <c r="F522" i="9"/>
  <c r="F179" i="9"/>
  <c r="F326" i="9"/>
  <c r="F528" i="9"/>
  <c r="F59" i="9"/>
  <c r="F493" i="9"/>
  <c r="F467" i="9"/>
  <c r="F307" i="9"/>
  <c r="F226" i="9"/>
  <c r="F540" i="9"/>
  <c r="F328" i="9"/>
  <c r="F542" i="9"/>
  <c r="F199" i="9"/>
  <c r="F240" i="9"/>
  <c r="F422" i="9"/>
  <c r="F168" i="9"/>
  <c r="F605" i="9"/>
  <c r="F483" i="9"/>
  <c r="F259" i="9"/>
  <c r="F99" i="9"/>
  <c r="F104" i="9"/>
  <c r="F215" i="9"/>
  <c r="F404" i="9"/>
  <c r="F263" i="9"/>
  <c r="F314" i="9"/>
  <c r="F317" i="9"/>
  <c r="F408" i="9"/>
  <c r="F571" i="9"/>
  <c r="F192" i="9"/>
  <c r="F394" i="9"/>
  <c r="F411" i="9"/>
  <c r="F133" i="9"/>
  <c r="F477" i="9"/>
  <c r="F140" i="9"/>
  <c r="F587" i="9"/>
  <c r="F588" i="9"/>
  <c r="F338" i="9"/>
  <c r="F611" i="9"/>
  <c r="F156" i="9"/>
  <c r="F593" i="9"/>
  <c r="F24" i="9"/>
  <c r="F460" i="9"/>
  <c r="F194" i="9"/>
  <c r="F371" i="9"/>
  <c r="F294" i="9"/>
  <c r="F37" i="9"/>
  <c r="F40" i="9"/>
  <c r="F463" i="9"/>
  <c r="F600" i="9"/>
  <c r="F48" i="9"/>
  <c r="F348" i="9"/>
  <c r="F260" i="9"/>
  <c r="F349" i="9"/>
  <c r="F454" i="9"/>
  <c r="F60" i="9"/>
  <c r="F64" i="9"/>
  <c r="F66" i="9"/>
  <c r="F251" i="9"/>
  <c r="F539" i="9"/>
  <c r="F72" i="9"/>
  <c r="F76" i="9"/>
  <c r="F469" i="9"/>
  <c r="F182" i="9"/>
  <c r="F449" i="9"/>
  <c r="F549" i="9"/>
  <c r="F229" i="9"/>
  <c r="F92" i="9"/>
  <c r="F310" i="9"/>
  <c r="F241" i="9"/>
  <c r="F100" i="9"/>
  <c r="F214" i="9"/>
  <c r="F106" i="9"/>
  <c r="F418" i="9"/>
  <c r="F171" i="9"/>
  <c r="F438" i="9"/>
  <c r="F113" i="9"/>
  <c r="F119" i="9"/>
  <c r="F264" i="9"/>
  <c r="F284" i="9"/>
  <c r="F125" i="9"/>
  <c r="F335" i="9"/>
  <c r="F269" i="9"/>
  <c r="F298" i="9"/>
  <c r="F141" i="9"/>
  <c r="F144" i="9"/>
  <c r="F292" i="9"/>
  <c r="F590" i="9"/>
  <c r="F325" i="9"/>
  <c r="F220" i="9"/>
  <c r="F160" i="9"/>
  <c r="H249" i="9"/>
  <c r="F25" i="9"/>
  <c r="F461" i="9"/>
  <c r="F205" i="9"/>
  <c r="F33" i="9"/>
  <c r="F358" i="9"/>
  <c r="F236" i="9"/>
  <c r="F207" i="9"/>
  <c r="F519" i="9"/>
  <c r="F489" i="9"/>
  <c r="F286" i="9"/>
  <c r="F53" i="9"/>
  <c r="F196" i="9"/>
  <c r="F492" i="9"/>
  <c r="F529" i="9"/>
  <c r="F208" i="9"/>
  <c r="F374" i="9"/>
  <c r="F67" i="9"/>
  <c r="F407" i="9"/>
  <c r="F239" i="9"/>
  <c r="F210" i="9"/>
  <c r="F442" i="9"/>
  <c r="F543" i="9"/>
  <c r="F281" i="9"/>
  <c r="F548" i="9"/>
  <c r="F288" i="9"/>
  <c r="F289" i="9"/>
  <c r="F93" i="9"/>
  <c r="F437" i="9"/>
  <c r="F254" i="9"/>
  <c r="F101" i="9"/>
  <c r="F471" i="9"/>
  <c r="F185" i="9"/>
  <c r="F242" i="9"/>
  <c r="F475" i="9"/>
  <c r="F111" i="9"/>
  <c r="F114" i="9"/>
  <c r="F120" i="9"/>
  <c r="F320" i="9"/>
  <c r="F243" i="9"/>
  <c r="F577" i="9"/>
  <c r="F580" i="9"/>
  <c r="F324" i="9"/>
  <c r="F275" i="9"/>
  <c r="F353" i="9"/>
  <c r="F145" i="9"/>
  <c r="F430" i="9"/>
  <c r="F369" i="9"/>
  <c r="F479" i="9"/>
  <c r="F480" i="9"/>
  <c r="F459" i="9"/>
  <c r="F427" i="9"/>
  <c r="F30" i="9"/>
  <c r="F34" i="9"/>
  <c r="F206" i="9"/>
  <c r="F285" i="9"/>
  <c r="F301" i="9"/>
  <c r="F409" i="9"/>
  <c r="F44" i="9"/>
  <c r="F49" i="9"/>
  <c r="F523" i="9"/>
  <c r="F491" i="9"/>
  <c r="F250" i="9"/>
  <c r="F530" i="9"/>
  <c r="F532" i="9"/>
  <c r="F466" i="9"/>
  <c r="F441" i="9"/>
  <c r="F434" i="9"/>
  <c r="F436" i="9"/>
  <c r="F211" i="9"/>
  <c r="F498" i="9"/>
  <c r="F79" i="9"/>
  <c r="F274" i="9"/>
  <c r="F85" i="9"/>
  <c r="F500" i="9"/>
  <c r="F403" i="9"/>
  <c r="F290" i="9"/>
  <c r="F389" i="9"/>
  <c r="F362" i="9"/>
  <c r="F556" i="9"/>
  <c r="F559" i="9"/>
  <c r="F484" i="9"/>
  <c r="F283" i="9"/>
  <c r="F255" i="9"/>
  <c r="F216" i="9"/>
  <c r="F318" i="9"/>
  <c r="F569" i="9"/>
  <c r="F123" i="9"/>
  <c r="F575" i="9"/>
  <c r="F297" i="9"/>
  <c r="F233" i="9"/>
  <c r="F336" i="9"/>
  <c r="F582" i="9"/>
  <c r="F607" i="9"/>
  <c r="F146" i="9"/>
  <c r="F589" i="9"/>
  <c r="F478" i="9"/>
  <c r="F487" i="9"/>
  <c r="F29" i="9"/>
  <c r="F488" i="9"/>
  <c r="F515" i="9"/>
  <c r="F340" i="9"/>
  <c r="F406" i="9"/>
  <c r="F223" i="9"/>
  <c r="F360" i="9"/>
  <c r="F414" i="9"/>
  <c r="F177" i="9"/>
  <c r="F433" i="9"/>
  <c r="F439" i="9"/>
  <c r="F57" i="9"/>
  <c r="F361" i="9"/>
  <c r="F61" i="9"/>
  <c r="F355" i="9"/>
  <c r="F536" i="9"/>
  <c r="F327" i="9"/>
  <c r="F262" i="9"/>
  <c r="F167" i="9"/>
  <c r="F468" i="9"/>
  <c r="F81" i="9"/>
  <c r="F387" i="9"/>
  <c r="F330" i="9"/>
  <c r="F410" i="9"/>
  <c r="F267" i="9"/>
  <c r="F95" i="9"/>
  <c r="F97" i="9"/>
  <c r="F184" i="9"/>
  <c r="F390" i="9"/>
  <c r="F452" i="9"/>
  <c r="F343" i="9"/>
  <c r="F565" i="9"/>
  <c r="F503" i="9"/>
  <c r="F217" i="9"/>
  <c r="F116" i="9"/>
  <c r="F319" i="9"/>
  <c r="F124" i="9"/>
  <c r="F201" i="9"/>
  <c r="F126" i="9"/>
  <c r="F581" i="9"/>
  <c r="F425" i="9"/>
  <c r="F507" i="9"/>
  <c r="F586" i="9"/>
  <c r="F508" i="9"/>
  <c r="F276" i="9"/>
  <c r="F152" i="9"/>
  <c r="F189" i="9"/>
  <c r="F159" i="9"/>
  <c r="H203" i="9"/>
  <c r="H28" i="9"/>
  <c r="H379" i="9"/>
  <c r="F345" i="9"/>
  <c r="F277" i="9"/>
  <c r="F35" i="9"/>
  <c r="F347" i="9"/>
  <c r="F420" i="9"/>
  <c r="F195" i="9"/>
  <c r="F490" i="9"/>
  <c r="F56" i="9"/>
  <c r="F380" i="9"/>
  <c r="F65" i="9"/>
  <c r="F538" i="9"/>
  <c r="F71" i="9"/>
  <c r="F612" i="9"/>
  <c r="F191" i="9"/>
  <c r="F200" i="9"/>
  <c r="F552" i="9"/>
  <c r="F417" i="9"/>
  <c r="F102" i="9"/>
  <c r="F472" i="9"/>
  <c r="F109" i="9"/>
  <c r="F567" i="9"/>
  <c r="F291" i="9"/>
  <c r="F573" i="9"/>
  <c r="F445" i="9"/>
  <c r="F134" i="9"/>
  <c r="F584" i="9"/>
  <c r="F148" i="9"/>
  <c r="F591" i="9"/>
  <c r="F397" i="9"/>
  <c r="F193" i="9"/>
  <c r="H27" i="9"/>
  <c r="H277" i="9"/>
  <c r="H299" i="9"/>
  <c r="H598" i="9"/>
  <c r="H300" i="9"/>
  <c r="H165" i="9"/>
  <c r="H420" i="9"/>
  <c r="H43" i="9"/>
  <c r="H304" i="9"/>
  <c r="H52" i="9"/>
  <c r="H224" i="9"/>
  <c r="H55" i="9"/>
  <c r="H58" i="9"/>
  <c r="H602" i="9"/>
  <c r="H373" i="9"/>
  <c r="H246" i="9"/>
  <c r="H180" i="9"/>
  <c r="H384" i="9"/>
  <c r="H71" i="9"/>
  <c r="H253" i="9"/>
  <c r="H227" i="9"/>
  <c r="H545" i="9"/>
  <c r="H329" i="9"/>
  <c r="H88" i="9"/>
  <c r="H604" i="9"/>
  <c r="H331" i="9"/>
  <c r="H268" i="9"/>
  <c r="F203" i="9"/>
  <c r="F204" i="9"/>
  <c r="F339" i="9"/>
  <c r="F38" i="9"/>
  <c r="F520" i="9"/>
  <c r="F46" i="9"/>
  <c r="F524" i="9"/>
  <c r="F350" i="9"/>
  <c r="F602" i="9"/>
  <c r="F266" i="9"/>
  <c r="F181" i="9"/>
  <c r="F73" i="9"/>
  <c r="F78" i="9"/>
  <c r="F547" i="9"/>
  <c r="F212" i="9"/>
  <c r="F331" i="9"/>
  <c r="F311" i="9"/>
  <c r="F501" i="9"/>
  <c r="F473" i="9"/>
  <c r="F110" i="9"/>
  <c r="F315" i="9"/>
  <c r="F121" i="9"/>
  <c r="F574" i="9"/>
  <c r="F323" i="9"/>
  <c r="F270" i="9"/>
  <c r="F585" i="9"/>
  <c r="F149" i="9"/>
  <c r="F485" i="9"/>
  <c r="F481" i="9"/>
  <c r="F594" i="9"/>
  <c r="H400" i="9"/>
  <c r="H204" i="9"/>
  <c r="H432" i="9"/>
  <c r="H162" i="9"/>
  <c r="H516" i="9"/>
  <c r="H39" i="9"/>
  <c r="H341" i="9"/>
  <c r="H303" i="9"/>
  <c r="H47" i="9"/>
  <c r="H522" i="9"/>
  <c r="H179" i="9"/>
  <c r="H326" i="9"/>
  <c r="H528" i="9"/>
  <c r="H59" i="9"/>
  <c r="H493" i="9"/>
  <c r="H467" i="9"/>
  <c r="H307" i="9"/>
  <c r="H226" i="9"/>
  <c r="H540" i="9"/>
  <c r="H328" i="9"/>
  <c r="H542" i="9"/>
  <c r="H199" i="9"/>
  <c r="H240" i="9"/>
  <c r="F26" i="9"/>
  <c r="F31" i="9"/>
  <c r="F382" i="9"/>
  <c r="F517" i="9"/>
  <c r="F42" i="9"/>
  <c r="F304" i="9"/>
  <c r="F525" i="9"/>
  <c r="F601" i="9"/>
  <c r="F533" i="9"/>
  <c r="F428" i="9"/>
  <c r="F415" i="9"/>
  <c r="F74" i="9"/>
  <c r="F227" i="9"/>
  <c r="F83" i="9"/>
  <c r="F89" i="9"/>
  <c r="F94" i="9"/>
  <c r="F451" i="9"/>
  <c r="F367" i="9"/>
  <c r="F561" i="9"/>
  <c r="F474" i="9"/>
  <c r="F333" i="9"/>
  <c r="F570" i="9"/>
  <c r="F232" i="9"/>
  <c r="F127" i="9"/>
  <c r="F173" i="9"/>
  <c r="F257" i="9"/>
  <c r="F396" i="9"/>
  <c r="F153" i="9"/>
  <c r="F273" i="9"/>
  <c r="H346" i="9"/>
  <c r="H512" i="9"/>
  <c r="H371" i="9"/>
  <c r="H294" i="9"/>
  <c r="H37" i="9"/>
  <c r="H40" i="9"/>
  <c r="H463" i="9"/>
  <c r="H600" i="9"/>
  <c r="H48" i="9"/>
  <c r="H348" i="9"/>
  <c r="H260" i="9"/>
  <c r="H349" i="9"/>
  <c r="H454" i="9"/>
  <c r="H60" i="9"/>
  <c r="H64" i="9"/>
  <c r="H66" i="9"/>
  <c r="H251" i="9"/>
  <c r="H539" i="9"/>
  <c r="H72" i="9"/>
  <c r="H76" i="9"/>
  <c r="H469" i="9"/>
  <c r="H182" i="9"/>
  <c r="H449" i="9"/>
  <c r="H549" i="9"/>
  <c r="H229" i="9"/>
  <c r="H92" i="9"/>
  <c r="H310" i="9"/>
  <c r="H241" i="9"/>
  <c r="H100" i="9"/>
  <c r="H214" i="9"/>
  <c r="H106" i="9"/>
  <c r="H418" i="9"/>
  <c r="F27" i="9"/>
  <c r="F379" i="9"/>
  <c r="F598" i="9"/>
  <c r="F383" i="9"/>
  <c r="F279" i="9"/>
  <c r="F354" i="9"/>
  <c r="F305" i="9"/>
  <c r="F166" i="9"/>
  <c r="F245" i="9"/>
  <c r="F246" i="9"/>
  <c r="F225" i="9"/>
  <c r="F541" i="9"/>
  <c r="F80" i="9"/>
  <c r="F84" i="9"/>
  <c r="F282" i="9"/>
  <c r="F443" i="9"/>
  <c r="F312" i="9"/>
  <c r="F558" i="9"/>
  <c r="F107" i="9"/>
  <c r="F424" i="9"/>
  <c r="F568" i="9"/>
  <c r="F419" i="9"/>
  <c r="F576" i="9"/>
  <c r="F579" i="9"/>
  <c r="F135" i="9"/>
  <c r="F337" i="9"/>
  <c r="F344" i="9"/>
  <c r="F202" i="9"/>
  <c r="F157" i="9"/>
  <c r="H597" i="9"/>
  <c r="H194" i="9"/>
  <c r="H33" i="9"/>
  <c r="H358" i="9"/>
  <c r="H236" i="9"/>
  <c r="H207" i="9"/>
  <c r="H519" i="9"/>
  <c r="H489" i="9"/>
  <c r="H286" i="9"/>
  <c r="H53" i="9"/>
  <c r="H196" i="9"/>
  <c r="H492" i="9"/>
  <c r="H529" i="9"/>
  <c r="H208" i="9"/>
  <c r="H374" i="9"/>
  <c r="H67" i="9"/>
  <c r="H407" i="9"/>
  <c r="H239" i="9"/>
  <c r="H210" i="9"/>
  <c r="H442" i="9"/>
  <c r="H543" i="9"/>
  <c r="H281" i="9"/>
  <c r="H548" i="9"/>
  <c r="H288" i="9"/>
  <c r="H289" i="9"/>
  <c r="H93" i="9"/>
  <c r="H437" i="9"/>
  <c r="H254" i="9"/>
  <c r="H101" i="9"/>
  <c r="H471" i="9"/>
  <c r="H185" i="9"/>
  <c r="H242" i="9"/>
  <c r="H475" i="9"/>
  <c r="H111" i="9"/>
  <c r="H114" i="9"/>
  <c r="F413" i="9"/>
  <c r="F175" i="9"/>
  <c r="F222" i="9"/>
  <c r="F599" i="9"/>
  <c r="F43" i="9"/>
  <c r="F244" i="9"/>
  <c r="F261" i="9"/>
  <c r="F198" i="9"/>
  <c r="F209" i="9"/>
  <c r="F247" i="9"/>
  <c r="F497" i="9"/>
  <c r="F253" i="9"/>
  <c r="F544" i="9"/>
  <c r="F388" i="9"/>
  <c r="F550" i="9"/>
  <c r="F553" i="9"/>
  <c r="F456" i="9"/>
  <c r="F606" i="9"/>
  <c r="F564" i="9"/>
  <c r="F313" i="9"/>
  <c r="F115" i="9"/>
  <c r="F486" i="9"/>
  <c r="F476" i="9"/>
  <c r="F131" i="9"/>
  <c r="F248" i="9"/>
  <c r="F356" i="9"/>
  <c r="F271" i="9"/>
  <c r="F188" i="9"/>
  <c r="F293" i="9"/>
  <c r="H25" i="9"/>
  <c r="H413" i="9"/>
  <c r="H513" i="9"/>
  <c r="H514" i="9"/>
  <c r="H447" i="9"/>
  <c r="H38" i="9"/>
  <c r="H176" i="9"/>
  <c r="H279" i="9"/>
  <c r="H398" i="9"/>
  <c r="H372" i="9"/>
  <c r="H490" i="9"/>
  <c r="H261" i="9"/>
  <c r="H601" i="9"/>
  <c r="H342" i="9"/>
  <c r="H455" i="9"/>
  <c r="H534" i="9"/>
  <c r="H306" i="9"/>
  <c r="H181" i="9"/>
  <c r="H308" i="9"/>
  <c r="H541" i="9"/>
  <c r="H351" i="9"/>
  <c r="H295" i="9"/>
  <c r="H191" i="9"/>
  <c r="H388" i="9"/>
  <c r="H89" i="9"/>
  <c r="H551" i="9"/>
  <c r="H190" i="9"/>
  <c r="F400" i="9"/>
  <c r="F435" i="9"/>
  <c r="F176" i="9"/>
  <c r="F372" i="9"/>
  <c r="F55" i="9"/>
  <c r="F377" i="9"/>
  <c r="F496" i="9"/>
  <c r="F386" i="9"/>
  <c r="F87" i="9"/>
  <c r="F268" i="9"/>
  <c r="F502" i="9"/>
  <c r="F108" i="9"/>
  <c r="F117" i="9"/>
  <c r="F23" i="9"/>
  <c r="F219" i="9"/>
  <c r="F147" i="9"/>
  <c r="F370" i="9"/>
  <c r="H24" i="9"/>
  <c r="H205" i="9"/>
  <c r="H339" i="9"/>
  <c r="H406" i="9"/>
  <c r="H520" i="9"/>
  <c r="H46" i="9"/>
  <c r="H524" i="9"/>
  <c r="H350" i="9"/>
  <c r="H532" i="9"/>
  <c r="H266" i="9"/>
  <c r="H327" i="9"/>
  <c r="H73" i="9"/>
  <c r="H78" i="9"/>
  <c r="H547" i="9"/>
  <c r="H200" i="9"/>
  <c r="H230" i="9"/>
  <c r="H554" i="9"/>
  <c r="H169" i="9"/>
  <c r="H367" i="9"/>
  <c r="H560" i="9"/>
  <c r="H404" i="9"/>
  <c r="H255" i="9"/>
  <c r="H112" i="9"/>
  <c r="H446" i="9"/>
  <c r="H121" i="9"/>
  <c r="H572" i="9"/>
  <c r="H576" i="9"/>
  <c r="H364" i="9"/>
  <c r="H129" i="9"/>
  <c r="H134" i="9"/>
  <c r="H248" i="9"/>
  <c r="H257" i="9"/>
  <c r="H421" i="9"/>
  <c r="H608" i="9"/>
  <c r="H610" i="9"/>
  <c r="H188" i="9"/>
  <c r="H157" i="9"/>
  <c r="H193" i="9"/>
  <c r="F346" i="9"/>
  <c r="F514" i="9"/>
  <c r="F359" i="9"/>
  <c r="F51" i="9"/>
  <c r="F265" i="9"/>
  <c r="F494" i="9"/>
  <c r="F308" i="9"/>
  <c r="F295" i="9"/>
  <c r="F88" i="9"/>
  <c r="F554" i="9"/>
  <c r="F363" i="9"/>
  <c r="F22" i="9"/>
  <c r="F118" i="9"/>
  <c r="F322" i="9"/>
  <c r="F136" i="9"/>
  <c r="F457" i="9"/>
  <c r="F235" i="9"/>
  <c r="H459" i="9"/>
  <c r="H30" i="9"/>
  <c r="H382" i="9"/>
  <c r="H517" i="9"/>
  <c r="H42" i="9"/>
  <c r="H49" i="9"/>
  <c r="H525" i="9"/>
  <c r="H57" i="9"/>
  <c r="H533" i="9"/>
  <c r="H428" i="9"/>
  <c r="H415" i="9"/>
  <c r="H74" i="9"/>
  <c r="H79" i="9"/>
  <c r="H83" i="9"/>
  <c r="H212" i="9"/>
  <c r="H552" i="9"/>
  <c r="H213" i="9"/>
  <c r="H184" i="9"/>
  <c r="H558" i="9"/>
  <c r="H472" i="9"/>
  <c r="H283" i="9"/>
  <c r="H424" i="9"/>
  <c r="H504" i="9"/>
  <c r="H115" i="9"/>
  <c r="H570" i="9"/>
  <c r="H506" i="9"/>
  <c r="H444" i="9"/>
  <c r="H578" i="9"/>
  <c r="H130" i="9"/>
  <c r="H270" i="9"/>
  <c r="H138" i="9"/>
  <c r="H337" i="9"/>
  <c r="H147" i="9"/>
  <c r="H150" i="9"/>
  <c r="H591" i="9"/>
  <c r="H370" i="9"/>
  <c r="H158" i="9"/>
  <c r="H594" i="9"/>
  <c r="F604" i="9"/>
  <c r="F158" i="9"/>
  <c r="H487" i="9"/>
  <c r="H527" i="9"/>
  <c r="H436" i="9"/>
  <c r="H252" i="9"/>
  <c r="H296" i="9"/>
  <c r="H315" i="9"/>
  <c r="H117" i="9"/>
  <c r="H392" i="9"/>
  <c r="H376" i="9"/>
  <c r="H135" i="9"/>
  <c r="F249" i="9"/>
  <c r="F163" i="9"/>
  <c r="F41" i="9"/>
  <c r="F178" i="9"/>
  <c r="F527" i="9"/>
  <c r="F534" i="9"/>
  <c r="F69" i="9"/>
  <c r="F470" i="9"/>
  <c r="F603" i="9"/>
  <c r="F213" i="9"/>
  <c r="F391" i="9"/>
  <c r="F256" i="9"/>
  <c r="F187" i="9"/>
  <c r="F378" i="9"/>
  <c r="F137" i="9"/>
  <c r="F608" i="9"/>
  <c r="F426" i="9"/>
  <c r="H345" i="9"/>
  <c r="H31" i="9"/>
  <c r="H206" i="9"/>
  <c r="H383" i="9"/>
  <c r="H360" i="9"/>
  <c r="H354" i="9"/>
  <c r="H305" i="9"/>
  <c r="H166" i="9"/>
  <c r="H245" i="9"/>
  <c r="H441" i="9"/>
  <c r="H225" i="9"/>
  <c r="H167" i="9"/>
  <c r="H80" i="9"/>
  <c r="H84" i="9"/>
  <c r="H410" i="9"/>
  <c r="H605" i="9"/>
  <c r="H429" i="9"/>
  <c r="H456" i="9"/>
  <c r="H103" i="9"/>
  <c r="H215" i="9"/>
  <c r="H186" i="9"/>
  <c r="H22" i="9"/>
  <c r="H567" i="9"/>
  <c r="H116" i="9"/>
  <c r="H319" i="9"/>
  <c r="H124" i="9"/>
  <c r="H201" i="9"/>
  <c r="H126" i="9"/>
  <c r="H581" i="9"/>
  <c r="H425" i="9"/>
  <c r="H507" i="9"/>
  <c r="H586" i="9"/>
  <c r="H508" i="9"/>
  <c r="H276" i="9"/>
  <c r="H152" i="9"/>
  <c r="H189" i="9"/>
  <c r="H159" i="9"/>
  <c r="F447" i="9"/>
  <c r="F521" i="9"/>
  <c r="F535" i="9"/>
  <c r="F98" i="9"/>
  <c r="F105" i="9"/>
  <c r="F352" i="9"/>
  <c r="H458" i="9"/>
  <c r="H595" i="9"/>
  <c r="H62" i="9"/>
  <c r="H535" i="9"/>
  <c r="H81" i="9"/>
  <c r="H603" i="9"/>
  <c r="H423" i="9"/>
  <c r="H503" i="9"/>
  <c r="H132" i="9"/>
  <c r="F28" i="9"/>
  <c r="F458" i="9"/>
  <c r="F518" i="9"/>
  <c r="F52" i="9"/>
  <c r="F58" i="9"/>
  <c r="F495" i="9"/>
  <c r="F482" i="9"/>
  <c r="F82" i="9"/>
  <c r="F90" i="9"/>
  <c r="F429" i="9"/>
  <c r="F368" i="9"/>
  <c r="F566" i="9"/>
  <c r="F392" i="9"/>
  <c r="F364" i="9"/>
  <c r="F138" i="9"/>
  <c r="F150" i="9"/>
  <c r="F510" i="9"/>
  <c r="H26" i="9"/>
  <c r="H488" i="9"/>
  <c r="H163" i="9"/>
  <c r="H278" i="9"/>
  <c r="H521" i="9"/>
  <c r="H50" i="9"/>
  <c r="H491" i="9"/>
  <c r="H265" i="9"/>
  <c r="H61" i="9"/>
  <c r="H495" i="9"/>
  <c r="H416" i="9"/>
  <c r="H75" i="9"/>
  <c r="H386" i="9"/>
  <c r="H85" i="9"/>
  <c r="H282" i="9"/>
  <c r="H290" i="9"/>
  <c r="H97" i="9"/>
  <c r="H170" i="9"/>
  <c r="H502" i="9"/>
  <c r="H484" i="9"/>
  <c r="H231" i="9"/>
  <c r="H256" i="9"/>
  <c r="H217" i="9"/>
  <c r="H172" i="9"/>
  <c r="H419" i="9"/>
  <c r="H334" i="9"/>
  <c r="H321" i="9"/>
  <c r="H445" i="9"/>
  <c r="H131" i="9"/>
  <c r="H173" i="9"/>
  <c r="H395" i="9"/>
  <c r="H142" i="9"/>
  <c r="H457" i="9"/>
  <c r="H151" i="9"/>
  <c r="H485" i="9"/>
  <c r="H235" i="9"/>
  <c r="H412" i="9"/>
  <c r="F401" i="9"/>
  <c r="F54" i="9"/>
  <c r="F531" i="9"/>
  <c r="F70" i="9"/>
  <c r="F545" i="9"/>
  <c r="F122" i="9"/>
  <c r="F578" i="9"/>
  <c r="F395" i="9"/>
  <c r="F151" i="9"/>
  <c r="H440" i="9"/>
  <c r="H301" i="9"/>
  <c r="H177" i="9"/>
  <c r="H465" i="9"/>
  <c r="H183" i="9"/>
  <c r="H94" i="9"/>
  <c r="H417" i="9"/>
  <c r="H104" i="9"/>
  <c r="H473" i="9"/>
  <c r="H23" i="9"/>
  <c r="H323" i="9"/>
  <c r="F511" i="9"/>
  <c r="F164" i="9"/>
  <c r="F595" i="9"/>
  <c r="F464" i="9"/>
  <c r="F342" i="9"/>
  <c r="F306" i="9"/>
  <c r="F75" i="9"/>
  <c r="F309" i="9"/>
  <c r="F91" i="9"/>
  <c r="F332" i="9"/>
  <c r="F560" i="9"/>
  <c r="F381" i="9"/>
  <c r="F393" i="9"/>
  <c r="F128" i="9"/>
  <c r="F139" i="9"/>
  <c r="F234" i="9"/>
  <c r="F412" i="9"/>
  <c r="H460" i="9"/>
  <c r="H32" i="9"/>
  <c r="H340" i="9"/>
  <c r="H302" i="9"/>
  <c r="H280" i="9"/>
  <c r="H51" i="9"/>
  <c r="H615" i="9"/>
  <c r="H530" i="9"/>
  <c r="F513" i="9"/>
  <c r="F300" i="9"/>
  <c r="F45" i="9"/>
  <c r="F465" i="9"/>
  <c r="F287" i="9"/>
  <c r="F537" i="9"/>
  <c r="F596" i="9"/>
  <c r="F329" i="9"/>
  <c r="F616" i="9"/>
  <c r="F170" i="9"/>
  <c r="F563" i="9"/>
  <c r="F504" i="9"/>
  <c r="F506" i="9"/>
  <c r="F130" i="9"/>
  <c r="F142" i="9"/>
  <c r="F609" i="9"/>
  <c r="F221" i="9"/>
  <c r="H427" i="9"/>
  <c r="H34" i="9"/>
  <c r="H164" i="9"/>
  <c r="H223" i="9"/>
  <c r="H45" i="9"/>
  <c r="H178" i="9"/>
  <c r="H237" i="9"/>
  <c r="H531" i="9"/>
  <c r="H466" i="9"/>
  <c r="H402" i="9"/>
  <c r="H262" i="9"/>
  <c r="H385" i="9"/>
  <c r="H82" i="9"/>
  <c r="H86" i="9"/>
  <c r="H403" i="9"/>
  <c r="H96" i="9"/>
  <c r="H312" i="9"/>
  <c r="H556" i="9"/>
  <c r="H606" i="9"/>
  <c r="H343" i="9"/>
  <c r="H109" i="9"/>
  <c r="H352" i="9"/>
  <c r="H316" i="9"/>
  <c r="H408" i="9"/>
  <c r="H571" i="9"/>
  <c r="H192" i="9"/>
  <c r="H394" i="9"/>
  <c r="H411" i="9"/>
  <c r="H133" i="9"/>
  <c r="H477" i="9"/>
  <c r="H140" i="9"/>
  <c r="H587" i="9"/>
  <c r="H588" i="9"/>
  <c r="H338" i="9"/>
  <c r="H611" i="9"/>
  <c r="H156" i="9"/>
  <c r="H593" i="9"/>
  <c r="F440" i="9"/>
  <c r="F462" i="9"/>
  <c r="F614" i="9"/>
  <c r="F615" i="9"/>
  <c r="F455" i="9"/>
  <c r="F180" i="9"/>
  <c r="F385" i="9"/>
  <c r="F183" i="9"/>
  <c r="F230" i="9"/>
  <c r="F453" i="9"/>
  <c r="F224" i="9"/>
  <c r="F252" i="9"/>
  <c r="F169" i="9"/>
  <c r="F505" i="9"/>
  <c r="F218" i="9"/>
  <c r="F366" i="9"/>
  <c r="H515" i="9"/>
  <c r="H44" i="9"/>
  <c r="H197" i="9"/>
  <c r="H355" i="9"/>
  <c r="H70" i="9"/>
  <c r="H546" i="9"/>
  <c r="H267" i="9"/>
  <c r="H98" i="9"/>
  <c r="H368" i="9"/>
  <c r="H263" i="9"/>
  <c r="H318" i="9"/>
  <c r="H123" i="9"/>
  <c r="H297" i="9"/>
  <c r="H336" i="9"/>
  <c r="H353" i="9"/>
  <c r="H396" i="9"/>
  <c r="H153" i="9"/>
  <c r="H481" i="9"/>
  <c r="H335" i="9"/>
  <c r="F399" i="9"/>
  <c r="F421" i="9"/>
  <c r="H553" i="9"/>
  <c r="H580" i="9"/>
  <c r="F86" i="9"/>
  <c r="F509" i="9"/>
  <c r="H375" i="9"/>
  <c r="H575" i="9"/>
  <c r="F321" i="9"/>
  <c r="H54" i="9"/>
  <c r="H538" i="9"/>
  <c r="H564" i="9"/>
  <c r="H161" i="9"/>
  <c r="F129" i="9"/>
  <c r="F154" i="9"/>
  <c r="H453" i="9"/>
  <c r="H559" i="9"/>
  <c r="H139" i="9"/>
  <c r="H146" i="9"/>
  <c r="H510" i="9"/>
  <c r="F423" i="9"/>
  <c r="H209" i="9"/>
  <c r="H568" i="9"/>
  <c r="F32" i="9"/>
  <c r="F237" i="9"/>
  <c r="F77" i="9"/>
  <c r="F296" i="9"/>
  <c r="F446" i="9"/>
  <c r="F583" i="9"/>
  <c r="F161" i="9"/>
  <c r="H35" i="9"/>
  <c r="H614" i="9"/>
  <c r="H250" i="9"/>
  <c r="H65" i="9"/>
  <c r="H211" i="9"/>
  <c r="H387" i="9"/>
  <c r="H616" i="9"/>
  <c r="H332" i="9"/>
  <c r="H105" i="9"/>
  <c r="H171" i="9"/>
  <c r="H505" i="9"/>
  <c r="H486" i="9"/>
  <c r="H378" i="9"/>
  <c r="H218" i="9"/>
  <c r="H607" i="9"/>
  <c r="H292" i="9"/>
  <c r="H202" i="9"/>
  <c r="H273" i="9"/>
  <c r="F546" i="9"/>
  <c r="H195" i="9"/>
  <c r="H77" i="9"/>
  <c r="H450" i="9"/>
  <c r="H381" i="9"/>
  <c r="H119" i="9"/>
  <c r="H284" i="9"/>
  <c r="H479" i="9"/>
  <c r="F278" i="9"/>
  <c r="H401" i="9"/>
  <c r="H434" i="9"/>
  <c r="H468" i="9"/>
  <c r="H275" i="9"/>
  <c r="F444" i="9"/>
  <c r="H523" i="9"/>
  <c r="H501" i="9"/>
  <c r="H272" i="9"/>
  <c r="F302" i="9"/>
  <c r="H599" i="9"/>
  <c r="H216" i="9"/>
  <c r="H137" i="9"/>
  <c r="H426" i="9"/>
  <c r="F551" i="9"/>
  <c r="H90" i="9"/>
  <c r="H311" i="9"/>
  <c r="H565" i="9"/>
  <c r="H590" i="9"/>
  <c r="F68" i="9"/>
  <c r="H175" i="9"/>
  <c r="H168" i="9"/>
  <c r="H363" i="9"/>
  <c r="H393" i="9"/>
  <c r="H365" i="9"/>
  <c r="H369" i="9"/>
  <c r="F299" i="9"/>
  <c r="F526" i="9"/>
  <c r="F351" i="9"/>
  <c r="F555" i="9"/>
  <c r="F172" i="9"/>
  <c r="F174" i="9"/>
  <c r="F613" i="9"/>
  <c r="H222" i="9"/>
  <c r="H414" i="9"/>
  <c r="H56" i="9"/>
  <c r="H536" i="9"/>
  <c r="H596" i="9"/>
  <c r="H399" i="9"/>
  <c r="H443" i="9"/>
  <c r="H555" i="9"/>
  <c r="H561" i="9"/>
  <c r="H566" i="9"/>
  <c r="H118" i="9"/>
  <c r="H573" i="9"/>
  <c r="H127" i="9"/>
  <c r="H219" i="9"/>
  <c r="H585" i="9"/>
  <c r="H430" i="9"/>
  <c r="H154" i="9"/>
  <c r="H592" i="9"/>
  <c r="F36" i="9"/>
  <c r="F103" i="9"/>
  <c r="F334" i="9"/>
  <c r="H285" i="9"/>
  <c r="H361" i="9"/>
  <c r="H537" i="9"/>
  <c r="H557" i="9"/>
  <c r="H298" i="9"/>
  <c r="F62" i="9"/>
  <c r="F376" i="9"/>
  <c r="H462" i="9"/>
  <c r="H102" i="9"/>
  <c r="H314" i="9"/>
  <c r="H120" i="9"/>
  <c r="H243" i="9"/>
  <c r="H155" i="9"/>
  <c r="H160" i="9"/>
  <c r="F165" i="9"/>
  <c r="H29" i="9"/>
  <c r="H68" i="9"/>
  <c r="H499" i="9"/>
  <c r="H582" i="9"/>
  <c r="F228" i="9"/>
  <c r="H380" i="9"/>
  <c r="H612" i="9"/>
  <c r="H128" i="9"/>
  <c r="H145" i="9"/>
  <c r="F402" i="9"/>
  <c r="H63" i="9"/>
  <c r="H470" i="9"/>
  <c r="H476" i="9"/>
  <c r="F190" i="9"/>
  <c r="H41" i="9"/>
  <c r="H544" i="9"/>
  <c r="H583" i="9"/>
  <c r="F357" i="9"/>
  <c r="F197" i="9"/>
  <c r="F499" i="9"/>
  <c r="F557" i="9"/>
  <c r="F572" i="9"/>
  <c r="F143" i="9"/>
  <c r="H431" i="9"/>
  <c r="H36" i="9"/>
  <c r="H448" i="9"/>
  <c r="H198" i="9"/>
  <c r="H247" i="9"/>
  <c r="H498" i="9"/>
  <c r="H330" i="9"/>
  <c r="H95" i="9"/>
  <c r="H99" i="9"/>
  <c r="H107" i="9"/>
  <c r="H313" i="9"/>
  <c r="H187" i="9"/>
  <c r="H574" i="9"/>
  <c r="H579" i="9"/>
  <c r="H136" i="9"/>
  <c r="H174" i="9"/>
  <c r="H589" i="9"/>
  <c r="H325" i="9"/>
  <c r="H293" i="9"/>
  <c r="F238" i="9"/>
  <c r="F258" i="9"/>
  <c r="H461" i="9"/>
  <c r="H228" i="9"/>
  <c r="H562" i="9"/>
  <c r="H143" i="9"/>
  <c r="H344" i="9"/>
  <c r="H221" i="9"/>
  <c r="F562" i="9"/>
  <c r="H244" i="9"/>
  <c r="H238" i="9"/>
  <c r="H87" i="9"/>
  <c r="H563" i="9"/>
  <c r="H356" i="9"/>
  <c r="H271" i="9"/>
  <c r="F375" i="9"/>
  <c r="H287" i="9"/>
  <c r="H422" i="9"/>
  <c r="H483" i="9"/>
  <c r="H438" i="9"/>
  <c r="H569" i="9"/>
  <c r="H366" i="9"/>
  <c r="F186" i="9"/>
  <c r="F610" i="9"/>
  <c r="H500" i="9"/>
  <c r="F280" i="9"/>
  <c r="H464" i="9"/>
  <c r="H333" i="9"/>
  <c r="H613" i="9"/>
  <c r="F132" i="9"/>
  <c r="H451" i="9"/>
  <c r="H108" i="9"/>
  <c r="H322" i="9"/>
  <c r="H397" i="9"/>
  <c r="F448" i="9"/>
  <c r="F416" i="9"/>
  <c r="F96" i="9"/>
  <c r="F112" i="9"/>
  <c r="F405" i="9"/>
  <c r="F272" i="9"/>
  <c r="H357" i="9"/>
  <c r="H518" i="9"/>
  <c r="H439" i="9"/>
  <c r="H377" i="9"/>
  <c r="H69" i="9"/>
  <c r="H274" i="9"/>
  <c r="H550" i="9"/>
  <c r="H259" i="9"/>
  <c r="H391" i="9"/>
  <c r="H110" i="9"/>
  <c r="H317" i="9"/>
  <c r="H264" i="9"/>
  <c r="H125" i="9"/>
  <c r="H269" i="9"/>
  <c r="H584" i="9"/>
  <c r="H148" i="9"/>
  <c r="H478" i="9"/>
  <c r="H220" i="9"/>
  <c r="F50" i="9"/>
  <c r="F384" i="9"/>
  <c r="F450" i="9"/>
  <c r="F316" i="9"/>
  <c r="F365" i="9"/>
  <c r="F592" i="9"/>
  <c r="H435" i="9"/>
  <c r="H409" i="9"/>
  <c r="H526" i="9"/>
  <c r="H494" i="9"/>
  <c r="H482" i="9"/>
  <c r="H309" i="9"/>
  <c r="H91" i="9"/>
  <c r="H362" i="9"/>
  <c r="H452" i="9"/>
  <c r="H474" i="9"/>
  <c r="H113" i="9"/>
  <c r="H320" i="9"/>
  <c r="H577" i="9"/>
  <c r="H324" i="9"/>
  <c r="H141" i="9"/>
  <c r="H149" i="9"/>
  <c r="H609" i="9"/>
  <c r="H480" i="9"/>
  <c r="F63" i="9"/>
  <c r="H347" i="9"/>
  <c r="H233" i="9"/>
  <c r="H144" i="9"/>
  <c r="H234" i="9"/>
  <c r="F373" i="9"/>
  <c r="H511" i="9"/>
  <c r="H389" i="9"/>
  <c r="H390" i="9"/>
  <c r="H291" i="9"/>
  <c r="H232" i="9"/>
  <c r="H509" i="9"/>
  <c r="F231" i="9"/>
  <c r="H359" i="9"/>
  <c r="H496" i="9"/>
  <c r="H122" i="9"/>
  <c r="H405" i="9"/>
  <c r="F398" i="9"/>
  <c r="F155" i="9"/>
  <c r="H433" i="9"/>
  <c r="H497" i="9"/>
  <c r="H258" i="9"/>
  <c r="L68" i="13"/>
  <c r="L47" i="13"/>
  <c r="L113" i="13"/>
  <c r="L77" i="13"/>
  <c r="L83" i="13"/>
  <c r="L88" i="13"/>
  <c r="L61" i="13"/>
  <c r="L101" i="13"/>
  <c r="L103" i="13"/>
  <c r="L79" i="13"/>
  <c r="L90" i="13"/>
  <c r="L110" i="13"/>
  <c r="L102" i="13"/>
  <c r="L106" i="13"/>
  <c r="L136" i="13"/>
  <c r="L51" i="13"/>
  <c r="L134" i="13"/>
  <c r="L124" i="13"/>
  <c r="L86" i="13"/>
  <c r="L42" i="13"/>
  <c r="L109" i="13"/>
  <c r="L52" i="13"/>
  <c r="L121" i="13"/>
  <c r="L126" i="13"/>
  <c r="L89" i="13"/>
  <c r="L93" i="13"/>
  <c r="L64" i="13"/>
  <c r="L104" i="13"/>
  <c r="L116" i="13"/>
  <c r="L95" i="13"/>
  <c r="L75" i="13"/>
  <c r="L58" i="13"/>
  <c r="L117" i="13"/>
  <c r="L59" i="13"/>
  <c r="L85" i="13"/>
  <c r="L111" i="13"/>
  <c r="L67" i="13"/>
  <c r="L112" i="13"/>
  <c r="L138" i="13"/>
  <c r="L43" i="13"/>
  <c r="L72" i="13"/>
  <c r="L114" i="13"/>
  <c r="L78" i="13"/>
  <c r="L55" i="13"/>
  <c r="L131" i="13"/>
  <c r="L62" i="13"/>
  <c r="L65" i="13"/>
  <c r="L105" i="13"/>
  <c r="L49" i="13"/>
  <c r="L127" i="13"/>
  <c r="L44" i="13"/>
  <c r="L128" i="13"/>
  <c r="L50" i="13"/>
  <c r="L84" i="13"/>
  <c r="L80" i="13"/>
  <c r="L137" i="13"/>
  <c r="L129" i="13"/>
  <c r="L97" i="13"/>
  <c r="L81" i="13"/>
  <c r="L69" i="13"/>
  <c r="L48" i="13"/>
  <c r="L115" i="13"/>
  <c r="L54" i="13"/>
  <c r="L56" i="13"/>
  <c r="L57" i="13"/>
  <c r="L94" i="13"/>
  <c r="L135" i="13"/>
  <c r="L141" i="13"/>
  <c r="L70" i="13"/>
  <c r="L66" i="13"/>
  <c r="L122" i="13"/>
  <c r="L96" i="13"/>
  <c r="L123" i="13"/>
  <c r="L63" i="13"/>
  <c r="L53" i="13"/>
  <c r="L91" i="13"/>
  <c r="L76" i="13"/>
  <c r="L92" i="13"/>
  <c r="L118" i="13"/>
  <c r="L98" i="13"/>
  <c r="L46" i="13"/>
  <c r="L73" i="13"/>
  <c r="L119" i="13"/>
  <c r="L125" i="13"/>
  <c r="L130" i="13"/>
  <c r="L133" i="13"/>
  <c r="L99" i="13"/>
  <c r="L139" i="13"/>
  <c r="L108" i="13"/>
  <c r="L74" i="13"/>
  <c r="L120" i="13"/>
  <c r="L82" i="13"/>
  <c r="L87" i="13"/>
  <c r="L60" i="13"/>
  <c r="L100" i="13"/>
  <c r="L140" i="13"/>
  <c r="L107" i="13"/>
  <c r="L71" i="13"/>
  <c r="L45" i="13"/>
  <c r="L132" i="13"/>
  <c r="I9" i="13"/>
  <c r="I188" i="13"/>
  <c r="I1437" i="13"/>
  <c r="I190" i="13"/>
  <c r="I1410" i="13"/>
  <c r="I1452" i="13"/>
  <c r="I13" i="13"/>
  <c r="I2284" i="13"/>
  <c r="I1771" i="13"/>
  <c r="I1403" i="13"/>
  <c r="I1406" i="13"/>
  <c r="I1763" i="13"/>
  <c r="GL150" i="9" l="1"/>
  <c r="GL139" i="9"/>
  <c r="GL128" i="9"/>
  <c r="GL120" i="9"/>
  <c r="GL111" i="9"/>
  <c r="GL44" i="9"/>
  <c r="GL24" i="9"/>
  <c r="GL138" i="9"/>
  <c r="GL68" i="9"/>
  <c r="GL137" i="9"/>
  <c r="GL59" i="9"/>
  <c r="GL147" i="9"/>
  <c r="GL39" i="9"/>
  <c r="GL93" i="9"/>
  <c r="GL117" i="9"/>
  <c r="GL57" i="9"/>
  <c r="GL145" i="9"/>
  <c r="GL109" i="9"/>
  <c r="GL91" i="9"/>
  <c r="GL108" i="9"/>
  <c r="GL40" i="9"/>
  <c r="GL151" i="9"/>
  <c r="GL140" i="9"/>
  <c r="GL129" i="9"/>
  <c r="GL121" i="9"/>
  <c r="GL112" i="9"/>
  <c r="GL104" i="9"/>
  <c r="GL97" i="9"/>
  <c r="GL86" i="9"/>
  <c r="GL76" i="9"/>
  <c r="GL153" i="9"/>
  <c r="GL61" i="9"/>
  <c r="GL36" i="9"/>
  <c r="GL50" i="9"/>
  <c r="GL95" i="9"/>
  <c r="GL127" i="9"/>
  <c r="GL74" i="9"/>
  <c r="GL118" i="9"/>
  <c r="GL67" i="9"/>
  <c r="GL46" i="9"/>
  <c r="GL92" i="9"/>
  <c r="GL125" i="9"/>
  <c r="GL65" i="9"/>
  <c r="GL25" i="9"/>
  <c r="GL55" i="9"/>
  <c r="GL143" i="9"/>
  <c r="GL27" i="9"/>
  <c r="GL124" i="9"/>
  <c r="GL115" i="9"/>
  <c r="GL107" i="9"/>
  <c r="GL30" i="9"/>
  <c r="GL90" i="9"/>
  <c r="GL80" i="9"/>
  <c r="GL71" i="9"/>
  <c r="GL23" i="9"/>
  <c r="GL54" i="9"/>
  <c r="GL60" i="9"/>
  <c r="GL103" i="9"/>
  <c r="GL33" i="9"/>
  <c r="GL148" i="9"/>
  <c r="GL84" i="9"/>
  <c r="GL136" i="9"/>
  <c r="GL58" i="9"/>
  <c r="GL135" i="9"/>
  <c r="GL66" i="9"/>
  <c r="GL134" i="9"/>
  <c r="GL73" i="9"/>
  <c r="GL133" i="9"/>
  <c r="GL100" i="9"/>
  <c r="GL35" i="9"/>
  <c r="GL51" i="9"/>
  <c r="GL132" i="9"/>
  <c r="GL123" i="9"/>
  <c r="GL114" i="9"/>
  <c r="GL106" i="9"/>
  <c r="GL29" i="9"/>
  <c r="GL89" i="9"/>
  <c r="GL79" i="9"/>
  <c r="GL70" i="9"/>
  <c r="GL64" i="9"/>
  <c r="GL53" i="9"/>
  <c r="GL28" i="9"/>
  <c r="GL149" i="9"/>
  <c r="GL47" i="9"/>
  <c r="GL85" i="9"/>
  <c r="GL41" i="9"/>
  <c r="GL94" i="9"/>
  <c r="GL102" i="9"/>
  <c r="GL42" i="9"/>
  <c r="GL146" i="9"/>
  <c r="GL37" i="9"/>
  <c r="GL34" i="9"/>
  <c r="GL101" i="9"/>
  <c r="GL81" i="9"/>
  <c r="GL32" i="9"/>
  <c r="GL72" i="9"/>
  <c r="GL142" i="9"/>
  <c r="GL131" i="9"/>
  <c r="GL122" i="9"/>
  <c r="GL48" i="9"/>
  <c r="GL105" i="9"/>
  <c r="GL99" i="9"/>
  <c r="GL88" i="9"/>
  <c r="GL78" i="9"/>
  <c r="GL154" i="9"/>
  <c r="GL63" i="9"/>
  <c r="GL52" i="9"/>
  <c r="GL96" i="9"/>
  <c r="GL119" i="9"/>
  <c r="GL75" i="9"/>
  <c r="GL110" i="9"/>
  <c r="GL38" i="9"/>
  <c r="GL43" i="9"/>
  <c r="GL31" i="9"/>
  <c r="GL83" i="9"/>
  <c r="GL126" i="9"/>
  <c r="GL82" i="9"/>
  <c r="GL116" i="9"/>
  <c r="GL56" i="9"/>
  <c r="GL144" i="9"/>
  <c r="GL26" i="9"/>
  <c r="GL152" i="9"/>
  <c r="GL141" i="9"/>
  <c r="GL130" i="9"/>
  <c r="GL49" i="9"/>
  <c r="GL113" i="9"/>
  <c r="GL45" i="9"/>
  <c r="GL98" i="9"/>
  <c r="GL87" i="9"/>
  <c r="GL77" i="9"/>
  <c r="GL69" i="9"/>
  <c r="GL62" i="9"/>
  <c r="GL22" i="9"/>
  <c r="GA93" i="9"/>
  <c r="GA187" i="9"/>
  <c r="GA176" i="9"/>
  <c r="GA160" i="9"/>
  <c r="GA108" i="9"/>
  <c r="GA211" i="9"/>
  <c r="GA119" i="9"/>
  <c r="GA117" i="9"/>
  <c r="GA91" i="9"/>
  <c r="GA122" i="9"/>
  <c r="GA221" i="9"/>
  <c r="GA82" i="9"/>
  <c r="GA30" i="9"/>
  <c r="GA75" i="9"/>
  <c r="GA23" i="9"/>
  <c r="GA189" i="9"/>
  <c r="GA186" i="9"/>
  <c r="GA45" i="9"/>
  <c r="GA54" i="9"/>
  <c r="GA175" i="9"/>
  <c r="GA180" i="9"/>
  <c r="GA152" i="9"/>
  <c r="GA50" i="9"/>
  <c r="GA83" i="9"/>
  <c r="GA150" i="9"/>
  <c r="GA164" i="9"/>
  <c r="GA182" i="9"/>
  <c r="GA127" i="9"/>
  <c r="GA156" i="9"/>
  <c r="GA132" i="9"/>
  <c r="GA60" i="9"/>
  <c r="GA32" i="9"/>
  <c r="GA183" i="9"/>
  <c r="GA27" i="9"/>
  <c r="GA138" i="9"/>
  <c r="GA178" i="9"/>
  <c r="GA53" i="9"/>
  <c r="GA173" i="9"/>
  <c r="GA31" i="9"/>
  <c r="GA96" i="9"/>
  <c r="GA198" i="9"/>
  <c r="GA172" i="9"/>
  <c r="GA116" i="9"/>
  <c r="GA88" i="9"/>
  <c r="GA57" i="9"/>
  <c r="GA155" i="9"/>
  <c r="GA195" i="9"/>
  <c r="GA72" i="9"/>
  <c r="GA55" i="9"/>
  <c r="GA214" i="9"/>
  <c r="GA115" i="9"/>
  <c r="GA179" i="9"/>
  <c r="GA111" i="9"/>
  <c r="GA213" i="9"/>
  <c r="GA170" i="9"/>
  <c r="GA140" i="9"/>
  <c r="GA16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65" i="9"/>
  <c r="GA40" i="9"/>
  <c r="GA185" i="9"/>
  <c r="GA201" i="9"/>
  <c r="GA220" i="9"/>
  <c r="GA48" i="9"/>
  <c r="GA105" i="9"/>
  <c r="GA99" i="9"/>
  <c r="GA44" i="9"/>
  <c r="GA188" i="9"/>
  <c r="GA196" i="9"/>
  <c r="GA131" i="9"/>
  <c r="GA73" i="9"/>
  <c r="GA217" i="9"/>
  <c r="GA95" i="9"/>
  <c r="GA166" i="9"/>
  <c r="GA94" i="9"/>
  <c r="GA162" i="9"/>
  <c r="GA43" i="9"/>
  <c r="GA157" i="9"/>
  <c r="GA41" i="9"/>
  <c r="GA207" i="9"/>
  <c r="GA110" i="9"/>
  <c r="GA147" i="9"/>
  <c r="GA174" i="9"/>
  <c r="GA67" i="9"/>
  <c r="GA98" i="9"/>
  <c r="GA129" i="9"/>
  <c r="GA104" i="9"/>
  <c r="GA120" i="9"/>
  <c r="GA77" i="9"/>
  <c r="GA218" i="9"/>
  <c r="GA112" i="9"/>
  <c r="GA137" i="9"/>
  <c r="GA38" i="9"/>
  <c r="GA56" i="9"/>
  <c r="GA47" i="9"/>
  <c r="GA133" i="9"/>
  <c r="GA78" i="9"/>
  <c r="GA66" i="9"/>
  <c r="GA139" i="9"/>
  <c r="GA76" i="9"/>
  <c r="GA210" i="9"/>
  <c r="GA62" i="9"/>
  <c r="GA118" i="9"/>
  <c r="GA42" i="9"/>
  <c r="GA51" i="9"/>
  <c r="GA215" i="9"/>
  <c r="GA134" i="9"/>
  <c r="GA33" i="9"/>
  <c r="GA146" i="9"/>
  <c r="GA89" i="9"/>
  <c r="GA203" i="9"/>
  <c r="GA79" i="9"/>
  <c r="GA200" i="9"/>
  <c r="GA37" i="9"/>
  <c r="GA194" i="9"/>
  <c r="GA159" i="9"/>
  <c r="GA136" i="9"/>
  <c r="GA39" i="9"/>
  <c r="GA125" i="9"/>
  <c r="GA86" i="9"/>
  <c r="GA70" i="9"/>
  <c r="GA61" i="9"/>
  <c r="GA22" i="9"/>
  <c r="GA169" i="9"/>
  <c r="GA113" i="9"/>
  <c r="GA46" i="9"/>
  <c r="GA191" i="9"/>
  <c r="GA29" i="9"/>
  <c r="GA197" i="9"/>
  <c r="GA26" i="9"/>
  <c r="GA36" i="9"/>
  <c r="GA153" i="9"/>
  <c r="GA181" i="9"/>
  <c r="GA219" i="9"/>
  <c r="GA145" i="9"/>
  <c r="GA123" i="9"/>
  <c r="GA202" i="9"/>
  <c r="GA128" i="9"/>
  <c r="GA114" i="9"/>
  <c r="GA103" i="9"/>
  <c r="GA59" i="9"/>
  <c r="GA34" i="9"/>
  <c r="GA87" i="9"/>
  <c r="GA216" i="9"/>
  <c r="GA208" i="9"/>
  <c r="GA149" i="9"/>
  <c r="GA80" i="9"/>
  <c r="GA143" i="9"/>
  <c r="GA109" i="9"/>
  <c r="GA167" i="9"/>
  <c r="GA192" i="9"/>
  <c r="GA107" i="9"/>
  <c r="GA184" i="9"/>
  <c r="GA71" i="9"/>
  <c r="GA69" i="9"/>
  <c r="GA165" i="9"/>
  <c r="GA84" i="9"/>
  <c r="GA161" i="9"/>
  <c r="GA101" i="9"/>
  <c r="GA106" i="9"/>
  <c r="GA35" i="9"/>
  <c r="GA126" i="9"/>
  <c r="GA124" i="9"/>
  <c r="GA100" i="9"/>
  <c r="GA90" i="9"/>
  <c r="GA130" i="9"/>
  <c r="GA144" i="9"/>
  <c r="GA141" i="9"/>
  <c r="GA85" i="9"/>
  <c r="GA199" i="9"/>
  <c r="FP29" i="9"/>
  <c r="FP167" i="9"/>
  <c r="FP128" i="9"/>
  <c r="FP158" i="9"/>
  <c r="FP83" i="9"/>
  <c r="FP137" i="9"/>
  <c r="FP55" i="9"/>
  <c r="FP37" i="9"/>
  <c r="FP132" i="9"/>
  <c r="FP62" i="9"/>
  <c r="FP60" i="9"/>
  <c r="FP51" i="9"/>
  <c r="FP67" i="9"/>
  <c r="FP157" i="9"/>
  <c r="FP34" i="9"/>
  <c r="FP170" i="9"/>
  <c r="FP96" i="9"/>
  <c r="FP87" i="9"/>
  <c r="FP105" i="9"/>
  <c r="FP121" i="9"/>
  <c r="FP35" i="9"/>
  <c r="FP78" i="9"/>
  <c r="FP38" i="9"/>
  <c r="FP138" i="9"/>
  <c r="FP84" i="9"/>
  <c r="FP73" i="9"/>
  <c r="FP161" i="9"/>
  <c r="FP141" i="9"/>
  <c r="FP97" i="9"/>
  <c r="FP72" i="9"/>
  <c r="FP152" i="9"/>
  <c r="FP88" i="9"/>
  <c r="FP85" i="9"/>
  <c r="FP109" i="9"/>
  <c r="FP106" i="9"/>
  <c r="FP70" i="9"/>
  <c r="FP75" i="9"/>
  <c r="FP69" i="9"/>
  <c r="FP120" i="9"/>
  <c r="FP168" i="9"/>
  <c r="FP31" i="9"/>
  <c r="FP119" i="9"/>
  <c r="FP90" i="9"/>
  <c r="FP23" i="9"/>
  <c r="FP134" i="9"/>
  <c r="FP123" i="9"/>
  <c r="FP155" i="9"/>
  <c r="FP101" i="9"/>
  <c r="FP68" i="9"/>
  <c r="FP133" i="9"/>
  <c r="FP64" i="9"/>
  <c r="FP147" i="9"/>
  <c r="FP166" i="9"/>
  <c r="FP113" i="9"/>
  <c r="FP124" i="9"/>
  <c r="FP164" i="9"/>
  <c r="FP104" i="9"/>
  <c r="FP25" i="9"/>
  <c r="FP136" i="9"/>
  <c r="FP49" i="9"/>
  <c r="FP48" i="9"/>
  <c r="FP160" i="9"/>
  <c r="FP66" i="9"/>
  <c r="FP36" i="9"/>
  <c r="FP129" i="9"/>
  <c r="FP89" i="9"/>
  <c r="FP139" i="9"/>
  <c r="FP45" i="9"/>
  <c r="FP82" i="9"/>
  <c r="FP150" i="9"/>
  <c r="FP77" i="9"/>
  <c r="FP171" i="9"/>
  <c r="FP102" i="9"/>
  <c r="FP91" i="9"/>
  <c r="FP103" i="9"/>
  <c r="FP174" i="9"/>
  <c r="FP116" i="9"/>
  <c r="FP108" i="9"/>
  <c r="FP54" i="9"/>
  <c r="FP95" i="9"/>
  <c r="FP61" i="9"/>
  <c r="FP46" i="9"/>
  <c r="FP44" i="9"/>
  <c r="FP148" i="9"/>
  <c r="FP28" i="9"/>
  <c r="FP145" i="9"/>
  <c r="FP98" i="9"/>
  <c r="FP63" i="9"/>
  <c r="FP115" i="9"/>
  <c r="FP107" i="9"/>
  <c r="FP172" i="9"/>
  <c r="FP142" i="9"/>
  <c r="FP32" i="9"/>
  <c r="FP100" i="9"/>
  <c r="FP173" i="9"/>
  <c r="FP131" i="9"/>
  <c r="FP27" i="9"/>
  <c r="FP40" i="9"/>
  <c r="FP86" i="9"/>
  <c r="FP110" i="9"/>
  <c r="FP81" i="9"/>
  <c r="FP80" i="9"/>
  <c r="FP24" i="9"/>
  <c r="FP52" i="9"/>
  <c r="FP22" i="9"/>
  <c r="FP114" i="9"/>
  <c r="FP47" i="9"/>
  <c r="FP154" i="9"/>
  <c r="FP117" i="9"/>
  <c r="FP111" i="9"/>
  <c r="FP74" i="9"/>
  <c r="FP43" i="9"/>
  <c r="FP127" i="9"/>
  <c r="FP50" i="9"/>
  <c r="FP39" i="9"/>
  <c r="FP94" i="9"/>
  <c r="FP126" i="9"/>
  <c r="FP122" i="9"/>
  <c r="FP163" i="9"/>
  <c r="FP153" i="9"/>
  <c r="FP135" i="9"/>
  <c r="FP159" i="9"/>
  <c r="FP93" i="9"/>
  <c r="FP112" i="9"/>
  <c r="FP59" i="9"/>
  <c r="FP57" i="9"/>
  <c r="FP144" i="9"/>
  <c r="FP169" i="9"/>
  <c r="FP118" i="9"/>
  <c r="FP42" i="9"/>
  <c r="FP130" i="9"/>
  <c r="FP41" i="9"/>
  <c r="FP26" i="9"/>
  <c r="FP151" i="9"/>
  <c r="FP58" i="9"/>
  <c r="FP156" i="9"/>
  <c r="FP56" i="9"/>
  <c r="FP76" i="9"/>
  <c r="FP143" i="9"/>
  <c r="FP162" i="9"/>
  <c r="FP30" i="9"/>
  <c r="FP99" i="9"/>
  <c r="FP65" i="9"/>
  <c r="FP140" i="9"/>
  <c r="FP92" i="9"/>
  <c r="FP146" i="9"/>
  <c r="FP125" i="9"/>
  <c r="FP165" i="9"/>
  <c r="FP71" i="9"/>
  <c r="FP79" i="9"/>
  <c r="FP53" i="9"/>
  <c r="FP33" i="9"/>
  <c r="FP149" i="9"/>
  <c r="FE191" i="9"/>
  <c r="FE41" i="9"/>
  <c r="FE123" i="9"/>
  <c r="FE180" i="9"/>
  <c r="FE40" i="9"/>
  <c r="FE99" i="9"/>
  <c r="FE209" i="9"/>
  <c r="FE60" i="9"/>
  <c r="FE50" i="9"/>
  <c r="FE199" i="9"/>
  <c r="FE238" i="9"/>
  <c r="FE231" i="9"/>
  <c r="FE94" i="9"/>
  <c r="FE235" i="9"/>
  <c r="FE138" i="9"/>
  <c r="FE104" i="9"/>
  <c r="FE160" i="9"/>
  <c r="FE79" i="9"/>
  <c r="FE70" i="9"/>
  <c r="FE23" i="9"/>
  <c r="FE48" i="9"/>
  <c r="FE186" i="9"/>
  <c r="FE32" i="9"/>
  <c r="FE192" i="9"/>
  <c r="FE55" i="9"/>
  <c r="FE54" i="9"/>
  <c r="FE117" i="9"/>
  <c r="FE154" i="9"/>
  <c r="FE187" i="9"/>
  <c r="FE164" i="9"/>
  <c r="FE153" i="9"/>
  <c r="FE170" i="9"/>
  <c r="FE49" i="9"/>
  <c r="FE215" i="9"/>
  <c r="FE118" i="9"/>
  <c r="FE143" i="9"/>
  <c r="FE93" i="9"/>
  <c r="FE57" i="9"/>
  <c r="FE207" i="9"/>
  <c r="FE225" i="9"/>
  <c r="FE227" i="9"/>
  <c r="FE196" i="9"/>
  <c r="FE213" i="9"/>
  <c r="FE72" i="9"/>
  <c r="FE201" i="9"/>
  <c r="FE142" i="9"/>
  <c r="FE179" i="9"/>
  <c r="FE107" i="9"/>
  <c r="FE67" i="9"/>
  <c r="FE169" i="9"/>
  <c r="FE126" i="9"/>
  <c r="FE136" i="9"/>
  <c r="FE27" i="9"/>
  <c r="FE174" i="9"/>
  <c r="FE100" i="9"/>
  <c r="FE139" i="9"/>
  <c r="FE101" i="9"/>
  <c r="FE66" i="9"/>
  <c r="FE116" i="9"/>
  <c r="FE125" i="9"/>
  <c r="FE230" i="9"/>
  <c r="FE226" i="9"/>
  <c r="FE232" i="9"/>
  <c r="FE63" i="9"/>
  <c r="FE150" i="9"/>
  <c r="FE173" i="9"/>
  <c r="FE120" i="9"/>
  <c r="FE218" i="9"/>
  <c r="FE195" i="9"/>
  <c r="FE114" i="9"/>
  <c r="FE162" i="9"/>
  <c r="FE159" i="9"/>
  <c r="FE98" i="9"/>
  <c r="FE151" i="9"/>
  <c r="FE184" i="9"/>
  <c r="FE237" i="9"/>
  <c r="FE155" i="9"/>
  <c r="FE182" i="9"/>
  <c r="FE224" i="9"/>
  <c r="FE84" i="9"/>
  <c r="FE53" i="9"/>
  <c r="FE110" i="9"/>
  <c r="FE30" i="9"/>
  <c r="FE108" i="9"/>
  <c r="FE178" i="9"/>
  <c r="FE144" i="9"/>
  <c r="FE236" i="9"/>
  <c r="FE71" i="9"/>
  <c r="FE87" i="9"/>
  <c r="FE86" i="9"/>
  <c r="FE171" i="9"/>
  <c r="FE211" i="9"/>
  <c r="FE140" i="9"/>
  <c r="FE166" i="9"/>
  <c r="FE45" i="9"/>
  <c r="FE124" i="9"/>
  <c r="FE202" i="9"/>
  <c r="FE103" i="9"/>
  <c r="FE113" i="9"/>
  <c r="FE200" i="9"/>
  <c r="FE112" i="9"/>
  <c r="FE177" i="9"/>
  <c r="FE129" i="9"/>
  <c r="FE115" i="9"/>
  <c r="FE122" i="9"/>
  <c r="FE119" i="9"/>
  <c r="FE228" i="9"/>
  <c r="FE239" i="9"/>
  <c r="FE97" i="9"/>
  <c r="FE134" i="9"/>
  <c r="FE82" i="9"/>
  <c r="FE80" i="9"/>
  <c r="FE77" i="9"/>
  <c r="FE75" i="9"/>
  <c r="FE198" i="9"/>
  <c r="FE68" i="9"/>
  <c r="FE219" i="9"/>
  <c r="FE106" i="9"/>
  <c r="FE111" i="9"/>
  <c r="FE141" i="9"/>
  <c r="FE208" i="9"/>
  <c r="FE210" i="9"/>
  <c r="FE203" i="9"/>
  <c r="FE95" i="9"/>
  <c r="FE83" i="9"/>
  <c r="FE34" i="9"/>
  <c r="FE102" i="9"/>
  <c r="FE29" i="9"/>
  <c r="FE158" i="9"/>
  <c r="FE241" i="9"/>
  <c r="FE92" i="9"/>
  <c r="FE168" i="9"/>
  <c r="FE163" i="9"/>
  <c r="FE240" i="9"/>
  <c r="FE156" i="9"/>
  <c r="FE206" i="9"/>
  <c r="FE175" i="9"/>
  <c r="FE130" i="9"/>
  <c r="FE35" i="9"/>
  <c r="FE90" i="9"/>
  <c r="FE147" i="9"/>
  <c r="FE176" i="9"/>
  <c r="FE74" i="9"/>
  <c r="FE25" i="9"/>
  <c r="FE133" i="9"/>
  <c r="FE65" i="9"/>
  <c r="FE61" i="9"/>
  <c r="FE188" i="9"/>
  <c r="FE233" i="9"/>
  <c r="FE52" i="9"/>
  <c r="FE181" i="9"/>
  <c r="FE165" i="9"/>
  <c r="FE193" i="9"/>
  <c r="FE37" i="9"/>
  <c r="FE161" i="9"/>
  <c r="FE33" i="9"/>
  <c r="FE148" i="9"/>
  <c r="FE205" i="9"/>
  <c r="FE189" i="9"/>
  <c r="FE69" i="9"/>
  <c r="FE216" i="9"/>
  <c r="FE132" i="9"/>
  <c r="FE91" i="9"/>
  <c r="FE44" i="9"/>
  <c r="FE36" i="9"/>
  <c r="FE217" i="9"/>
  <c r="FE127" i="9"/>
  <c r="FE190" i="9"/>
  <c r="FE81" i="9"/>
  <c r="FE146" i="9"/>
  <c r="FE145" i="9"/>
  <c r="FE204" i="9"/>
  <c r="FE172" i="9"/>
  <c r="FE88" i="9"/>
  <c r="FE152" i="9"/>
  <c r="FE105" i="9"/>
  <c r="FE234" i="9"/>
  <c r="FE96" i="9"/>
  <c r="FE128" i="9"/>
  <c r="FE47" i="9"/>
  <c r="FE43" i="9"/>
  <c r="FE109" i="9"/>
  <c r="FE221" i="9"/>
  <c r="FE131" i="9"/>
  <c r="FE149" i="9"/>
  <c r="FE183" i="9"/>
  <c r="FE26" i="9"/>
  <c r="FE220" i="9"/>
  <c r="FE214" i="9"/>
  <c r="FE39" i="9"/>
  <c r="FE31" i="9"/>
  <c r="FE212" i="9"/>
  <c r="FE24" i="9"/>
  <c r="FE59" i="9"/>
  <c r="FE56" i="9"/>
  <c r="FE194" i="9"/>
  <c r="FE38" i="9"/>
  <c r="FE78" i="9"/>
  <c r="FE197" i="9"/>
  <c r="FE62" i="9"/>
  <c r="FE135" i="9"/>
  <c r="FE89" i="9"/>
  <c r="FE157" i="9"/>
  <c r="FE76" i="9"/>
  <c r="FE73" i="9"/>
  <c r="FE223" i="9"/>
  <c r="FE222" i="9"/>
  <c r="FE64" i="9"/>
  <c r="FE85" i="9"/>
  <c r="FE58" i="9"/>
  <c r="FE167" i="9"/>
  <c r="FE51" i="9"/>
  <c r="FE46" i="9"/>
  <c r="FE42" i="9"/>
  <c r="FE137" i="9"/>
  <c r="FE185" i="9"/>
  <c r="FE229" i="9"/>
  <c r="FE22" i="9"/>
  <c r="FE28" i="9"/>
  <c r="FE121" i="9"/>
  <c r="ET262" i="9"/>
  <c r="ET285" i="9"/>
  <c r="ET106" i="9"/>
  <c r="ET124" i="9"/>
  <c r="ET113" i="9"/>
  <c r="ET186" i="9"/>
  <c r="ET175" i="9"/>
  <c r="ET104" i="9"/>
  <c r="ET207" i="9"/>
  <c r="ET333" i="9"/>
  <c r="ET26" i="9"/>
  <c r="ET89" i="9"/>
  <c r="ET307" i="9"/>
  <c r="ET64" i="9"/>
  <c r="ET299" i="9"/>
  <c r="ET170" i="9"/>
  <c r="ET141" i="9"/>
  <c r="ET199" i="9"/>
  <c r="ET95" i="9"/>
  <c r="ET205" i="9"/>
  <c r="ET320" i="9"/>
  <c r="ET201" i="9"/>
  <c r="ET270" i="9"/>
  <c r="ET63" i="9"/>
  <c r="ET257" i="9"/>
  <c r="ET167" i="9"/>
  <c r="ET319" i="9"/>
  <c r="ET318" i="9"/>
  <c r="ET253" i="9"/>
  <c r="ET173" i="9"/>
  <c r="ET172" i="9"/>
  <c r="ET102" i="9"/>
  <c r="ET129" i="9"/>
  <c r="ET56" i="9"/>
  <c r="ET157" i="9"/>
  <c r="ET226" i="9"/>
  <c r="ET237" i="9"/>
  <c r="ET140" i="9"/>
  <c r="ET180" i="9"/>
  <c r="ET128" i="9"/>
  <c r="ET42" i="9"/>
  <c r="ET208" i="9"/>
  <c r="ET71" i="9"/>
  <c r="ET326" i="9"/>
  <c r="ET86" i="9"/>
  <c r="ET132" i="9"/>
  <c r="ET181" i="9"/>
  <c r="ET57" i="9"/>
  <c r="ET142" i="9"/>
  <c r="ET273" i="9"/>
  <c r="ET287" i="9"/>
  <c r="ET221" i="9"/>
  <c r="ET70" i="9"/>
  <c r="ET194" i="9"/>
  <c r="ET82" i="9"/>
  <c r="ET315" i="9"/>
  <c r="ET100" i="9"/>
  <c r="ET184" i="9"/>
  <c r="ET143" i="9"/>
  <c r="ET254" i="9"/>
  <c r="ET138" i="9"/>
  <c r="ET291" i="9"/>
  <c r="ET158" i="9"/>
  <c r="ET321" i="9"/>
  <c r="ET192" i="9"/>
  <c r="ET108" i="9"/>
  <c r="ET206" i="9"/>
  <c r="ET279" i="9"/>
  <c r="ET219" i="9"/>
  <c r="ET154" i="9"/>
  <c r="ET136" i="9"/>
  <c r="ET125" i="9"/>
  <c r="ET310" i="9"/>
  <c r="ET193" i="9"/>
  <c r="ET301" i="9"/>
  <c r="ET234" i="9"/>
  <c r="ET65" i="9"/>
  <c r="ET52" i="9"/>
  <c r="ET177" i="9"/>
  <c r="ET60" i="9"/>
  <c r="ET213" i="9"/>
  <c r="ET249" i="9"/>
  <c r="ET288" i="9"/>
  <c r="ET303" i="9"/>
  <c r="ET267" i="9"/>
  <c r="ET131" i="9"/>
  <c r="ET228" i="9"/>
  <c r="ET269" i="9"/>
  <c r="ET197" i="9"/>
  <c r="ET324" i="9"/>
  <c r="ET122" i="9"/>
  <c r="ET225" i="9"/>
  <c r="ET84" i="9"/>
  <c r="ET174" i="9"/>
  <c r="ET163" i="9"/>
  <c r="ET250" i="9"/>
  <c r="ET314" i="9"/>
  <c r="ET227" i="9"/>
  <c r="ET98" i="9"/>
  <c r="ET53" i="9"/>
  <c r="ET239" i="9"/>
  <c r="ET91" i="9"/>
  <c r="ET23" i="9"/>
  <c r="ET119" i="9"/>
  <c r="ET300" i="9"/>
  <c r="ET24" i="9"/>
  <c r="ET195" i="9"/>
  <c r="ET329" i="9"/>
  <c r="ET116" i="9"/>
  <c r="ET229" i="9"/>
  <c r="ET182" i="9"/>
  <c r="ET283" i="9"/>
  <c r="ET179" i="9"/>
  <c r="ET265" i="9"/>
  <c r="ET261" i="9"/>
  <c r="ET330" i="9"/>
  <c r="ET235" i="9"/>
  <c r="ET30" i="9"/>
  <c r="ET305" i="9"/>
  <c r="ET256" i="9"/>
  <c r="ET252" i="9"/>
  <c r="ET137" i="9"/>
  <c r="ET246" i="9"/>
  <c r="ET162" i="9"/>
  <c r="ET242" i="9"/>
  <c r="ET127" i="9"/>
  <c r="ET266" i="9"/>
  <c r="ET323" i="9"/>
  <c r="ET43" i="9"/>
  <c r="ET263" i="9"/>
  <c r="ET271" i="9"/>
  <c r="ET247" i="9"/>
  <c r="ET146" i="9"/>
  <c r="ET62" i="9"/>
  <c r="ET268" i="9"/>
  <c r="ET218" i="9"/>
  <c r="ET198" i="9"/>
  <c r="ET309" i="9"/>
  <c r="ET55" i="9"/>
  <c r="ET126" i="9"/>
  <c r="ET185" i="9"/>
  <c r="ET92" i="9"/>
  <c r="ET169" i="9"/>
  <c r="ET47" i="9"/>
  <c r="ET215" i="9"/>
  <c r="ET87" i="9"/>
  <c r="ET85" i="9"/>
  <c r="ET134" i="9"/>
  <c r="ET332" i="9"/>
  <c r="ET298" i="9"/>
  <c r="ET164" i="9"/>
  <c r="ET80" i="9"/>
  <c r="ET296" i="9"/>
  <c r="ET139" i="9"/>
  <c r="ET76" i="9"/>
  <c r="ET148" i="9"/>
  <c r="ET69" i="9"/>
  <c r="ET200" i="9"/>
  <c r="ET220" i="9"/>
  <c r="ET61" i="9"/>
  <c r="ET59" i="9"/>
  <c r="ET99" i="9"/>
  <c r="ET304" i="9"/>
  <c r="ET258" i="9"/>
  <c r="ET216" i="9"/>
  <c r="ET202" i="9"/>
  <c r="ET312" i="9"/>
  <c r="ET115" i="9"/>
  <c r="ET168" i="9"/>
  <c r="ET46" i="9"/>
  <c r="ET121" i="9"/>
  <c r="ET114" i="9"/>
  <c r="ET165" i="9"/>
  <c r="ET22" i="9"/>
  <c r="ET152" i="9"/>
  <c r="ET334" i="9"/>
  <c r="ET110" i="9"/>
  <c r="ET74" i="9"/>
  <c r="ET109" i="9"/>
  <c r="ET105" i="9"/>
  <c r="ET75" i="9"/>
  <c r="ET190" i="9"/>
  <c r="ET171" i="9"/>
  <c r="ET264" i="9"/>
  <c r="ET45" i="9"/>
  <c r="ET153" i="9"/>
  <c r="ET41" i="9"/>
  <c r="ET38"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316" i="9"/>
  <c r="ET33" i="9"/>
  <c r="ET245" i="9"/>
  <c r="ET58" i="9"/>
  <c r="ET325" i="9"/>
  <c r="ET302" i="9"/>
  <c r="ET33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06" i="9"/>
  <c r="ET107" i="9"/>
  <c r="ET118" i="9"/>
  <c r="ET68" i="9"/>
  <c r="ET233" i="9"/>
  <c r="ET160" i="9"/>
  <c r="ET51"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81" i="9"/>
  <c r="ET295" i="9"/>
  <c r="ET112" i="9"/>
  <c r="ET336" i="9"/>
  <c r="ET188" i="9"/>
  <c r="ET49"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T56" i="12"/>
  <c r="T53" i="12"/>
  <c r="T154" i="12"/>
  <c r="T85" i="12"/>
  <c r="CF303" i="9"/>
  <c r="CF269" i="9"/>
  <c r="CF44" i="9"/>
  <c r="CF203" i="9"/>
  <c r="CF176" i="9"/>
  <c r="CF142" i="9"/>
  <c r="CF336" i="9"/>
  <c r="CF266" i="9"/>
  <c r="CF239" i="9"/>
  <c r="CF72" i="9"/>
  <c r="CF118" i="9"/>
  <c r="CF77" i="9"/>
  <c r="CF265" i="9"/>
  <c r="CF227" i="9"/>
  <c r="CF71" i="9"/>
  <c r="CF117" i="9"/>
  <c r="CF32" i="9"/>
  <c r="CF37" i="9"/>
  <c r="CF335" i="9"/>
  <c r="CF200" i="9"/>
  <c r="CF254" i="9"/>
  <c r="CF163" i="9"/>
  <c r="CF281" i="9"/>
  <c r="CF189" i="9"/>
  <c r="CF318" i="9"/>
  <c r="CF76" i="9"/>
  <c r="CF251" i="9"/>
  <c r="CF121" i="9"/>
  <c r="CF188" i="9"/>
  <c r="CF161" i="9"/>
  <c r="CF106" i="9"/>
  <c r="CF104" i="9"/>
  <c r="CF124" i="9"/>
  <c r="CF73" i="9"/>
  <c r="CF42" i="9"/>
  <c r="CF146" i="9"/>
  <c r="CF34" i="9"/>
  <c r="CF225" i="9"/>
  <c r="CF293" i="9"/>
  <c r="CF43" i="9"/>
  <c r="CF45" i="9"/>
  <c r="CF162" i="9"/>
  <c r="CF126" i="9"/>
  <c r="CF214" i="9"/>
  <c r="CF187" i="9"/>
  <c r="CF40" i="9"/>
  <c r="CF87" i="9"/>
  <c r="CF241" i="9"/>
  <c r="CF84" i="9"/>
  <c r="CF55" i="9"/>
  <c r="CF144" i="9"/>
  <c r="CF322" i="9"/>
  <c r="CF127" i="9"/>
  <c r="CF264" i="9"/>
  <c r="CF164" i="9"/>
  <c r="CF319" i="9"/>
  <c r="CF53" i="9"/>
  <c r="CF67" i="9"/>
  <c r="CF190" i="9"/>
  <c r="CF30" i="9"/>
  <c r="CF122" i="9"/>
  <c r="CF105" i="9"/>
  <c r="CF242" i="9"/>
  <c r="CF145" i="9"/>
  <c r="CF39" i="9"/>
  <c r="CF271" i="9"/>
  <c r="CF240" i="9"/>
  <c r="CF99" i="9"/>
  <c r="CF119" i="9"/>
  <c r="CF143" i="9"/>
  <c r="CF317" i="9"/>
  <c r="CF263" i="9"/>
  <c r="CF33" i="9"/>
  <c r="CF141" i="9"/>
  <c r="CF316" i="9"/>
  <c r="CF302" i="9"/>
  <c r="CF248" i="9"/>
  <c r="CF60" i="9"/>
  <c r="CF224" i="9"/>
  <c r="CF98" i="9"/>
  <c r="CF25" i="9"/>
  <c r="CF183" i="9"/>
  <c r="CF172" i="9"/>
  <c r="CF116" i="9"/>
  <c r="CF139" i="9"/>
  <c r="CF51" i="9"/>
  <c r="CF312" i="9"/>
  <c r="CF301" i="9"/>
  <c r="CF289" i="9"/>
  <c r="CF47" i="9"/>
  <c r="CF261" i="9"/>
  <c r="CF61" i="9"/>
  <c r="CF233" i="9"/>
  <c r="CF100" i="9"/>
  <c r="CF211" i="9"/>
  <c r="CF333" i="9"/>
  <c r="CF31" i="9"/>
  <c r="CF171" i="9"/>
  <c r="CF155" i="9"/>
  <c r="CF138" i="9"/>
  <c r="CF329" i="9"/>
  <c r="CF280" i="9"/>
  <c r="CF235" i="9"/>
  <c r="CF197" i="9"/>
  <c r="CF24" i="9"/>
  <c r="CF327" i="9"/>
  <c r="CF277" i="9"/>
  <c r="CF309" i="9"/>
  <c r="CF300" i="9"/>
  <c r="CF274" i="9"/>
  <c r="CF259" i="9"/>
  <c r="CF85" i="9"/>
  <c r="CF219" i="9"/>
  <c r="CF210" i="9"/>
  <c r="CF196" i="9"/>
  <c r="CF70" i="9"/>
  <c r="CF170" i="9"/>
  <c r="CF154" i="9"/>
  <c r="CF137" i="9"/>
  <c r="CF326" i="9"/>
  <c r="CF308" i="9"/>
  <c r="CF48" i="9"/>
  <c r="CF288" i="9"/>
  <c r="CF75" i="9"/>
  <c r="CF257" i="9"/>
  <c r="CF247" i="9"/>
  <c r="CF232" i="9"/>
  <c r="CF218" i="9"/>
  <c r="CF207" i="9"/>
  <c r="CF195" i="9"/>
  <c r="CF182" i="9"/>
  <c r="CF95" i="9"/>
  <c r="CF22" i="9"/>
  <c r="CF136" i="9"/>
  <c r="CF128" i="9"/>
  <c r="CF249" i="9"/>
  <c r="CF74" i="9"/>
  <c r="CF175" i="9"/>
  <c r="CF290" i="9"/>
  <c r="CF107" i="9"/>
  <c r="CF64" i="9"/>
  <c r="CF101" i="9"/>
  <c r="CF325" i="9"/>
  <c r="CF307" i="9"/>
  <c r="CF296" i="9"/>
  <c r="CF36" i="9"/>
  <c r="CF273" i="9"/>
  <c r="CF256" i="9"/>
  <c r="CF28" i="9"/>
  <c r="CF231" i="9"/>
  <c r="CF26" i="9"/>
  <c r="CF111" i="9"/>
  <c r="CF194" i="9"/>
  <c r="CF181" i="9"/>
  <c r="CF169" i="9"/>
  <c r="CF153" i="9"/>
  <c r="CF330" i="9"/>
  <c r="CF291" i="9"/>
  <c r="CF160" i="9"/>
  <c r="CF262" i="9"/>
  <c r="CF50" i="9"/>
  <c r="CF306" i="9"/>
  <c r="CF66" i="9"/>
  <c r="CF284" i="9"/>
  <c r="CF272" i="9"/>
  <c r="CF255" i="9"/>
  <c r="CF243" i="9"/>
  <c r="CF230" i="9"/>
  <c r="CF217" i="9"/>
  <c r="CF204" i="9"/>
  <c r="CF120" i="9"/>
  <c r="CF108" i="9"/>
  <c r="CF80" i="9"/>
  <c r="CF152" i="9"/>
  <c r="CF135" i="9"/>
  <c r="CF216" i="9"/>
  <c r="CF209" i="9"/>
  <c r="CF110" i="9"/>
  <c r="CF332" i="9"/>
  <c r="CF58" i="9"/>
  <c r="CF81" i="9"/>
  <c r="CF54" i="9"/>
  <c r="CF94" i="9"/>
  <c r="CF79" i="9"/>
  <c r="CF151" i="9"/>
  <c r="CF115" i="9"/>
  <c r="CF134" i="9"/>
  <c r="CF324" i="9"/>
  <c r="CF38" i="9"/>
  <c r="CF287" i="9"/>
  <c r="CF279" i="9"/>
  <c r="CF253" i="9"/>
  <c r="CF238" i="9"/>
  <c r="CF229" i="9"/>
  <c r="CF90" i="9"/>
  <c r="CF314" i="9"/>
  <c r="CF89" i="9"/>
  <c r="CF299" i="9"/>
  <c r="CF294" i="9"/>
  <c r="CF286" i="9"/>
  <c r="CF278" i="9"/>
  <c r="CF270" i="9"/>
  <c r="CF103" i="9"/>
  <c r="CF252" i="9"/>
  <c r="CF245" i="9"/>
  <c r="CF237" i="9"/>
  <c r="CF228" i="9"/>
  <c r="CF222" i="9"/>
  <c r="CF334" i="9"/>
  <c r="CF83" i="9"/>
  <c r="CF202" i="9"/>
  <c r="CF193" i="9"/>
  <c r="CF82" i="9"/>
  <c r="CF180" i="9"/>
  <c r="CF97" i="9"/>
  <c r="CF168" i="9"/>
  <c r="CF159" i="9"/>
  <c r="CF150" i="9"/>
  <c r="CF114" i="9"/>
  <c r="CF133" i="9"/>
  <c r="CF315" i="9"/>
  <c r="CF49" i="9"/>
  <c r="CF295" i="9"/>
  <c r="CF35" i="9"/>
  <c r="CF46" i="9"/>
  <c r="CF246" i="9"/>
  <c r="CF223" i="9"/>
  <c r="CF323" i="9"/>
  <c r="CF313" i="9"/>
  <c r="CF305" i="9"/>
  <c r="CF298" i="9"/>
  <c r="CF88" i="9"/>
  <c r="CF285" i="9"/>
  <c r="CF63" i="9"/>
  <c r="CF62" i="9"/>
  <c r="CF260" i="9"/>
  <c r="CF86" i="9"/>
  <c r="CF244" i="9"/>
  <c r="CF236" i="9"/>
  <c r="CF123" i="9"/>
  <c r="CF59" i="9"/>
  <c r="CF215" i="9"/>
  <c r="CF208" i="9"/>
  <c r="CF201" i="9"/>
  <c r="CF109" i="9"/>
  <c r="CF186" i="9"/>
  <c r="CF179" i="9"/>
  <c r="CF174" i="9"/>
  <c r="CF167" i="9"/>
  <c r="CF158" i="9"/>
  <c r="CF149" i="9"/>
  <c r="CF52" i="9"/>
  <c r="CF132" i="9"/>
  <c r="CF178" i="9"/>
  <c r="CF41" i="9"/>
  <c r="CF148" i="9"/>
  <c r="CF113" i="9"/>
  <c r="CF328" i="9"/>
  <c r="CF321" i="9"/>
  <c r="CF311" i="9"/>
  <c r="CF304" i="9"/>
  <c r="CF297" i="9"/>
  <c r="CF65" i="9"/>
  <c r="CF283" i="9"/>
  <c r="CF276" i="9"/>
  <c r="CF268" i="9"/>
  <c r="CF258" i="9"/>
  <c r="CF112" i="9"/>
  <c r="CF27" i="9"/>
  <c r="CF234" i="9"/>
  <c r="CF92" i="9"/>
  <c r="CF221" i="9"/>
  <c r="CF213" i="9"/>
  <c r="CF206" i="9"/>
  <c r="CF199" i="9"/>
  <c r="CF192" i="9"/>
  <c r="CF185" i="9"/>
  <c r="CF177" i="9"/>
  <c r="CF173" i="9"/>
  <c r="CF166" i="9"/>
  <c r="CF23" i="9"/>
  <c r="CF147" i="9"/>
  <c r="CF331" i="9"/>
  <c r="CF130" i="9"/>
  <c r="CF57" i="9"/>
  <c r="CF96" i="9"/>
  <c r="CF157" i="9"/>
  <c r="CF131" i="9"/>
  <c r="CF68" i="9"/>
  <c r="CF320" i="9"/>
  <c r="CF310" i="9"/>
  <c r="CF78" i="9"/>
  <c r="CF29" i="9"/>
  <c r="CF292" i="9"/>
  <c r="CF282" i="9"/>
  <c r="CF275" i="9"/>
  <c r="CF267" i="9"/>
  <c r="CF125" i="9"/>
  <c r="CF250" i="9"/>
  <c r="CF102" i="9"/>
  <c r="CF93" i="9"/>
  <c r="CF226" i="9"/>
  <c r="CF220" i="9"/>
  <c r="CF212" i="9"/>
  <c r="CF205" i="9"/>
  <c r="CF198" i="9"/>
  <c r="CF191" i="9"/>
  <c r="CF184" i="9"/>
  <c r="CF56" i="9"/>
  <c r="CF91" i="9"/>
  <c r="CF165" i="9"/>
  <c r="CF156" i="9"/>
  <c r="CF69" i="9"/>
  <c r="CF140" i="9"/>
  <c r="CF129" i="9"/>
  <c r="BU423" i="9"/>
  <c r="BU33" i="9"/>
  <c r="BU65" i="9"/>
  <c r="BU76" i="9"/>
  <c r="BU383" i="9"/>
  <c r="BU270" i="9"/>
  <c r="BU51" i="9"/>
  <c r="BU340" i="9"/>
  <c r="BU79" i="9"/>
  <c r="BU264" i="9"/>
  <c r="BU47" i="9"/>
  <c r="BU74" i="9"/>
  <c r="BU326" i="9"/>
  <c r="BU225" i="9"/>
  <c r="BU295" i="9"/>
  <c r="BU73" i="9"/>
  <c r="BU110" i="9"/>
  <c r="BU292" i="9"/>
  <c r="BU286" i="9"/>
  <c r="BU78" i="9"/>
  <c r="BU407" i="9"/>
  <c r="BU361" i="9"/>
  <c r="BU135" i="9"/>
  <c r="BU102" i="9"/>
  <c r="BU350" i="9"/>
  <c r="BU120" i="9"/>
  <c r="BU223" i="9"/>
  <c r="BU426" i="9"/>
  <c r="BU200" i="9"/>
  <c r="BU27" i="9"/>
  <c r="BU198" i="9"/>
  <c r="BU302" i="9"/>
  <c r="BU441" i="9"/>
  <c r="BU443" i="9"/>
  <c r="BU59" i="9"/>
  <c r="BU45" i="9"/>
  <c r="BU275" i="9"/>
  <c r="BU163" i="9"/>
  <c r="BU57" i="9"/>
  <c r="BU261" i="9"/>
  <c r="BU26" i="9"/>
  <c r="BU212" i="9"/>
  <c r="BU378" i="9"/>
  <c r="BU344" i="9"/>
  <c r="BU60" i="9"/>
  <c r="BU157" i="9"/>
  <c r="BU53" i="9"/>
  <c r="BU168" i="9"/>
  <c r="BU202" i="9"/>
  <c r="BU92" i="9"/>
  <c r="BU359" i="9"/>
  <c r="BU321" i="9"/>
  <c r="BU352" i="9"/>
  <c r="BU226" i="9"/>
  <c r="BU351" i="9"/>
  <c r="BU66" i="9"/>
  <c r="BU268" i="9"/>
  <c r="BU250" i="9"/>
  <c r="BU343" i="9"/>
  <c r="BU369" i="9"/>
  <c r="BU424" i="9"/>
  <c r="BU403" i="9"/>
  <c r="BU335" i="9"/>
  <c r="BU367" i="9"/>
  <c r="BU34" i="9"/>
  <c r="BU31" i="9"/>
  <c r="BU85" i="9"/>
  <c r="BU272" i="9"/>
  <c r="BU297" i="9"/>
  <c r="BU56" i="9"/>
  <c r="BU199" i="9"/>
  <c r="BU139" i="9"/>
  <c r="BU29" i="9"/>
  <c r="BU69" i="9"/>
  <c r="BU101" i="9"/>
  <c r="BU242" i="9"/>
  <c r="BU171" i="9"/>
  <c r="BU253" i="9"/>
  <c r="BU371" i="9"/>
  <c r="BU406" i="9"/>
  <c r="BU448" i="9"/>
  <c r="BU125" i="9"/>
  <c r="BU42" i="9"/>
  <c r="BU177" i="9"/>
  <c r="BU150" i="9"/>
  <c r="BU196" i="9"/>
  <c r="BU364" i="9"/>
  <c r="BU164" i="9"/>
  <c r="BU210" i="9"/>
  <c r="BU430" i="9"/>
  <c r="BU62" i="9"/>
  <c r="BU185" i="9"/>
  <c r="BU349" i="9"/>
  <c r="BU154" i="9"/>
  <c r="BU235" i="9"/>
  <c r="BU255" i="9"/>
  <c r="BU114" i="9"/>
  <c r="BU418" i="9"/>
  <c r="BU327" i="9"/>
  <c r="BU243" i="9"/>
  <c r="BU84" i="9"/>
  <c r="BU194" i="9"/>
  <c r="BU435" i="9"/>
  <c r="BU64" i="9"/>
  <c r="BU98" i="9"/>
  <c r="BU236" i="9"/>
  <c r="BU341" i="9"/>
  <c r="BU391" i="9"/>
  <c r="BU376" i="9"/>
  <c r="BU241" i="9"/>
  <c r="BU205" i="9"/>
  <c r="BU263" i="9"/>
  <c r="BU176" i="9"/>
  <c r="BU188" i="9"/>
  <c r="BU134" i="9"/>
  <c r="BU360" i="9"/>
  <c r="BU201" i="9"/>
  <c r="BU396" i="9"/>
  <c r="BU25" i="9"/>
  <c r="BU433" i="9"/>
  <c r="BU209" i="9"/>
  <c r="BU133" i="9"/>
  <c r="BU408" i="9"/>
  <c r="BU306" i="9"/>
  <c r="BU220" i="9"/>
  <c r="BU311" i="9"/>
  <c r="BU281" i="9"/>
  <c r="BU234" i="9"/>
  <c r="BU37" i="9"/>
  <c r="BU89" i="9"/>
  <c r="BU304" i="9"/>
  <c r="BU285" i="9"/>
  <c r="BU325" i="9"/>
  <c r="BU219" i="9"/>
  <c r="BU397" i="9"/>
  <c r="BU434" i="9"/>
  <c r="BU100" i="9"/>
  <c r="BU184" i="9"/>
  <c r="BU296" i="9"/>
  <c r="BU262" i="9"/>
  <c r="BU113" i="9"/>
  <c r="BU339" i="9"/>
  <c r="BU28" i="9"/>
  <c r="BU358" i="9"/>
  <c r="BU312" i="9"/>
  <c r="BU54" i="9"/>
  <c r="BU95" i="9"/>
  <c r="BU342" i="9"/>
  <c r="BU38" i="9"/>
  <c r="BU90" i="9"/>
  <c r="BU72" i="9"/>
  <c r="BU283" i="9"/>
  <c r="BU271" i="9"/>
  <c r="BU99" i="9"/>
  <c r="BU301" i="9"/>
  <c r="BU329" i="9"/>
  <c r="BU318" i="9"/>
  <c r="BU126" i="9"/>
  <c r="BU422" i="9"/>
  <c r="BU368" i="9"/>
  <c r="BU420" i="9"/>
  <c r="BU35" i="9"/>
  <c r="BU395" i="9"/>
  <c r="BU121" i="9"/>
  <c r="BU149" i="9"/>
  <c r="BU380" i="9"/>
  <c r="BU374" i="9"/>
  <c r="BU61" i="9"/>
  <c r="BU119" i="9"/>
  <c r="BU145" i="9"/>
  <c r="BU451" i="9"/>
  <c r="BU106" i="9"/>
  <c r="BU405" i="9"/>
  <c r="BU46" i="9"/>
  <c r="BU256" i="9"/>
  <c r="BU115" i="9"/>
  <c r="BU124" i="9"/>
  <c r="BU421" i="9"/>
  <c r="BU279" i="9"/>
  <c r="BU354" i="9"/>
  <c r="BU417" i="9"/>
  <c r="BU88" i="9"/>
  <c r="BU109" i="9"/>
  <c r="BU239" i="9"/>
  <c r="BU193" i="9"/>
  <c r="BU189" i="9"/>
  <c r="BU161" i="9"/>
  <c r="BU103" i="9"/>
  <c r="BU273" i="9"/>
  <c r="BU338" i="9"/>
  <c r="BU377" i="9"/>
  <c r="BU222" i="9"/>
  <c r="BU267" i="9"/>
  <c r="BU331" i="9"/>
  <c r="BU146" i="9"/>
  <c r="BU389" i="9"/>
  <c r="BU266" i="9"/>
  <c r="BU75" i="9"/>
  <c r="BU404" i="9"/>
  <c r="BU348" i="9"/>
  <c r="BU179" i="9"/>
  <c r="BU142" i="9"/>
  <c r="BU141" i="9"/>
  <c r="BU40" i="9"/>
  <c r="BU233" i="9"/>
  <c r="BU166" i="9"/>
  <c r="BU315" i="9"/>
  <c r="BU394" i="9"/>
  <c r="BU416" i="9"/>
  <c r="BU104" i="9"/>
  <c r="BU442" i="9"/>
  <c r="BU165" i="9"/>
  <c r="BU237" i="9"/>
  <c r="BU346" i="9"/>
  <c r="BU412" i="9"/>
  <c r="BU211" i="9"/>
  <c r="BU313" i="9"/>
  <c r="BU221" i="9"/>
  <c r="BU63" i="9"/>
  <c r="BU330" i="9"/>
  <c r="BU118" i="9"/>
  <c r="BU249" i="9"/>
  <c r="BU257" i="9"/>
  <c r="BU169" i="9"/>
  <c r="BU265" i="9"/>
  <c r="BU347" i="9"/>
  <c r="BU143" i="9"/>
  <c r="BU402" i="9"/>
  <c r="BU44" i="9"/>
  <c r="BU287" i="9"/>
  <c r="BU140" i="9"/>
  <c r="BU398" i="9"/>
  <c r="BU382" i="9"/>
  <c r="BU111" i="9"/>
  <c r="BU277" i="9"/>
  <c r="BU174" i="9"/>
  <c r="BU192" i="9"/>
  <c r="BU232" i="9"/>
  <c r="BU67" i="9"/>
  <c r="BU379" i="9"/>
  <c r="BU337" i="9"/>
  <c r="BU269" i="9"/>
  <c r="BU229" i="9"/>
  <c r="BU77" i="9"/>
  <c r="BU117" i="9"/>
  <c r="BU437" i="9"/>
  <c r="BU228" i="9"/>
  <c r="BU82" i="9"/>
  <c r="BU386" i="9"/>
  <c r="BU182" i="9"/>
  <c r="BU247" i="9"/>
  <c r="BU153" i="9"/>
  <c r="BU447" i="9"/>
  <c r="BU308" i="9"/>
  <c r="BU138" i="9"/>
  <c r="BU244" i="9"/>
  <c r="BU291" i="9"/>
  <c r="BU381" i="9"/>
  <c r="BU276" i="9"/>
  <c r="BU195" i="9"/>
  <c r="BU314" i="9"/>
  <c r="BU213" i="9"/>
  <c r="BU172" i="9"/>
  <c r="BU107" i="9"/>
  <c r="BU324" i="9"/>
  <c r="BU186" i="9"/>
  <c r="BU290" i="9"/>
  <c r="BU372" i="9"/>
  <c r="BU449" i="9"/>
  <c r="BU207" i="9"/>
  <c r="BU444" i="9"/>
  <c r="BU240" i="9"/>
  <c r="BU300" i="9"/>
  <c r="BU204" i="9"/>
  <c r="BU299" i="9"/>
  <c r="BU310" i="9"/>
  <c r="BU216" i="9"/>
  <c r="BU400" i="9"/>
  <c r="BU362" i="9"/>
  <c r="BU137" i="9"/>
  <c r="BU32" i="9"/>
  <c r="BU197" i="9"/>
  <c r="BU122" i="9"/>
  <c r="BU392" i="9"/>
  <c r="BU333" i="9"/>
  <c r="BU224" i="9"/>
  <c r="BU68" i="9"/>
  <c r="BU432" i="9"/>
  <c r="BU303" i="9"/>
  <c r="BU162" i="9"/>
  <c r="BU332" i="9"/>
  <c r="BU452" i="9"/>
  <c r="BU254" i="9"/>
  <c r="BU160" i="9"/>
  <c r="BU429" i="9"/>
  <c r="BU96" i="9"/>
  <c r="BU294" i="9"/>
  <c r="BU428" i="9"/>
  <c r="BU427" i="9"/>
  <c r="BU55" i="9"/>
  <c r="BU282" i="9"/>
  <c r="BU288" i="9"/>
  <c r="BU425" i="9"/>
  <c r="BU385" i="9"/>
  <c r="BU203" i="9"/>
  <c r="BU336" i="9"/>
  <c r="BU178" i="9"/>
  <c r="BU93" i="9"/>
  <c r="BU245" i="9"/>
  <c r="BU41" i="9"/>
  <c r="BU399" i="9"/>
  <c r="BU151" i="9"/>
  <c r="BU112" i="9"/>
  <c r="BU136" i="9"/>
  <c r="BU123" i="9"/>
  <c r="BU365" i="9"/>
  <c r="BU129" i="9"/>
  <c r="BU393" i="9"/>
  <c r="BU175" i="9"/>
  <c r="BU215" i="9"/>
  <c r="BU24"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363"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26" i="9"/>
  <c r="BJ57" i="9"/>
  <c r="BJ40" i="9"/>
  <c r="BJ165" i="9"/>
  <c r="BJ194" i="9"/>
  <c r="BJ204" i="9"/>
  <c r="BJ190" i="9"/>
  <c r="BJ44" i="9"/>
  <c r="BJ224" i="9"/>
  <c r="BJ62" i="9"/>
  <c r="BJ210" i="9"/>
  <c r="BJ244" i="9"/>
  <c r="BJ171" i="9"/>
  <c r="BJ106" i="9"/>
  <c r="BJ67" i="9"/>
  <c r="BJ163" i="9"/>
  <c r="BJ142" i="9"/>
  <c r="BJ75" i="9"/>
  <c r="BJ246" i="9"/>
  <c r="BJ90" i="9"/>
  <c r="BJ169" i="9"/>
  <c r="BJ201" i="9"/>
  <c r="BJ241" i="9"/>
  <c r="BJ69" i="9"/>
  <c r="BJ207" i="9"/>
  <c r="BJ55" i="9"/>
  <c r="BJ200" i="9"/>
  <c r="BJ77" i="9"/>
  <c r="BJ154" i="9"/>
  <c r="BJ37" i="9"/>
  <c r="BJ78" i="9"/>
  <c r="BJ148" i="9"/>
  <c r="BJ229" i="9"/>
  <c r="BJ41" i="9"/>
  <c r="BJ96" i="9"/>
  <c r="BJ32" i="9"/>
  <c r="BJ59" i="9"/>
  <c r="BJ172" i="9"/>
  <c r="BJ170" i="9"/>
  <c r="BJ227" i="9"/>
  <c r="BJ219" i="9"/>
  <c r="BJ213" i="9"/>
  <c r="BJ149" i="9"/>
  <c r="BJ159" i="9"/>
  <c r="BJ121" i="9"/>
  <c r="BJ209" i="9"/>
  <c r="BJ185" i="9"/>
  <c r="BJ73" i="9"/>
  <c r="BJ144" i="9"/>
  <c r="BJ126" i="9"/>
  <c r="BJ155" i="9"/>
  <c r="BJ23" i="9"/>
  <c r="BJ188" i="9"/>
  <c r="BJ129" i="9"/>
  <c r="BJ238" i="9"/>
  <c r="BJ27" i="9"/>
  <c r="BJ82" i="9"/>
  <c r="BJ218" i="9"/>
  <c r="BJ61" i="9"/>
  <c r="BJ53" i="9"/>
  <c r="BJ131" i="9"/>
  <c r="BJ215" i="9"/>
  <c r="BJ112" i="9"/>
  <c r="BJ164" i="9"/>
  <c r="BJ202" i="9"/>
  <c r="BJ222" i="9"/>
  <c r="BJ92" i="9"/>
  <c r="BJ191" i="9"/>
  <c r="BJ111" i="9"/>
  <c r="BJ138" i="9"/>
  <c r="BJ195" i="9"/>
  <c r="BJ133" i="9"/>
  <c r="BJ177" i="9"/>
  <c r="BJ52" i="9"/>
  <c r="BJ28" i="9"/>
  <c r="BJ128" i="9"/>
  <c r="BJ58" i="9"/>
  <c r="BJ99" i="9"/>
  <c r="BJ125" i="9"/>
  <c r="BJ71" i="9"/>
  <c r="BJ156" i="9"/>
  <c r="BJ43" i="9"/>
  <c r="BJ145" i="9"/>
  <c r="BJ184" i="9"/>
  <c r="BJ221" i="9"/>
  <c r="BJ65" i="9"/>
  <c r="BJ81" i="9"/>
  <c r="BJ120" i="9"/>
  <c r="BJ212" i="9"/>
  <c r="BJ181" i="9"/>
  <c r="BJ178" i="9"/>
  <c r="BJ94" i="9"/>
  <c r="BJ51" i="9"/>
  <c r="BJ243" i="9"/>
  <c r="BJ158" i="9"/>
  <c r="BJ113" i="9"/>
  <c r="BJ235" i="9"/>
  <c r="BJ146" i="9"/>
  <c r="BJ108" i="9"/>
  <c r="BJ87" i="9"/>
  <c r="BJ122" i="9"/>
  <c r="BJ105" i="9"/>
  <c r="BJ110" i="9"/>
  <c r="BJ166" i="9"/>
  <c r="BJ64" i="9"/>
  <c r="BJ80" i="9"/>
  <c r="BJ135" i="9"/>
  <c r="BJ211" i="9"/>
  <c r="BJ161" i="9"/>
  <c r="BJ60" i="9"/>
  <c r="BJ199" i="9"/>
  <c r="BJ205" i="9"/>
  <c r="BJ234" i="9"/>
  <c r="BJ102" i="9"/>
  <c r="BJ24" i="9"/>
  <c r="BJ54" i="9"/>
  <c r="BJ35" i="9"/>
  <c r="BJ143" i="9"/>
  <c r="BJ84" i="9"/>
  <c r="BJ189" i="9"/>
  <c r="BJ123" i="9"/>
  <c r="BJ109" i="9"/>
  <c r="BJ95" i="9"/>
  <c r="BJ160" i="9"/>
  <c r="BJ173" i="9"/>
  <c r="BJ89" i="9"/>
  <c r="BJ240" i="9"/>
  <c r="BJ237" i="9"/>
  <c r="BJ233" i="9"/>
  <c r="BJ139" i="9"/>
  <c r="BJ46" i="9"/>
  <c r="BJ228" i="9"/>
  <c r="BJ68" i="9"/>
  <c r="BJ174" i="9"/>
  <c r="BJ152" i="9"/>
  <c r="BJ183" i="9"/>
  <c r="BJ217" i="9"/>
  <c r="BJ100" i="9"/>
  <c r="BJ118" i="9"/>
  <c r="BJ132" i="9"/>
  <c r="BJ180" i="9"/>
  <c r="BJ116" i="9"/>
  <c r="BJ197" i="9"/>
  <c r="BJ115" i="9"/>
  <c r="BJ88" i="9"/>
  <c r="BJ124" i="9"/>
  <c r="BJ25" i="9"/>
  <c r="BJ66" i="9"/>
  <c r="BJ198" i="9"/>
  <c r="BJ91" i="9"/>
  <c r="BJ167" i="9"/>
  <c r="BJ157" i="9"/>
  <c r="BJ56" i="9"/>
  <c r="BJ97" i="9"/>
  <c r="BJ137" i="9"/>
  <c r="BJ214" i="9"/>
  <c r="BJ83" i="9"/>
  <c r="BJ29" i="9"/>
  <c r="BJ49" i="9"/>
  <c r="BJ48" i="9"/>
  <c r="BJ236" i="9"/>
  <c r="BJ127" i="9"/>
  <c r="BJ47" i="9"/>
  <c r="BJ175" i="9"/>
  <c r="BJ186" i="9"/>
  <c r="BJ42" i="9"/>
  <c r="BJ98" i="9"/>
  <c r="BJ223" i="9"/>
  <c r="BJ36" i="9"/>
  <c r="BJ168" i="9"/>
  <c r="BJ103" i="9"/>
  <c r="BJ34" i="9"/>
  <c r="BJ162" i="9"/>
  <c r="BJ208" i="9"/>
  <c r="BJ31" i="9"/>
  <c r="BJ93" i="9"/>
  <c r="BJ140" i="9"/>
  <c r="BJ231" i="9"/>
  <c r="BJ226" i="9"/>
  <c r="BJ119" i="9"/>
  <c r="BJ141" i="9"/>
  <c r="BJ114" i="9"/>
  <c r="BJ187" i="9"/>
  <c r="BJ225" i="9"/>
  <c r="BJ63" i="9"/>
  <c r="BJ117" i="9"/>
  <c r="BJ22" i="9"/>
  <c r="BJ245" i="9"/>
  <c r="BJ193" i="9"/>
  <c r="BJ239" i="9"/>
  <c r="BJ196" i="9"/>
  <c r="BJ74" i="9"/>
  <c r="BJ230" i="9"/>
  <c r="BJ107" i="9"/>
  <c r="BJ70" i="9"/>
  <c r="BJ101" i="9"/>
  <c r="BJ203" i="9"/>
  <c r="BJ39" i="9"/>
  <c r="BJ220" i="9"/>
  <c r="BJ151" i="9"/>
  <c r="BJ85" i="9"/>
  <c r="BJ33" i="9"/>
  <c r="BJ182" i="9"/>
  <c r="BJ179" i="9"/>
  <c r="BJ206" i="9"/>
  <c r="BJ147" i="9"/>
  <c r="BJ50" i="9"/>
  <c r="BJ242" i="9"/>
  <c r="BJ192" i="9"/>
  <c r="BJ76" i="9"/>
  <c r="BJ232" i="9"/>
  <c r="BJ72" i="9"/>
  <c r="BJ45" i="9"/>
  <c r="BJ86" i="9"/>
  <c r="BJ153" i="9"/>
  <c r="BJ104" i="9"/>
  <c r="BJ38" i="9"/>
  <c r="BJ136" i="9"/>
  <c r="BJ216" i="9"/>
  <c r="BJ79" i="9"/>
  <c r="BJ134" i="9"/>
  <c r="BJ150" i="9"/>
  <c r="BJ130" i="9"/>
  <c r="BJ30" i="9"/>
  <c r="BJ176" i="9"/>
  <c r="AY113" i="9"/>
  <c r="AY50" i="9"/>
  <c r="AY44" i="9"/>
  <c r="AY77" i="9"/>
  <c r="AY94" i="9"/>
  <c r="AY100" i="9"/>
  <c r="AY37" i="9"/>
  <c r="AY160" i="9"/>
  <c r="AY168" i="9"/>
  <c r="AY93" i="9"/>
  <c r="AY108" i="9"/>
  <c r="AY48" i="9"/>
  <c r="AY33" i="9"/>
  <c r="AY120" i="9"/>
  <c r="AY43" i="9"/>
  <c r="AY62" i="9"/>
  <c r="AY41" i="9"/>
  <c r="AY134" i="9"/>
  <c r="AY145" i="9"/>
  <c r="AY159" i="9"/>
  <c r="AY80" i="9"/>
  <c r="AY167" i="9"/>
  <c r="AY49" i="9"/>
  <c r="AY47" i="9"/>
  <c r="AY28" i="9"/>
  <c r="AY22" i="9"/>
  <c r="AY104" i="9"/>
  <c r="AY92" i="9"/>
  <c r="AY40" i="9"/>
  <c r="AY39" i="9"/>
  <c r="AY81" i="9"/>
  <c r="AY91" i="9"/>
  <c r="AY55" i="9"/>
  <c r="AY123" i="9"/>
  <c r="AY156" i="9"/>
  <c r="AY154" i="9"/>
  <c r="AY130" i="9"/>
  <c r="AY151" i="9"/>
  <c r="AY87" i="9"/>
  <c r="AY96" i="9"/>
  <c r="AY161" i="9"/>
  <c r="AY54" i="9"/>
  <c r="AY46" i="9"/>
  <c r="AY140" i="9"/>
  <c r="AY26" i="9"/>
  <c r="AY107" i="9"/>
  <c r="AY111" i="9"/>
  <c r="AY150" i="9"/>
  <c r="AY101" i="9"/>
  <c r="AY110" i="9"/>
  <c r="AY23" i="9"/>
  <c r="AY142" i="9"/>
  <c r="AY119" i="9"/>
  <c r="AY97" i="9"/>
  <c r="AY139" i="9"/>
  <c r="AY59" i="9"/>
  <c r="AY114" i="9"/>
  <c r="AY124" i="9"/>
  <c r="AY85" i="9"/>
  <c r="AY52" i="9"/>
  <c r="AY109" i="9"/>
  <c r="AY155" i="9"/>
  <c r="AY144" i="9"/>
  <c r="AY129" i="9"/>
  <c r="AY127" i="9"/>
  <c r="AY115" i="9"/>
  <c r="AY158" i="9"/>
  <c r="AY34" i="9"/>
  <c r="AY88" i="9"/>
  <c r="AY27" i="9"/>
  <c r="AY163" i="9"/>
  <c r="AY38" i="9"/>
  <c r="AY166" i="9"/>
  <c r="AY95" i="9"/>
  <c r="AY58" i="9"/>
  <c r="AY73" i="9"/>
  <c r="AY98" i="9"/>
  <c r="AY141" i="9"/>
  <c r="AY164" i="9"/>
  <c r="AY162" i="9"/>
  <c r="AY72" i="9"/>
  <c r="AY25" i="9"/>
  <c r="AY122" i="9"/>
  <c r="AY64" i="9"/>
  <c r="AY83" i="9"/>
  <c r="AY75" i="9"/>
  <c r="AY117" i="9"/>
  <c r="AY89" i="9"/>
  <c r="AY71" i="9"/>
  <c r="AY84" i="9"/>
  <c r="AY69" i="9"/>
  <c r="AY35" i="9"/>
  <c r="AY136" i="9"/>
  <c r="AY131" i="9"/>
  <c r="AY121" i="9"/>
  <c r="AY126" i="9"/>
  <c r="AY165" i="9"/>
  <c r="AY74" i="9"/>
  <c r="AY67" i="9"/>
  <c r="AY118" i="9"/>
  <c r="AY36" i="9"/>
  <c r="AY90" i="9"/>
  <c r="AY112" i="9"/>
  <c r="AY65" i="9"/>
  <c r="AY60" i="9"/>
  <c r="AY106" i="9"/>
  <c r="AY138" i="9"/>
  <c r="AY105" i="9"/>
  <c r="AY78" i="9"/>
  <c r="AY42" i="9"/>
  <c r="AY61" i="9"/>
  <c r="AY103" i="9"/>
  <c r="AY133" i="9"/>
  <c r="AY137" i="9"/>
  <c r="AY70" i="9"/>
  <c r="AY79" i="9"/>
  <c r="AY68" i="9"/>
  <c r="AY29" i="9"/>
  <c r="AY143" i="9"/>
  <c r="AY45" i="9"/>
  <c r="AY31" i="9"/>
  <c r="AY82" i="9"/>
  <c r="AY125" i="9"/>
  <c r="AY152" i="9"/>
  <c r="AY86" i="9"/>
  <c r="AY56" i="9"/>
  <c r="AY66" i="9"/>
  <c r="AY102" i="9"/>
  <c r="AY53" i="9"/>
  <c r="AY30" i="9"/>
  <c r="AY153" i="9"/>
  <c r="AY76" i="9"/>
  <c r="AY149" i="9"/>
  <c r="AY24" i="9"/>
  <c r="AY32" i="9"/>
  <c r="AY170" i="9"/>
  <c r="AY147" i="9"/>
  <c r="AY63" i="9"/>
  <c r="AY99" i="9"/>
  <c r="AY116" i="9"/>
  <c r="AY146" i="9"/>
  <c r="AY57" i="9"/>
  <c r="AY169" i="9"/>
  <c r="AY51" i="9"/>
  <c r="AY157" i="9"/>
  <c r="AY132" i="9"/>
  <c r="AY135" i="9"/>
  <c r="AY128" i="9"/>
  <c r="AY148" i="9"/>
  <c r="AN95" i="9"/>
  <c r="AN193" i="9"/>
  <c r="AN206" i="9"/>
  <c r="AN175" i="9"/>
  <c r="AN184" i="9"/>
  <c r="AN378" i="9"/>
  <c r="AN119" i="9"/>
  <c r="AN153" i="9"/>
  <c r="AN147" i="9"/>
  <c r="AN64" i="9"/>
  <c r="AN189" i="9"/>
  <c r="AN43" i="9"/>
  <c r="AN22" i="9"/>
  <c r="AN86" i="9"/>
  <c r="AN347" i="9"/>
  <c r="AN202" i="9"/>
  <c r="AN219" i="9"/>
  <c r="AN59" i="9"/>
  <c r="AN204" i="9"/>
  <c r="AN377" i="9"/>
  <c r="AN292" i="9"/>
  <c r="AN146" i="9"/>
  <c r="AN205" i="9"/>
  <c r="AN185" i="9"/>
  <c r="AN76" i="9"/>
  <c r="AN131" i="9"/>
  <c r="AN265" i="9"/>
  <c r="AN400" i="9"/>
  <c r="AN252" i="9"/>
  <c r="AN259" i="9"/>
  <c r="AN111" i="9"/>
  <c r="AN159" i="9"/>
  <c r="AN300" i="9"/>
  <c r="AN231" i="9"/>
  <c r="AN297" i="9"/>
  <c r="AN366" i="9"/>
  <c r="AN198" i="9"/>
  <c r="AN228" i="9"/>
  <c r="AN341" i="9"/>
  <c r="AN363" i="9"/>
  <c r="AN212" i="9"/>
  <c r="AN368" i="9"/>
  <c r="AN392" i="9"/>
  <c r="AN74" i="9"/>
  <c r="AN365" i="9"/>
  <c r="AN33" i="9"/>
  <c r="AN401" i="9"/>
  <c r="AN113" i="9"/>
  <c r="AN138" i="9"/>
  <c r="AN145" i="9"/>
  <c r="AN310" i="9"/>
  <c r="AN303" i="9"/>
  <c r="AN85" i="9"/>
  <c r="AN75" i="9"/>
  <c r="AN70" i="9"/>
  <c r="AN124" i="9"/>
  <c r="AN253" i="9"/>
  <c r="AN143" i="9"/>
  <c r="AN50" i="9"/>
  <c r="AN42" i="9"/>
  <c r="AN141" i="9"/>
  <c r="AN134" i="9"/>
  <c r="AN322" i="9"/>
  <c r="AN112" i="9"/>
  <c r="AN167" i="9"/>
  <c r="AN246" i="9"/>
  <c r="AN309" i="9"/>
  <c r="AN151" i="9"/>
  <c r="AN165" i="9"/>
  <c r="AN383" i="9"/>
  <c r="AN342" i="9"/>
  <c r="AN144" i="9"/>
  <c r="AN367" i="9"/>
  <c r="AN54" i="9"/>
  <c r="AN278" i="9"/>
  <c r="AN118" i="9"/>
  <c r="AN337" i="9"/>
  <c r="AN355" i="9"/>
  <c r="AN317" i="9"/>
  <c r="AN273" i="9"/>
  <c r="AN110" i="9"/>
  <c r="AN289" i="9"/>
  <c r="AN220" i="9"/>
  <c r="AN349" i="9"/>
  <c r="AN24" i="9"/>
  <c r="AN290" i="9"/>
  <c r="AN57" i="9"/>
  <c r="AN178" i="9"/>
  <c r="AN190" i="9"/>
  <c r="AN336" i="9"/>
  <c r="AN173" i="9"/>
  <c r="AN208" i="9"/>
  <c r="AN394" i="9"/>
  <c r="AN313" i="9"/>
  <c r="AN333" i="9"/>
  <c r="AN133" i="9"/>
  <c r="AN79" i="9"/>
  <c r="AN256" i="9"/>
  <c r="AN332" i="9"/>
  <c r="AN63" i="9"/>
  <c r="AN288" i="9"/>
  <c r="AN283" i="9"/>
  <c r="AN46" i="9"/>
  <c r="AN117" i="9"/>
  <c r="AN237" i="9"/>
  <c r="AN139" i="9"/>
  <c r="AN197" i="9"/>
  <c r="AN334" i="9"/>
  <c r="AN169" i="9"/>
  <c r="AN330" i="9"/>
  <c r="AN183" i="9"/>
  <c r="AN73" i="9"/>
  <c r="AN284" i="9"/>
  <c r="AN39" i="9"/>
  <c r="AN248" i="9"/>
  <c r="AN328" i="9"/>
  <c r="AN80" i="9"/>
  <c r="AN137" i="9"/>
  <c r="AN67" i="9"/>
  <c r="AN276" i="9"/>
  <c r="AN263" i="9"/>
  <c r="AN329" i="9"/>
  <c r="AN161" i="9"/>
  <c r="AN316" i="9"/>
  <c r="AN129" i="9"/>
  <c r="AN305" i="9"/>
  <c r="AN128" i="9"/>
  <c r="AN182" i="9"/>
  <c r="AN181" i="9"/>
  <c r="AN66" i="9"/>
  <c r="AN210" i="9"/>
  <c r="AN56" i="9"/>
  <c r="AN213" i="9"/>
  <c r="AN152" i="9"/>
  <c r="AN158" i="9"/>
  <c r="AN157" i="9"/>
  <c r="AN218" i="9"/>
  <c r="AN171" i="9"/>
  <c r="AN90" i="9"/>
  <c r="AN84" i="9"/>
  <c r="AN154" i="9"/>
  <c r="AN224" i="9"/>
  <c r="AN49" i="9"/>
  <c r="AN207" i="9"/>
  <c r="AN180" i="9"/>
  <c r="AN352" i="9"/>
  <c r="AN100" i="9"/>
  <c r="AN194" i="9"/>
  <c r="AN25" i="9"/>
  <c r="AN324" i="9"/>
  <c r="AN312" i="9"/>
  <c r="AN387" i="9"/>
  <c r="AN89" i="9"/>
  <c r="AN344" i="9"/>
  <c r="AN380" i="9"/>
  <c r="AN164" i="9"/>
  <c r="AN369" i="9"/>
  <c r="AN287" i="9"/>
  <c r="AN282" i="9"/>
  <c r="AN142" i="9"/>
  <c r="AN38" i="9"/>
  <c r="AN356" i="9"/>
  <c r="AN351" i="9"/>
  <c r="AN149" i="9"/>
  <c r="AN382" i="9"/>
  <c r="AN69" i="9"/>
  <c r="AN140" i="9"/>
  <c r="AN321" i="9"/>
  <c r="AN107" i="9"/>
  <c r="AN101" i="9"/>
  <c r="AN81" i="9"/>
  <c r="AN370" i="9"/>
  <c r="AN357" i="9"/>
  <c r="AN306" i="9"/>
  <c r="AN27" i="9"/>
  <c r="AN196" i="9"/>
  <c r="AN346" i="9"/>
  <c r="AN99" i="9"/>
  <c r="AN93" i="9"/>
  <c r="AN302" i="9"/>
  <c r="AN384" i="9"/>
  <c r="AN255" i="9"/>
  <c r="AN374" i="9"/>
  <c r="AN62" i="9"/>
  <c r="AN195" i="9"/>
  <c r="AN281" i="9"/>
  <c r="AN45" i="9"/>
  <c r="AN116" i="9"/>
  <c r="AN268" i="9"/>
  <c r="AN262" i="9"/>
  <c r="AN320" i="9"/>
  <c r="AN393" i="9"/>
  <c r="AN242" i="9"/>
  <c r="AN170" i="9"/>
  <c r="AN285" i="9"/>
  <c r="AN335" i="9"/>
  <c r="AN360" i="9"/>
  <c r="AN35" i="9"/>
  <c r="AN260" i="9"/>
  <c r="AN156" i="9"/>
  <c r="AN26" i="9"/>
  <c r="AN348" i="9"/>
  <c r="AN172" i="9"/>
  <c r="AN106" i="9"/>
  <c r="AN390" i="9"/>
  <c r="AN229" i="9"/>
  <c r="AN308" i="9"/>
  <c r="AN345" i="9"/>
  <c r="AN244" i="9"/>
  <c r="AN301" i="9"/>
  <c r="AN83" i="9"/>
  <c r="AN78" i="9"/>
  <c r="AN126" i="9"/>
  <c r="AN294" i="9"/>
  <c r="AN376" i="9"/>
  <c r="AN241" i="9"/>
  <c r="AN123" i="9"/>
  <c r="AN326" i="9"/>
  <c r="AN191" i="9"/>
  <c r="AN121" i="9"/>
  <c r="AN199" i="9"/>
  <c r="AN177" i="9"/>
  <c r="AN48" i="9"/>
  <c r="AN209" i="9"/>
  <c r="AN41" i="9"/>
  <c r="AN338" i="9"/>
  <c r="AN359" i="9"/>
  <c r="AN267" i="9"/>
  <c r="AN250" i="9"/>
  <c r="AN30" i="9"/>
  <c r="AN115" i="9"/>
  <c r="AN235" i="9"/>
  <c r="AN396" i="9"/>
  <c r="AN155" i="9"/>
  <c r="AN295" i="9"/>
  <c r="AN371" i="9"/>
  <c r="AN277" i="9"/>
  <c r="AN44" i="9"/>
  <c r="AN203"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319" i="9"/>
  <c r="AN391" i="9"/>
  <c r="AN94" i="9"/>
  <c r="AN23" i="9"/>
  <c r="AN402" i="9"/>
  <c r="AN127" i="9"/>
  <c r="AN227" i="9"/>
  <c r="AN403" i="9"/>
  <c r="AN254" i="9"/>
  <c r="AN61" i="9"/>
  <c r="AN122" i="9"/>
  <c r="AN132" i="9"/>
  <c r="AN51" i="9"/>
  <c r="AN272" i="9"/>
  <c r="AN354"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61" i="9"/>
  <c r="AC22" i="9"/>
  <c r="AC66" i="9"/>
  <c r="AC65" i="9"/>
  <c r="AC62" i="9"/>
  <c r="AC87" i="9"/>
  <c r="AC81" i="9"/>
  <c r="AC58" i="9"/>
  <c r="AC59" i="9"/>
  <c r="AC67" i="9"/>
  <c r="AC24" i="9"/>
  <c r="AC30" i="9"/>
  <c r="AC77" i="9"/>
  <c r="AC92" i="9"/>
  <c r="AC88" i="9"/>
  <c r="AC23" i="9"/>
  <c r="AC42" i="9"/>
  <c r="AC41" i="9"/>
  <c r="AC51" i="9"/>
  <c r="AC91" i="9"/>
  <c r="AC32" i="9"/>
  <c r="AC49" i="9"/>
  <c r="AC52" i="9"/>
  <c r="AC47" i="9"/>
  <c r="AC28" i="9"/>
  <c r="AC79" i="9"/>
  <c r="AC35" i="9"/>
  <c r="AC44" i="9"/>
  <c r="AC39" i="9"/>
  <c r="AC70" i="9"/>
  <c r="AC76" i="9"/>
  <c r="AC54" i="9"/>
  <c r="AC80" i="9"/>
  <c r="AC53" i="9"/>
  <c r="AC69" i="9"/>
  <c r="AC71" i="9"/>
  <c r="AC27" i="9"/>
  <c r="AC73" i="9"/>
  <c r="AC83" i="9"/>
  <c r="AC63" i="9"/>
  <c r="AC56" i="9"/>
  <c r="AC43" i="9"/>
  <c r="AC33" i="9"/>
  <c r="AC74" i="9"/>
  <c r="AC50" i="9"/>
  <c r="AC60" i="9"/>
  <c r="AC72" i="9"/>
  <c r="AC84" i="9"/>
  <c r="AC55" i="9"/>
  <c r="AC90" i="9"/>
  <c r="AC46" i="9"/>
  <c r="AC86" i="9"/>
  <c r="AC26" i="9"/>
  <c r="AC31" i="9"/>
  <c r="AC36" i="9"/>
  <c r="AC37" i="9"/>
  <c r="AC34" i="9"/>
  <c r="AC38" i="9"/>
  <c r="AC25" i="9"/>
  <c r="AC85" i="9"/>
  <c r="AC40" i="9"/>
  <c r="AC82" i="9"/>
  <c r="AC75" i="9"/>
  <c r="AC64" i="9"/>
  <c r="AC29" i="9"/>
  <c r="AC48" i="9"/>
  <c r="AC68" i="9"/>
  <c r="AC89" i="9"/>
  <c r="AC57" i="9"/>
  <c r="AC78" i="9"/>
  <c r="AC45" i="9"/>
  <c r="R221" i="9"/>
  <c r="R233" i="9"/>
  <c r="R158" i="9"/>
  <c r="R187" i="9"/>
  <c r="R136" i="9"/>
  <c r="R48" i="9"/>
  <c r="R53" i="9"/>
  <c r="R105" i="9"/>
  <c r="R135" i="9"/>
  <c r="R148" i="9"/>
  <c r="R163" i="9"/>
  <c r="R23" i="9"/>
  <c r="R208" i="9"/>
  <c r="R156" i="9"/>
  <c r="R93" i="9"/>
  <c r="R170" i="9"/>
  <c r="R182" i="9"/>
  <c r="R42" i="9"/>
  <c r="R214" i="9"/>
  <c r="R175" i="9"/>
  <c r="R168" i="9"/>
  <c r="R68" i="9"/>
  <c r="R79" i="9"/>
  <c r="R90" i="9"/>
  <c r="R129" i="9"/>
  <c r="R115" i="9"/>
  <c r="R209" i="9"/>
  <c r="R171" i="9"/>
  <c r="R40" i="9"/>
  <c r="R51" i="9"/>
  <c r="R77" i="9"/>
  <c r="R241" i="9"/>
  <c r="R70" i="9"/>
  <c r="R162" i="9"/>
  <c r="R247" i="9"/>
  <c r="R71" i="9"/>
  <c r="R52" i="9"/>
  <c r="R97" i="9"/>
  <c r="R229" i="9"/>
  <c r="R78" i="9"/>
  <c r="R166" i="9"/>
  <c r="R139" i="9"/>
  <c r="R234" i="9"/>
  <c r="R192" i="9"/>
  <c r="R121" i="9"/>
  <c r="R107" i="9"/>
  <c r="R127" i="9"/>
  <c r="R54" i="9"/>
  <c r="R124" i="9"/>
  <c r="R227" i="9"/>
  <c r="R75" i="9"/>
  <c r="R203" i="9"/>
  <c r="R50" i="9"/>
  <c r="R80" i="9"/>
  <c r="R179" i="9"/>
  <c r="R177" i="9"/>
  <c r="R239" i="9"/>
  <c r="R172" i="9"/>
  <c r="R65" i="9"/>
  <c r="R73" i="9"/>
  <c r="R58" i="9"/>
  <c r="R32" i="9"/>
  <c r="R46" i="9"/>
  <c r="R228" i="9"/>
  <c r="R43" i="9"/>
  <c r="R62" i="9"/>
  <c r="R197" i="9"/>
  <c r="R218" i="9"/>
  <c r="R106" i="9"/>
  <c r="R72" i="9"/>
  <c r="R142" i="9"/>
  <c r="R99" i="9"/>
  <c r="R112" i="9"/>
  <c r="R123" i="9"/>
  <c r="R122" i="9"/>
  <c r="R204" i="9"/>
  <c r="R194" i="9"/>
  <c r="R25" i="9"/>
  <c r="R253" i="9"/>
  <c r="R200" i="9"/>
  <c r="R47" i="9"/>
  <c r="R230" i="9"/>
  <c r="R24" i="9"/>
  <c r="R224" i="9"/>
  <c r="R31" i="9"/>
  <c r="R30" i="9"/>
  <c r="R151" i="9"/>
  <c r="R29" i="9"/>
  <c r="R144" i="9"/>
  <c r="R119" i="9"/>
  <c r="R243" i="9"/>
  <c r="R137" i="9"/>
  <c r="R196" i="9"/>
  <c r="R130" i="9"/>
  <c r="R83" i="9"/>
  <c r="R33" i="9"/>
  <c r="R237" i="9"/>
  <c r="R236" i="9"/>
  <c r="R64" i="9"/>
  <c r="R165" i="9"/>
  <c r="R199" i="9"/>
  <c r="R45" i="9"/>
  <c r="R161" i="9"/>
  <c r="R96" i="9"/>
  <c r="R41" i="9"/>
  <c r="R220" i="9"/>
  <c r="R178" i="9"/>
  <c r="R246" i="9"/>
  <c r="R113" i="9"/>
  <c r="R61" i="9"/>
  <c r="R138" i="9"/>
  <c r="R134" i="9"/>
  <c r="R37" i="9"/>
  <c r="R60" i="9"/>
  <c r="R35" i="9"/>
  <c r="R110" i="9"/>
  <c r="R169" i="9"/>
  <c r="R69" i="9"/>
  <c r="R252" i="9"/>
  <c r="R114" i="9"/>
  <c r="R102" i="9"/>
  <c r="R76" i="9"/>
  <c r="R160" i="9"/>
  <c r="R250" i="9"/>
  <c r="R249" i="9"/>
  <c r="R118" i="9"/>
  <c r="R150" i="9"/>
  <c r="R74" i="9"/>
  <c r="R92" i="9"/>
  <c r="R245" i="9"/>
  <c r="R190" i="9"/>
  <c r="R242" i="9"/>
  <c r="R132" i="9"/>
  <c r="R67" i="9"/>
  <c r="R202" i="9"/>
  <c r="R26" i="9"/>
  <c r="R193" i="9"/>
  <c r="R85" i="9"/>
  <c r="R57" i="9"/>
  <c r="R149" i="9"/>
  <c r="R186" i="9"/>
  <c r="R27" i="9"/>
  <c r="R174" i="9"/>
  <c r="R251" i="9"/>
  <c r="R109" i="9"/>
  <c r="R66" i="9"/>
  <c r="R244" i="9"/>
  <c r="R207" i="9"/>
  <c r="R117" i="9"/>
  <c r="R55" i="9"/>
  <c r="R189" i="9"/>
  <c r="R184" i="9"/>
  <c r="R98" i="9"/>
  <c r="R232" i="9"/>
  <c r="R195" i="9"/>
  <c r="R225" i="9"/>
  <c r="R198" i="9"/>
  <c r="R248" i="9"/>
  <c r="R154" i="9"/>
  <c r="R82" i="9"/>
  <c r="R108" i="9"/>
  <c r="R212" i="9"/>
  <c r="R140" i="9"/>
  <c r="R28" i="9"/>
  <c r="R89" i="9"/>
  <c r="R206" i="9"/>
  <c r="R205" i="9"/>
  <c r="R126" i="9"/>
  <c r="R81" i="9"/>
  <c r="R100" i="9"/>
  <c r="R223" i="9"/>
  <c r="R147" i="9"/>
  <c r="R213" i="9"/>
  <c r="R211" i="9"/>
  <c r="R201" i="9"/>
  <c r="R256" i="9"/>
  <c r="R101" i="9"/>
  <c r="R226" i="9"/>
  <c r="R120" i="9"/>
  <c r="R217" i="9"/>
  <c r="R143" i="9"/>
  <c r="R38" i="9"/>
  <c r="R34" i="9"/>
  <c r="R238" i="9"/>
  <c r="R185" i="9"/>
  <c r="R235" i="9"/>
  <c r="R116" i="9"/>
  <c r="R164" i="9"/>
  <c r="R188" i="9"/>
  <c r="R44" i="9"/>
  <c r="R180" i="9"/>
  <c r="R157" i="9"/>
  <c r="R222" i="9"/>
  <c r="R153" i="9"/>
  <c r="R216" i="9"/>
  <c r="R215" i="9"/>
  <c r="R91" i="9"/>
  <c r="R84" i="9"/>
  <c r="R176" i="9"/>
  <c r="R88" i="9"/>
  <c r="R131" i="9"/>
  <c r="R240" i="9"/>
  <c r="R59" i="9"/>
  <c r="R254" i="9"/>
  <c r="R63" i="9"/>
  <c r="R95" i="9"/>
  <c r="R219" i="9"/>
  <c r="R141" i="9"/>
  <c r="R104" i="9"/>
  <c r="R125" i="9"/>
  <c r="R49" i="9"/>
  <c r="R155" i="9"/>
  <c r="R146" i="9"/>
  <c r="R111" i="9"/>
  <c r="R22" i="9"/>
  <c r="R173" i="9"/>
  <c r="R255" i="9"/>
  <c r="R167" i="9"/>
  <c r="R86" i="9"/>
  <c r="R183" i="9"/>
  <c r="R231" i="9"/>
  <c r="R181" i="9"/>
  <c r="R159" i="9"/>
  <c r="R87" i="9"/>
  <c r="R94" i="9"/>
  <c r="R152" i="9"/>
  <c r="R56" i="9"/>
  <c r="R145" i="9"/>
  <c r="R39" i="9"/>
  <c r="R191" i="9"/>
  <c r="R210" i="9"/>
  <c r="R133" i="9"/>
  <c r="R36" i="9"/>
  <c r="R128" i="9"/>
  <c r="R103" i="9"/>
  <c r="G155" i="9"/>
  <c r="G398" i="9"/>
  <c r="G231" i="9"/>
  <c r="G373" i="9"/>
  <c r="G63" i="9"/>
  <c r="G592" i="9"/>
  <c r="G365" i="9"/>
  <c r="G316" i="9"/>
  <c r="G450" i="9"/>
  <c r="G384" i="9"/>
  <c r="G50" i="9"/>
  <c r="G272" i="9"/>
  <c r="G405" i="9"/>
  <c r="G112" i="9"/>
  <c r="G96" i="9"/>
  <c r="G416" i="9"/>
  <c r="G448" i="9"/>
  <c r="G132" i="9"/>
  <c r="G280" i="9"/>
  <c r="G610" i="9"/>
  <c r="G186" i="9"/>
  <c r="G375" i="9"/>
  <c r="G562" i="9"/>
  <c r="G258" i="9"/>
  <c r="G238" i="9"/>
  <c r="G143" i="9"/>
  <c r="G572" i="9"/>
  <c r="G557" i="9"/>
  <c r="G499" i="9"/>
  <c r="G197" i="9"/>
  <c r="G357" i="9"/>
  <c r="G190" i="9"/>
  <c r="G402" i="9"/>
  <c r="G228" i="9"/>
  <c r="G165" i="9"/>
  <c r="G376" i="9"/>
  <c r="G62" i="9"/>
  <c r="G334" i="9"/>
  <c r="G103" i="9"/>
  <c r="G36" i="9"/>
  <c r="G613" i="9"/>
  <c r="G174" i="9"/>
  <c r="G172" i="9"/>
  <c r="G555" i="9"/>
  <c r="G351" i="9"/>
  <c r="G526" i="9"/>
  <c r="G299" i="9"/>
  <c r="G68" i="9"/>
  <c r="G551" i="9"/>
  <c r="G302" i="9"/>
  <c r="G444" i="9"/>
  <c r="G278" i="9"/>
  <c r="G546" i="9"/>
  <c r="G161" i="9"/>
  <c r="G583" i="9"/>
  <c r="G446" i="9"/>
  <c r="G296" i="9"/>
  <c r="G77" i="9"/>
  <c r="G237" i="9"/>
  <c r="G32" i="9"/>
  <c r="G423" i="9"/>
  <c r="G154" i="9"/>
  <c r="G129" i="9"/>
  <c r="G321" i="9"/>
  <c r="G509" i="9"/>
  <c r="G86" i="9"/>
  <c r="G421" i="9"/>
  <c r="G399" i="9"/>
  <c r="G366" i="9"/>
  <c r="G218" i="9"/>
  <c r="G505" i="9"/>
  <c r="G169" i="9"/>
  <c r="G252" i="9"/>
  <c r="G224" i="9"/>
  <c r="G453" i="9"/>
  <c r="G230" i="9"/>
  <c r="G183" i="9"/>
  <c r="G385" i="9"/>
  <c r="G180" i="9"/>
  <c r="G455" i="9"/>
  <c r="G615" i="9"/>
  <c r="G614" i="9"/>
  <c r="G462" i="9"/>
  <c r="G440" i="9"/>
  <c r="G221" i="9"/>
  <c r="G609" i="9"/>
  <c r="G142" i="9"/>
  <c r="G130" i="9"/>
  <c r="G506" i="9"/>
  <c r="G504" i="9"/>
  <c r="G563" i="9"/>
  <c r="G170" i="9"/>
  <c r="G616" i="9"/>
  <c r="G329" i="9"/>
  <c r="G596" i="9"/>
  <c r="G537" i="9"/>
  <c r="G287" i="9"/>
  <c r="G465" i="9"/>
  <c r="G45" i="9"/>
  <c r="G300" i="9"/>
  <c r="G513" i="9"/>
  <c r="G412" i="9"/>
  <c r="G234" i="9"/>
  <c r="G139" i="9"/>
  <c r="G128" i="9"/>
  <c r="G393" i="9"/>
  <c r="G381" i="9"/>
  <c r="G560" i="9"/>
  <c r="G332" i="9"/>
  <c r="G91" i="9"/>
  <c r="G309" i="9"/>
  <c r="G75" i="9"/>
  <c r="G306" i="9"/>
  <c r="G342" i="9"/>
  <c r="G464" i="9"/>
  <c r="G595" i="9"/>
  <c r="G164" i="9"/>
  <c r="G511" i="9"/>
  <c r="G151" i="9"/>
  <c r="G395" i="9"/>
  <c r="G578" i="9"/>
  <c r="G122" i="9"/>
  <c r="G545" i="9"/>
  <c r="G70" i="9"/>
  <c r="G531" i="9"/>
  <c r="G54" i="9"/>
  <c r="G401" i="9"/>
  <c r="G510" i="9"/>
  <c r="G150" i="9"/>
  <c r="G138" i="9"/>
  <c r="G364" i="9"/>
  <c r="G392" i="9"/>
  <c r="G566" i="9"/>
  <c r="G368" i="9"/>
  <c r="G429" i="9"/>
  <c r="G90" i="9"/>
  <c r="G82" i="9"/>
  <c r="G482" i="9"/>
  <c r="G495" i="9"/>
  <c r="G58" i="9"/>
  <c r="G52" i="9"/>
  <c r="G518" i="9"/>
  <c r="G458" i="9"/>
  <c r="G28" i="9"/>
  <c r="G352" i="9"/>
  <c r="G105" i="9"/>
  <c r="G98" i="9"/>
  <c r="G535" i="9"/>
  <c r="G521" i="9"/>
  <c r="G447" i="9"/>
  <c r="G426" i="9"/>
  <c r="G608" i="9"/>
  <c r="G137" i="9"/>
  <c r="G378" i="9"/>
  <c r="G187" i="9"/>
  <c r="G256" i="9"/>
  <c r="G391" i="9"/>
  <c r="G213" i="9"/>
  <c r="G603" i="9"/>
  <c r="G470" i="9"/>
  <c r="G69" i="9"/>
  <c r="G534" i="9"/>
  <c r="G527" i="9"/>
  <c r="G178" i="9"/>
  <c r="G41" i="9"/>
  <c r="G163" i="9"/>
  <c r="G249" i="9"/>
  <c r="G158" i="9"/>
  <c r="G604" i="9"/>
  <c r="G235" i="9"/>
  <c r="G457" i="9"/>
  <c r="G136" i="9"/>
  <c r="G322" i="9"/>
  <c r="G118" i="9"/>
  <c r="G22" i="9"/>
  <c r="G363" i="9"/>
  <c r="G554" i="9"/>
  <c r="G88" i="9"/>
  <c r="G295" i="9"/>
  <c r="G308" i="9"/>
  <c r="G494" i="9"/>
  <c r="G265" i="9"/>
  <c r="G51" i="9"/>
  <c r="G359" i="9"/>
  <c r="G514" i="9"/>
  <c r="G346" i="9"/>
  <c r="G370" i="9"/>
  <c r="G147" i="9"/>
  <c r="G219" i="9"/>
  <c r="G23" i="9"/>
  <c r="G117" i="9"/>
  <c r="G108" i="9"/>
  <c r="G502" i="9"/>
  <c r="G268" i="9"/>
  <c r="G87" i="9"/>
  <c r="G386" i="9"/>
  <c r="G496" i="9"/>
  <c r="G377" i="9"/>
  <c r="G55" i="9"/>
  <c r="G372" i="9"/>
  <c r="G176" i="9"/>
  <c r="G435" i="9"/>
  <c r="G400" i="9"/>
  <c r="G293" i="9"/>
  <c r="G188" i="9"/>
  <c r="G271" i="9"/>
  <c r="G356" i="9"/>
  <c r="G248" i="9"/>
  <c r="G131" i="9"/>
  <c r="G476" i="9"/>
  <c r="G486" i="9"/>
  <c r="G115" i="9"/>
  <c r="G313" i="9"/>
  <c r="G564" i="9"/>
  <c r="G606" i="9"/>
  <c r="G456" i="9"/>
  <c r="G553" i="9"/>
  <c r="G550" i="9"/>
  <c r="G388" i="9"/>
  <c r="G544" i="9"/>
  <c r="G253" i="9"/>
  <c r="G497" i="9"/>
  <c r="G247" i="9"/>
  <c r="G209" i="9"/>
  <c r="G198" i="9"/>
  <c r="G261" i="9"/>
  <c r="G244" i="9"/>
  <c r="G43" i="9"/>
  <c r="G599" i="9"/>
  <c r="G222" i="9"/>
  <c r="G175" i="9"/>
  <c r="G413" i="9"/>
  <c r="G157" i="9"/>
  <c r="G202" i="9"/>
  <c r="G344" i="9"/>
  <c r="G337" i="9"/>
  <c r="G135" i="9"/>
  <c r="G579" i="9"/>
  <c r="G576" i="9"/>
  <c r="G419" i="9"/>
  <c r="G568" i="9"/>
  <c r="G424" i="9"/>
  <c r="G107" i="9"/>
  <c r="G558" i="9"/>
  <c r="G312" i="9"/>
  <c r="G443" i="9"/>
  <c r="G282" i="9"/>
  <c r="G84" i="9"/>
  <c r="G80" i="9"/>
  <c r="G541" i="9"/>
  <c r="G225" i="9"/>
  <c r="G246" i="9"/>
  <c r="G245" i="9"/>
  <c r="G166" i="9"/>
  <c r="G305" i="9"/>
  <c r="G354" i="9"/>
  <c r="G279" i="9"/>
  <c r="G383" i="9"/>
  <c r="G598" i="9"/>
  <c r="G379" i="9"/>
  <c r="G27" i="9"/>
  <c r="G273" i="9"/>
  <c r="G153" i="9"/>
  <c r="G396" i="9"/>
  <c r="G257" i="9"/>
  <c r="G173" i="9"/>
  <c r="G127" i="9"/>
  <c r="G232" i="9"/>
  <c r="G570" i="9"/>
  <c r="G333" i="9"/>
  <c r="G474" i="9"/>
  <c r="G561" i="9"/>
  <c r="G367" i="9"/>
  <c r="G451" i="9"/>
  <c r="G94" i="9"/>
  <c r="G89" i="9"/>
  <c r="G83" i="9"/>
  <c r="G227" i="9"/>
  <c r="G74" i="9"/>
  <c r="G415" i="9"/>
  <c r="G428" i="9"/>
  <c r="G533" i="9"/>
  <c r="G601" i="9"/>
  <c r="G525" i="9"/>
  <c r="G304" i="9"/>
  <c r="G42" i="9"/>
  <c r="G517" i="9"/>
  <c r="G382" i="9"/>
  <c r="G31" i="9"/>
  <c r="G26" i="9"/>
  <c r="G594" i="9"/>
  <c r="G481" i="9"/>
  <c r="G485" i="9"/>
  <c r="G149" i="9"/>
  <c r="G585" i="9"/>
  <c r="G270" i="9"/>
  <c r="G323" i="9"/>
  <c r="G574" i="9"/>
  <c r="G121" i="9"/>
  <c r="G315" i="9"/>
  <c r="G110" i="9"/>
  <c r="G473" i="9"/>
  <c r="G501" i="9"/>
  <c r="G311" i="9"/>
  <c r="G331" i="9"/>
  <c r="G212" i="9"/>
  <c r="G547" i="9"/>
  <c r="G78" i="9"/>
  <c r="G73" i="9"/>
  <c r="G181" i="9"/>
  <c r="G266" i="9"/>
  <c r="G602" i="9"/>
  <c r="G350" i="9"/>
  <c r="G524" i="9"/>
  <c r="G46" i="9"/>
  <c r="G520" i="9"/>
  <c r="G38" i="9"/>
  <c r="G339" i="9"/>
  <c r="G204" i="9"/>
  <c r="G203" i="9"/>
  <c r="G193" i="9"/>
  <c r="G397" i="9"/>
  <c r="G591" i="9"/>
  <c r="G148" i="9"/>
  <c r="G584" i="9"/>
  <c r="G134" i="9"/>
  <c r="G445" i="9"/>
  <c r="G573" i="9"/>
  <c r="G291" i="9"/>
  <c r="G567" i="9"/>
  <c r="G109" i="9"/>
  <c r="G472" i="9"/>
  <c r="G102" i="9"/>
  <c r="G417" i="9"/>
  <c r="G552" i="9"/>
  <c r="G200" i="9"/>
  <c r="G191" i="9"/>
  <c r="G612" i="9"/>
  <c r="G71" i="9"/>
  <c r="G538" i="9"/>
  <c r="G65" i="9"/>
  <c r="G380" i="9"/>
  <c r="G56" i="9"/>
  <c r="G490" i="9"/>
  <c r="G195" i="9"/>
  <c r="G420" i="9"/>
  <c r="G347" i="9"/>
  <c r="G35" i="9"/>
  <c r="G277" i="9"/>
  <c r="G345" i="9"/>
  <c r="G159" i="9"/>
  <c r="G189" i="9"/>
  <c r="G152" i="9"/>
  <c r="G276" i="9"/>
  <c r="G508" i="9"/>
  <c r="G586" i="9"/>
  <c r="G507" i="9"/>
  <c r="G425" i="9"/>
  <c r="G581" i="9"/>
  <c r="G126" i="9"/>
  <c r="G201" i="9"/>
  <c r="G124" i="9"/>
  <c r="G319" i="9"/>
  <c r="G116" i="9"/>
  <c r="G217" i="9"/>
  <c r="G503" i="9"/>
  <c r="G565" i="9"/>
  <c r="G343" i="9"/>
  <c r="G452" i="9"/>
  <c r="G390" i="9"/>
  <c r="G184" i="9"/>
  <c r="G97" i="9"/>
  <c r="G95" i="9"/>
  <c r="G267" i="9"/>
  <c r="G410" i="9"/>
  <c r="G330" i="9"/>
  <c r="G387" i="9"/>
  <c r="G81" i="9"/>
  <c r="G468" i="9"/>
  <c r="G167" i="9"/>
  <c r="G262" i="9"/>
  <c r="G327" i="9"/>
  <c r="G536" i="9"/>
  <c r="G355" i="9"/>
  <c r="G61" i="9"/>
  <c r="G361" i="9"/>
  <c r="G57" i="9"/>
  <c r="G439" i="9"/>
  <c r="G433" i="9"/>
  <c r="G177" i="9"/>
  <c r="G414" i="9"/>
  <c r="G360" i="9"/>
  <c r="G223" i="9"/>
  <c r="G406" i="9"/>
  <c r="G340" i="9"/>
  <c r="G515" i="9"/>
  <c r="G488" i="9"/>
  <c r="G29" i="9"/>
  <c r="G487" i="9"/>
  <c r="G478" i="9"/>
  <c r="G589" i="9"/>
  <c r="G146" i="9"/>
  <c r="G607" i="9"/>
  <c r="G582" i="9"/>
  <c r="G336" i="9"/>
  <c r="G233" i="9"/>
  <c r="G297" i="9"/>
  <c r="G575" i="9"/>
  <c r="G123" i="9"/>
  <c r="G569" i="9"/>
  <c r="G318" i="9"/>
  <c r="G216" i="9"/>
  <c r="G255" i="9"/>
  <c r="G283" i="9"/>
  <c r="G484" i="9"/>
  <c r="G559" i="9"/>
  <c r="G556" i="9"/>
  <c r="G362" i="9"/>
  <c r="G389" i="9"/>
  <c r="G290" i="9"/>
  <c r="G403" i="9"/>
  <c r="G500" i="9"/>
  <c r="G85" i="9"/>
  <c r="G274" i="9"/>
  <c r="G79" i="9"/>
  <c r="G498" i="9"/>
  <c r="G211" i="9"/>
  <c r="G436" i="9"/>
  <c r="G434" i="9"/>
  <c r="G441" i="9"/>
  <c r="G466" i="9"/>
  <c r="G532" i="9"/>
  <c r="G530" i="9"/>
  <c r="G250" i="9"/>
  <c r="G491" i="9"/>
  <c r="G523" i="9"/>
  <c r="G49" i="9"/>
  <c r="G44" i="9"/>
  <c r="G409" i="9"/>
  <c r="G301" i="9"/>
  <c r="G285" i="9"/>
  <c r="G206" i="9"/>
  <c r="G34" i="9"/>
  <c r="G30" i="9"/>
  <c r="G427" i="9"/>
  <c r="G459" i="9"/>
  <c r="G480" i="9"/>
  <c r="G479" i="9"/>
  <c r="G369" i="9"/>
  <c r="G430" i="9"/>
  <c r="G145" i="9"/>
  <c r="G353" i="9"/>
  <c r="G275" i="9"/>
  <c r="G324" i="9"/>
  <c r="G580" i="9"/>
  <c r="G577" i="9"/>
  <c r="G243" i="9"/>
  <c r="G320" i="9"/>
  <c r="G120" i="9"/>
  <c r="G114" i="9"/>
  <c r="G111" i="9"/>
  <c r="G475" i="9"/>
  <c r="G242" i="9"/>
  <c r="G185" i="9"/>
  <c r="G471" i="9"/>
  <c r="G101" i="9"/>
  <c r="G254" i="9"/>
  <c r="G437" i="9"/>
  <c r="G93" i="9"/>
  <c r="G289" i="9"/>
  <c r="G288" i="9"/>
  <c r="G548" i="9"/>
  <c r="G281" i="9"/>
  <c r="G543" i="9"/>
  <c r="G442" i="9"/>
  <c r="G210" i="9"/>
  <c r="G239" i="9"/>
  <c r="G407" i="9"/>
  <c r="G67" i="9"/>
  <c r="G374" i="9"/>
  <c r="G208" i="9"/>
  <c r="G529" i="9"/>
  <c r="G492" i="9"/>
  <c r="G196" i="9"/>
  <c r="G53" i="9"/>
  <c r="G286" i="9"/>
  <c r="G489" i="9"/>
  <c r="G519" i="9"/>
  <c r="G207" i="9"/>
  <c r="G236" i="9"/>
  <c r="G358" i="9"/>
  <c r="G33" i="9"/>
  <c r="G205" i="9"/>
  <c r="G461" i="9"/>
  <c r="G25" i="9"/>
  <c r="G160" i="9"/>
  <c r="G220" i="9"/>
  <c r="G325" i="9"/>
  <c r="G590" i="9"/>
  <c r="G292" i="9"/>
  <c r="G144" i="9"/>
  <c r="G141" i="9"/>
  <c r="G298" i="9"/>
  <c r="G269" i="9"/>
  <c r="G335" i="9"/>
  <c r="G125" i="9"/>
  <c r="G284" i="9"/>
  <c r="G264" i="9"/>
  <c r="G119" i="9"/>
  <c r="G113" i="9"/>
  <c r="G438" i="9"/>
  <c r="G171" i="9"/>
  <c r="G418" i="9"/>
  <c r="G106" i="9"/>
  <c r="G214" i="9"/>
  <c r="G100" i="9"/>
  <c r="G241" i="9"/>
  <c r="G310" i="9"/>
  <c r="G92" i="9"/>
  <c r="G229" i="9"/>
  <c r="G549" i="9"/>
  <c r="G449" i="9"/>
  <c r="G182" i="9"/>
  <c r="G469" i="9"/>
  <c r="G76" i="9"/>
  <c r="G72" i="9"/>
  <c r="G539" i="9"/>
  <c r="G251" i="9"/>
  <c r="G66" i="9"/>
  <c r="G64" i="9"/>
  <c r="G60" i="9"/>
  <c r="G454" i="9"/>
  <c r="G349" i="9"/>
  <c r="G260" i="9"/>
  <c r="G348" i="9"/>
  <c r="G48" i="9"/>
  <c r="G600" i="9"/>
  <c r="G463" i="9"/>
  <c r="G40" i="9"/>
  <c r="G37" i="9"/>
  <c r="G294" i="9"/>
  <c r="G371" i="9"/>
  <c r="G194" i="9"/>
  <c r="G460" i="9"/>
  <c r="G24" i="9"/>
  <c r="G593" i="9"/>
  <c r="G156" i="9"/>
  <c r="G611" i="9"/>
  <c r="G338" i="9"/>
  <c r="G588" i="9"/>
  <c r="G587" i="9"/>
  <c r="G140" i="9"/>
  <c r="G477" i="9"/>
  <c r="G133" i="9"/>
  <c r="G411" i="9"/>
  <c r="G394" i="9"/>
  <c r="G192" i="9"/>
  <c r="G571" i="9"/>
  <c r="G408" i="9"/>
  <c r="G317" i="9"/>
  <c r="G314" i="9"/>
  <c r="G263" i="9"/>
  <c r="G404" i="9"/>
  <c r="G215" i="9"/>
  <c r="G104" i="9"/>
  <c r="G99" i="9"/>
  <c r="G259" i="9"/>
  <c r="G483" i="9"/>
  <c r="G605" i="9"/>
  <c r="G168" i="9"/>
  <c r="G422" i="9"/>
  <c r="G240" i="9"/>
  <c r="G199" i="9"/>
  <c r="G542" i="9"/>
  <c r="G328" i="9"/>
  <c r="G540" i="9"/>
  <c r="G226" i="9"/>
  <c r="G307" i="9"/>
  <c r="G467" i="9"/>
  <c r="G493" i="9"/>
  <c r="G59" i="9"/>
  <c r="G528" i="9"/>
  <c r="G326" i="9"/>
  <c r="G179" i="9"/>
  <c r="G522" i="9"/>
  <c r="G47" i="9"/>
  <c r="G303" i="9"/>
  <c r="G341" i="9"/>
  <c r="G39" i="9"/>
  <c r="G516" i="9"/>
  <c r="G162" i="9"/>
  <c r="G432" i="9"/>
  <c r="G512" i="9"/>
  <c r="G597" i="9"/>
  <c r="G431" i="9"/>
  <c r="T62" i="12"/>
  <c r="T50" i="12"/>
  <c r="T38" i="12"/>
  <c r="T26" i="12"/>
  <c r="T14" i="12"/>
  <c r="T98" i="12"/>
  <c r="T86" i="12"/>
  <c r="T74" i="12"/>
  <c r="T48" i="12"/>
  <c r="T29" i="12"/>
  <c r="T136" i="12"/>
  <c r="T125" i="12"/>
  <c r="T112" i="12"/>
  <c r="T100" i="12"/>
  <c r="T87" i="12"/>
  <c r="T76" i="12"/>
  <c r="T64" i="12"/>
  <c r="T52" i="12"/>
  <c r="T40" i="12"/>
  <c r="T28" i="12"/>
  <c r="T16" i="12"/>
  <c r="T51" i="12"/>
  <c r="T39" i="12"/>
  <c r="T15" i="12"/>
  <c r="T135" i="12"/>
  <c r="T124" i="12"/>
  <c r="T111" i="12"/>
  <c r="T99" i="12"/>
  <c r="T88" i="12"/>
  <c r="T75" i="12"/>
  <c r="T63" i="12"/>
  <c r="T133" i="12"/>
  <c r="T97" i="12"/>
  <c r="T73" i="12"/>
  <c r="T36" i="12"/>
  <c r="T25" i="12"/>
  <c r="T61" i="12"/>
  <c r="T116" i="12"/>
  <c r="T54" i="12"/>
  <c r="T137" i="12"/>
  <c r="T65" i="12"/>
  <c r="T41" i="12"/>
  <c r="T113" i="12"/>
  <c r="T17" i="12"/>
  <c r="T158" i="12"/>
  <c r="T145" i="12"/>
  <c r="T121" i="12"/>
  <c r="T109" i="12"/>
  <c r="T152" i="12"/>
  <c r="T157" i="12"/>
  <c r="T132" i="12"/>
  <c r="T120" i="12"/>
  <c r="T84" i="12"/>
  <c r="T150" i="12"/>
  <c r="T151" i="12"/>
  <c r="T149" i="12"/>
  <c r="T153" i="12"/>
  <c r="T92" i="12"/>
  <c r="T68" i="12"/>
  <c r="T66" i="12"/>
  <c r="T114" i="12"/>
  <c r="T90" i="12"/>
  <c r="T67" i="12"/>
  <c r="T22" i="12"/>
  <c r="T30" i="12"/>
  <c r="T128" i="12"/>
  <c r="T78" i="12"/>
  <c r="T42" i="12"/>
  <c r="T31" i="12"/>
  <c r="T46" i="12"/>
  <c r="T57" i="12"/>
  <c r="T43" i="12"/>
  <c r="T162" i="12"/>
  <c r="T18" i="12"/>
  <c r="T155" i="12"/>
  <c r="T34" i="12"/>
  <c r="T139" i="12"/>
  <c r="T19" i="12"/>
  <c r="T126" i="12"/>
  <c r="T32" i="12"/>
  <c r="T140" i="12"/>
  <c r="T80" i="12"/>
  <c r="T20" i="12"/>
  <c r="T102" i="12"/>
  <c r="T59" i="12"/>
  <c r="T165" i="12"/>
  <c r="T104" i="12"/>
  <c r="T44" i="12"/>
  <c r="T33" i="12"/>
  <c r="T138" i="12"/>
  <c r="T143" i="12"/>
  <c r="T119" i="12"/>
  <c r="T131" i="12"/>
  <c r="T142" i="12"/>
  <c r="T156" i="12"/>
  <c r="T83" i="12"/>
  <c r="T129" i="12"/>
  <c r="T82" i="12"/>
  <c r="T47" i="12"/>
  <c r="T167" i="12"/>
  <c r="T96" i="12"/>
  <c r="T70" i="12"/>
  <c r="T69" i="12"/>
  <c r="T72" i="12"/>
  <c r="T60" i="12"/>
  <c r="T164" i="12"/>
  <c r="T71" i="12"/>
  <c r="T93" i="12"/>
  <c r="T45" i="12"/>
  <c r="T144" i="12"/>
  <c r="T118" i="12"/>
  <c r="T91" i="12"/>
  <c r="T117" i="12"/>
  <c r="T21" i="12"/>
  <c r="T130" i="12"/>
  <c r="T103" i="12"/>
  <c r="T141" i="12"/>
  <c r="T163" i="12"/>
  <c r="T106" i="12"/>
  <c r="T79" i="12"/>
  <c r="T115" i="12"/>
  <c r="T24" i="12"/>
  <c r="T166" i="12"/>
  <c r="T108" i="12"/>
  <c r="T95" i="12"/>
  <c r="T107" i="12"/>
  <c r="T94" i="12"/>
  <c r="T127" i="12"/>
  <c r="T23" i="12"/>
  <c r="T160" i="12"/>
  <c r="T147" i="12"/>
  <c r="T161" i="12"/>
  <c r="T148" i="12"/>
  <c r="J10" i="15"/>
  <c r="J9" i="15"/>
  <c r="J8" i="15"/>
  <c r="AG8" i="13" l="1"/>
  <c r="AW8" i="13"/>
  <c r="Y8" i="13"/>
  <c r="Y9" i="13"/>
  <c r="Y10"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DY420" i="9"/>
  <c r="DW764" i="9"/>
  <c r="DW307" i="9"/>
  <c r="DY386" i="9"/>
  <c r="DY30" i="9"/>
  <c r="DY376" i="9"/>
  <c r="DL158" i="9"/>
  <c r="DL206" i="9"/>
  <c r="DW793" i="9"/>
  <c r="DY543" i="9"/>
  <c r="DN45" i="9"/>
  <c r="DY703" i="9"/>
  <c r="DW751" i="9"/>
  <c r="DW777" i="9"/>
  <c r="DW266" i="9"/>
  <c r="DY200" i="9"/>
  <c r="DY184" i="9"/>
  <c r="DL267" i="9"/>
  <c r="DN230" i="9"/>
  <c r="DW221" i="9"/>
  <c r="DN147" i="9"/>
  <c r="DW359" i="9"/>
  <c r="DW450" i="9"/>
  <c r="DW632" i="9"/>
  <c r="DW661" i="9"/>
  <c r="DW551" i="9"/>
  <c r="DN241" i="9"/>
  <c r="DW410" i="9"/>
  <c r="DW672" i="9"/>
  <c r="DY172" i="9"/>
  <c r="DY588" i="9"/>
  <c r="DA126" i="9"/>
  <c r="DW379" i="9"/>
  <c r="DY373" i="9"/>
  <c r="DY64" i="9"/>
  <c r="EJ41" i="9"/>
  <c r="DY642" i="9"/>
  <c r="DN264" i="9"/>
  <c r="DW623" i="9"/>
  <c r="DW763" i="9"/>
  <c r="DY181" i="9"/>
  <c r="DC148" i="9"/>
  <c r="DW52" i="9"/>
  <c r="DW301" i="9"/>
  <c r="DW723" i="9"/>
  <c r="DW412" i="9"/>
  <c r="DW376" i="9"/>
  <c r="DY412" i="9"/>
  <c r="DY481" i="9"/>
  <c r="DL90" i="9"/>
  <c r="EH67" i="9"/>
  <c r="DW602" i="9"/>
  <c r="DW172" i="9"/>
  <c r="DY561" i="9"/>
  <c r="DY151" i="9"/>
  <c r="DW584" i="9"/>
  <c r="DN130" i="9"/>
  <c r="DW746" i="9"/>
  <c r="DY270" i="9"/>
  <c r="DY795" i="9"/>
  <c r="DL291" i="9"/>
  <c r="DY250" i="9"/>
  <c r="DW586" i="9"/>
  <c r="DW737" i="9"/>
  <c r="DY35" i="9"/>
  <c r="EJ59" i="9"/>
  <c r="DY95" i="9"/>
  <c r="DL239" i="9"/>
  <c r="DN257" i="9"/>
  <c r="DA171" i="9"/>
  <c r="CR195" i="9"/>
  <c r="DY76" i="9"/>
  <c r="EJ57" i="9"/>
  <c r="DY75" i="9"/>
  <c r="DY608" i="9"/>
  <c r="DL224" i="9"/>
  <c r="DW625" i="9"/>
  <c r="DW766" i="9"/>
  <c r="DL234" i="9"/>
  <c r="DA46" i="9"/>
  <c r="DC197" i="9"/>
  <c r="DW689" i="9"/>
  <c r="DW433" i="9"/>
  <c r="DY71" i="9"/>
  <c r="DW337" i="9"/>
  <c r="DW259" i="9"/>
  <c r="DY677" i="9"/>
  <c r="DC177" i="9"/>
  <c r="DY236" i="9"/>
  <c r="DN299" i="9"/>
  <c r="DN75" i="9"/>
  <c r="DA221" i="9"/>
  <c r="DW348" i="9"/>
  <c r="DW350" i="9"/>
  <c r="DY606" i="9"/>
  <c r="DN298" i="9"/>
  <c r="DY58" i="9"/>
  <c r="DY165" i="9"/>
  <c r="DN255" i="9"/>
  <c r="DA139" i="9"/>
  <c r="CP326" i="9"/>
  <c r="DW710" i="9"/>
  <c r="DN115" i="9"/>
  <c r="DW206" i="9"/>
  <c r="EJ58" i="9"/>
  <c r="DY189" i="9"/>
  <c r="DY277" i="9"/>
  <c r="DN235" i="9"/>
  <c r="DY54" i="9"/>
  <c r="DY320" i="9"/>
  <c r="DN271" i="9"/>
  <c r="DC82" i="9"/>
  <c r="DA197" i="9"/>
  <c r="DW658" i="9"/>
  <c r="EH38" i="9"/>
  <c r="EH59" i="9"/>
  <c r="DY136" i="9"/>
  <c r="DL176" i="9"/>
  <c r="DW437" i="9"/>
  <c r="DY155" i="9"/>
  <c r="DL154" i="9"/>
  <c r="DA113" i="9"/>
  <c r="DC57" i="9"/>
  <c r="EH57" i="9"/>
  <c r="DW335" i="9"/>
  <c r="DW705" i="9"/>
  <c r="DY210" i="9"/>
  <c r="DY800" i="9"/>
  <c r="DY550" i="9"/>
  <c r="DN164" i="9"/>
  <c r="DW385" i="9"/>
  <c r="DY252" i="9"/>
  <c r="DY453" i="9"/>
  <c r="DA155" i="9"/>
  <c r="DY368" i="9"/>
  <c r="DW640" i="9"/>
  <c r="DW585" i="9"/>
  <c r="DY275" i="9"/>
  <c r="DW258" i="9"/>
  <c r="DY296" i="9"/>
  <c r="DN268" i="9"/>
  <c r="DW699" i="9"/>
  <c r="DY462" i="9"/>
  <c r="DN274" i="9"/>
  <c r="DW703" i="9"/>
  <c r="DY337" i="9"/>
  <c r="DW494" i="9"/>
  <c r="DY385" i="9"/>
  <c r="DW627" i="9"/>
  <c r="EH54" i="9"/>
  <c r="DW768" i="9"/>
  <c r="DW33" i="9"/>
  <c r="DY728" i="9"/>
  <c r="DL201" i="9"/>
  <c r="DW358" i="9"/>
  <c r="DW417" i="9"/>
  <c r="DY636" i="9"/>
  <c r="DY128" i="9"/>
  <c r="DW320" i="9"/>
  <c r="DN143" i="9"/>
  <c r="DW46" i="9"/>
  <c r="DW57" i="9"/>
  <c r="DW698" i="9"/>
  <c r="DW732" i="9"/>
  <c r="DC195" i="9"/>
  <c r="DW702" i="9"/>
  <c r="EH44" i="9"/>
  <c r="DW631" i="9"/>
  <c r="DY264" i="9"/>
  <c r="DW506" i="9"/>
  <c r="DY479" i="9"/>
  <c r="DL311" i="9"/>
  <c r="DN154" i="9"/>
  <c r="DW552" i="9"/>
  <c r="DW476" i="9"/>
  <c r="DY536" i="9"/>
  <c r="DY653" i="9"/>
  <c r="DY432" i="9"/>
  <c r="DW137" i="9"/>
  <c r="DW315" i="9"/>
  <c r="DY360" i="9"/>
  <c r="DY512" i="9"/>
  <c r="DY41" i="9"/>
  <c r="DN212" i="9"/>
  <c r="DW213" i="9"/>
  <c r="DW174" i="9"/>
  <c r="DY685" i="9"/>
  <c r="DN323" i="9"/>
  <c r="DW42" i="9"/>
  <c r="DY57" i="9"/>
  <c r="DN106" i="9"/>
  <c r="DA164" i="9"/>
  <c r="DC166" i="9"/>
  <c r="DW212" i="9"/>
  <c r="DY631" i="9"/>
  <c r="DW580" i="9"/>
  <c r="DW312" i="9"/>
  <c r="DY500" i="9"/>
  <c r="DW235" i="9"/>
  <c r="DW592" i="9"/>
  <c r="DN163" i="9"/>
  <c r="DL42" i="9"/>
  <c r="DA172" i="9"/>
  <c r="CP346" i="9"/>
  <c r="DN324" i="9"/>
  <c r="DY776" i="9"/>
  <c r="EH27" i="9"/>
  <c r="DY202" i="9"/>
  <c r="DY129" i="9"/>
  <c r="DL210" i="9"/>
  <c r="DW171" i="9"/>
  <c r="DY371" i="9"/>
  <c r="DN283" i="9"/>
  <c r="DC40" i="9"/>
  <c r="DC80" i="9"/>
  <c r="DY671" i="9"/>
  <c r="DY759" i="9"/>
  <c r="DY391" i="9"/>
  <c r="DW407" i="9"/>
  <c r="DY351" i="9"/>
  <c r="DL219" i="9"/>
  <c r="DC186" i="9"/>
  <c r="DC175" i="9"/>
  <c r="DW123" i="9"/>
  <c r="DY171" i="9"/>
  <c r="DC58" i="9"/>
  <c r="DY144" i="9"/>
  <c r="DW541" i="9"/>
  <c r="DW720" i="9"/>
  <c r="DY496" i="9"/>
  <c r="DW396" i="9"/>
  <c r="DY278" i="9"/>
  <c r="DL286" i="9"/>
  <c r="DA138" i="9"/>
  <c r="DC112" i="9"/>
  <c r="CR291" i="9"/>
  <c r="DY501" i="9"/>
  <c r="DW743" i="9"/>
  <c r="DW265" i="9"/>
  <c r="DL277" i="9"/>
  <c r="DW182" i="9"/>
  <c r="DW761" i="9"/>
  <c r="DW105" i="9"/>
  <c r="DW100" i="9"/>
  <c r="DW164" i="9"/>
  <c r="DW501" i="9"/>
  <c r="DY585" i="9"/>
  <c r="DW780" i="9"/>
  <c r="DW597" i="9"/>
  <c r="DW674" i="9"/>
  <c r="DY638" i="9"/>
  <c r="DY701" i="9"/>
  <c r="DN280" i="9"/>
  <c r="EH56" i="9"/>
  <c r="DW516" i="9"/>
  <c r="DY687" i="9"/>
  <c r="DW82" i="9"/>
  <c r="DY164" i="9"/>
  <c r="DW279" i="9"/>
  <c r="EJ36" i="9"/>
  <c r="DY90" i="9"/>
  <c r="DY163" i="9"/>
  <c r="DY657" i="9"/>
  <c r="DN239" i="9"/>
  <c r="DW325" i="9"/>
  <c r="DY655" i="9"/>
  <c r="EJ44" i="9"/>
  <c r="DW264" i="9"/>
  <c r="DW405" i="9"/>
  <c r="DW486" i="9"/>
  <c r="DY133" i="9"/>
  <c r="DN242" i="9"/>
  <c r="DL60" i="9"/>
  <c r="DW750" i="9"/>
  <c r="DY272" i="9"/>
  <c r="DW233" i="9"/>
  <c r="DW498" i="9"/>
  <c r="DW599" i="9"/>
  <c r="DW281" i="9"/>
  <c r="DW735" i="9"/>
  <c r="DY466" i="9"/>
  <c r="DW147" i="9"/>
  <c r="DL280" i="9"/>
  <c r="DN165" i="9"/>
  <c r="DY710" i="9"/>
  <c r="EJ27" i="9"/>
  <c r="DW531" i="9"/>
  <c r="DW253" i="9"/>
  <c r="DY314" i="9"/>
  <c r="DW555" i="9"/>
  <c r="DL316" i="9"/>
  <c r="DW469" i="9"/>
  <c r="DY546" i="9"/>
  <c r="DY367" i="9"/>
  <c r="DY749" i="9"/>
  <c r="DY319" i="9"/>
  <c r="EJ30" i="9"/>
  <c r="DW329" i="9"/>
  <c r="DY182" i="9"/>
  <c r="DY426" i="9"/>
  <c r="DW272" i="9"/>
  <c r="DN24" i="9"/>
  <c r="DL162" i="9"/>
  <c r="DW497" i="9"/>
  <c r="DY205" i="9"/>
  <c r="DY615" i="9"/>
  <c r="DW458" i="9"/>
  <c r="DW788" i="9"/>
  <c r="DN218" i="9"/>
  <c r="DW802" i="9"/>
  <c r="DA140" i="9"/>
  <c r="DW191" i="9"/>
  <c r="DW646" i="9"/>
  <c r="DN277" i="9"/>
  <c r="CR62" i="9"/>
  <c r="DY427" i="9"/>
  <c r="DW484" i="9"/>
  <c r="DY604" i="9"/>
  <c r="DW626" i="9"/>
  <c r="DW676" i="9"/>
  <c r="DA73" i="9"/>
  <c r="DA176" i="9"/>
  <c r="DY633" i="9"/>
  <c r="DY285" i="9"/>
  <c r="DA217" i="9"/>
  <c r="CR109" i="9"/>
  <c r="DW553" i="9"/>
  <c r="DY640" i="9"/>
  <c r="DW468" i="9"/>
  <c r="DY540" i="9"/>
  <c r="DL232" i="9"/>
  <c r="DA110" i="9"/>
  <c r="DA114" i="9"/>
  <c r="DW798" i="9"/>
  <c r="DY637" i="9"/>
  <c r="DC110" i="9"/>
  <c r="EJ55" i="9"/>
  <c r="DY135" i="9"/>
  <c r="DW181" i="9"/>
  <c r="DW280" i="9"/>
  <c r="DW590" i="9"/>
  <c r="DA116" i="9"/>
  <c r="DY89" i="9"/>
  <c r="DY25" i="9"/>
  <c r="DN86" i="9"/>
  <c r="DC109" i="9"/>
  <c r="CP369" i="9"/>
  <c r="DW537" i="9"/>
  <c r="DW115" i="9"/>
  <c r="DY348" i="9"/>
  <c r="DW799" i="9"/>
  <c r="DW362" i="9"/>
  <c r="DC213" i="9"/>
  <c r="DA63" i="9"/>
  <c r="DY137" i="9"/>
  <c r="DY628" i="9"/>
  <c r="DA182" i="9"/>
  <c r="DY352" i="9"/>
  <c r="DW610" i="9"/>
  <c r="DW491" i="9"/>
  <c r="DW109" i="9"/>
  <c r="DW470" i="9"/>
  <c r="DY767" i="9"/>
  <c r="DY454" i="9"/>
  <c r="EJ31" i="9"/>
  <c r="DW495" i="9"/>
  <c r="EH24" i="9"/>
  <c r="DW50" i="9"/>
  <c r="DW744" i="9"/>
  <c r="DY162" i="9"/>
  <c r="DL64" i="9"/>
  <c r="DY387" i="9"/>
  <c r="DW517" i="9"/>
  <c r="DY489" i="9"/>
  <c r="DW519" i="9"/>
  <c r="DY783" i="9"/>
  <c r="DY49" i="9"/>
  <c r="DW74" i="9"/>
  <c r="DW54" i="9"/>
  <c r="DY756" i="9"/>
  <c r="DY274" i="9"/>
  <c r="DL53" i="9"/>
  <c r="DY475" i="9"/>
  <c r="DY138" i="9"/>
  <c r="DW318" i="9"/>
  <c r="DW624" i="9"/>
  <c r="DW656" i="9"/>
  <c r="DY213" i="9"/>
  <c r="DY347" i="9"/>
  <c r="DL292" i="9"/>
  <c r="DL148" i="9"/>
  <c r="DW554" i="9"/>
  <c r="DL92" i="9"/>
  <c r="DY374" i="9"/>
  <c r="DY559" i="9"/>
  <c r="DW113" i="9"/>
  <c r="DW249" i="9"/>
  <c r="DW583" i="9"/>
  <c r="DY537" i="9"/>
  <c r="DW475" i="9"/>
  <c r="DN158" i="9"/>
  <c r="EH26" i="9"/>
  <c r="DY390" i="9"/>
  <c r="DW759" i="9"/>
  <c r="DW558" i="9"/>
  <c r="DY334" i="9"/>
  <c r="DY464" i="9"/>
  <c r="DW98" i="9"/>
  <c r="DN318" i="9"/>
  <c r="DW39" i="9"/>
  <c r="DW394" i="9"/>
  <c r="DY656" i="9"/>
  <c r="DL227" i="9"/>
  <c r="DY419" i="9"/>
  <c r="DW216" i="9"/>
  <c r="DW223" i="9"/>
  <c r="DW300" i="9"/>
  <c r="DW639" i="9"/>
  <c r="DW671" i="9"/>
  <c r="DL141" i="9"/>
  <c r="DN201" i="9"/>
  <c r="DW550" i="9"/>
  <c r="DN326" i="9"/>
  <c r="DW334" i="9"/>
  <c r="DY326" i="9"/>
  <c r="DY266" i="9"/>
  <c r="DL38" i="9"/>
  <c r="DL314" i="9"/>
  <c r="CP140" i="9"/>
  <c r="DY679" i="9"/>
  <c r="DY344" i="9"/>
  <c r="DN73" i="9"/>
  <c r="CP357" i="9"/>
  <c r="DW401" i="9"/>
  <c r="DW729" i="9"/>
  <c r="DY78" i="9"/>
  <c r="DN31" i="9"/>
  <c r="DY154" i="9"/>
  <c r="DA103" i="9"/>
  <c r="DW719" i="9"/>
  <c r="DY188" i="9"/>
  <c r="DL168" i="9"/>
  <c r="CP338" i="9"/>
  <c r="CP277" i="9"/>
  <c r="DY281" i="9"/>
  <c r="DW393" i="9"/>
  <c r="DW240" i="9"/>
  <c r="DY609" i="9"/>
  <c r="DW322" i="9"/>
  <c r="DA183" i="9"/>
  <c r="DC209" i="9"/>
  <c r="DW704" i="9"/>
  <c r="DY470" i="9"/>
  <c r="DC27" i="9"/>
  <c r="DW309" i="9"/>
  <c r="DY123" i="9"/>
  <c r="DW753" i="9"/>
  <c r="DW192" i="9"/>
  <c r="DY118" i="9"/>
  <c r="DA123" i="9"/>
  <c r="DW91" i="9"/>
  <c r="DL276" i="9"/>
  <c r="DN85" i="9"/>
  <c r="DA57" i="9"/>
  <c r="DW398" i="9"/>
  <c r="DY487" i="9"/>
  <c r="DY675" i="9"/>
  <c r="DY644" i="9"/>
  <c r="DL142" i="9"/>
  <c r="DY518" i="9"/>
  <c r="DC106" i="9"/>
  <c r="DW635" i="9"/>
  <c r="DW260" i="9"/>
  <c r="DL209" i="9"/>
  <c r="CR238" i="9"/>
  <c r="DY696" i="9"/>
  <c r="DY328" i="9"/>
  <c r="DW653" i="9"/>
  <c r="DW241" i="9"/>
  <c r="DW767" i="9"/>
  <c r="DY256" i="9"/>
  <c r="DW657" i="9"/>
  <c r="DL186" i="9"/>
  <c r="DL100" i="9"/>
  <c r="DY221" i="9"/>
  <c r="DW72" i="9"/>
  <c r="DY111" i="9"/>
  <c r="DY551" i="9"/>
  <c r="DW133" i="9"/>
  <c r="DW453" i="9"/>
  <c r="DY766" i="9"/>
  <c r="DW217" i="9"/>
  <c r="DY726" i="9"/>
  <c r="DN310" i="9"/>
  <c r="EH52" i="9"/>
  <c r="DW587" i="9"/>
  <c r="DY510" i="9"/>
  <c r="DW647" i="9"/>
  <c r="DY173" i="9"/>
  <c r="DY358" i="9"/>
  <c r="DY404" i="9"/>
  <c r="DL229" i="9"/>
  <c r="DL259" i="9"/>
  <c r="DW355" i="9"/>
  <c r="DW97" i="9"/>
  <c r="DL156" i="9"/>
  <c r="DY350" i="9"/>
  <c r="EH58" i="9"/>
  <c r="DW361" i="9"/>
  <c r="DW651" i="9"/>
  <c r="DY356" i="9"/>
  <c r="DW428" i="9"/>
  <c r="DL27" i="9"/>
  <c r="DL108" i="9"/>
  <c r="DW277" i="9"/>
  <c r="DY591" i="9"/>
  <c r="DW110" i="9"/>
  <c r="DY525" i="9"/>
  <c r="DY283" i="9"/>
  <c r="DW755" i="9"/>
  <c r="DW426" i="9"/>
  <c r="DW186" i="9"/>
  <c r="DW304" i="9"/>
  <c r="DW56" i="9"/>
  <c r="DY304" i="9"/>
  <c r="DN169" i="9"/>
  <c r="EJ67" i="9"/>
  <c r="DW138" i="9"/>
  <c r="DW548" i="9"/>
  <c r="DY436" i="9"/>
  <c r="DY73" i="9"/>
  <c r="DL103" i="9"/>
  <c r="DN60" i="9"/>
  <c r="DW593" i="9"/>
  <c r="DY445" i="9"/>
  <c r="DN238" i="9"/>
  <c r="DW397" i="9"/>
  <c r="DY81" i="9"/>
  <c r="DL31" i="9"/>
  <c r="DW319" i="9"/>
  <c r="DL264" i="9"/>
  <c r="CP57" i="9"/>
  <c r="DY692" i="9"/>
  <c r="DN170" i="9"/>
  <c r="DL135" i="9"/>
  <c r="CP66" i="9"/>
  <c r="DW231" i="9"/>
  <c r="DY669" i="9"/>
  <c r="DY447" i="9"/>
  <c r="DN148" i="9"/>
  <c r="DN105" i="9"/>
  <c r="CP228" i="9"/>
  <c r="DW460" i="9"/>
  <c r="DY772" i="9"/>
  <c r="DL274" i="9"/>
  <c r="CP355" i="9"/>
  <c r="CR140" i="9"/>
  <c r="DY612" i="9"/>
  <c r="DW183" i="9"/>
  <c r="DY369" i="9"/>
  <c r="DN288" i="9"/>
  <c r="DY643" i="9"/>
  <c r="DC208" i="9"/>
  <c r="DW444" i="9"/>
  <c r="DY284" i="9"/>
  <c r="DN27" i="9"/>
  <c r="CP165" i="9"/>
  <c r="DW406" i="9"/>
  <c r="EJ49" i="9"/>
  <c r="DY560" i="9"/>
  <c r="DY245" i="9"/>
  <c r="DN186" i="9"/>
  <c r="DY773" i="9"/>
  <c r="DY455" i="9"/>
  <c r="DL295" i="9"/>
  <c r="DC129" i="9"/>
  <c r="DA92" i="9"/>
  <c r="DY573" i="9"/>
  <c r="DW695" i="9"/>
  <c r="DY312" i="9"/>
  <c r="DY301" i="9"/>
  <c r="EJ56" i="9"/>
  <c r="DN185" i="9"/>
  <c r="CR335" i="9"/>
  <c r="DY401" i="9"/>
  <c r="DY582" i="9"/>
  <c r="DN94" i="9"/>
  <c r="DW654" i="9"/>
  <c r="DY361" i="9"/>
  <c r="DW126" i="9"/>
  <c r="DW675" i="9"/>
  <c r="DY120" i="9"/>
  <c r="DW461" i="9"/>
  <c r="DW706" i="9"/>
  <c r="DN84" i="9"/>
  <c r="DL75" i="9"/>
  <c r="DW578" i="9"/>
  <c r="DL119" i="9"/>
  <c r="DY488" i="9"/>
  <c r="DY698" i="9"/>
  <c r="DW530" i="9"/>
  <c r="DW616" i="9"/>
  <c r="DW694" i="9"/>
  <c r="DW27" i="9"/>
  <c r="DY105" i="9"/>
  <c r="DL235" i="9"/>
  <c r="DL199" i="9"/>
  <c r="DY508" i="9"/>
  <c r="DL248" i="9"/>
  <c r="DW797" i="9"/>
  <c r="DW459" i="9"/>
  <c r="DY157" i="9"/>
  <c r="EH28" i="9"/>
  <c r="DW188" i="9"/>
  <c r="DL192" i="9"/>
  <c r="DW83" i="9"/>
  <c r="DY72" i="9"/>
  <c r="DW778" i="9"/>
  <c r="DC191" i="9"/>
  <c r="DY441" i="9"/>
  <c r="DW726" i="9"/>
  <c r="DY263" i="9"/>
  <c r="DW803" i="9"/>
  <c r="DW728" i="9"/>
  <c r="DL149" i="9"/>
  <c r="DN161" i="9"/>
  <c r="DW107" i="9"/>
  <c r="DY737" i="9"/>
  <c r="DN63" i="9"/>
  <c r="DW648" i="9"/>
  <c r="DW219" i="9"/>
  <c r="DY305" i="9"/>
  <c r="DW104" i="9"/>
  <c r="DW769" i="9"/>
  <c r="DW679" i="9"/>
  <c r="DY753" i="9"/>
  <c r="DY439" i="9"/>
  <c r="DN207" i="9"/>
  <c r="DW163" i="9"/>
  <c r="DW652" i="9"/>
  <c r="DW190" i="9"/>
  <c r="DW66" i="9"/>
  <c r="EJ34" i="9"/>
  <c r="DY107" i="9"/>
  <c r="DL309" i="9"/>
  <c r="DW775" i="9"/>
  <c r="DY522" i="9"/>
  <c r="DY706" i="9"/>
  <c r="DW409" i="9"/>
  <c r="DY429" i="9"/>
  <c r="DW22" i="9"/>
  <c r="DY229" i="9"/>
  <c r="DY704" i="9"/>
  <c r="DC30" i="9"/>
  <c r="DW145" i="9"/>
  <c r="DL82" i="9"/>
  <c r="DN100" i="9"/>
  <c r="DC43" i="9"/>
  <c r="EJ52" i="9"/>
  <c r="DY413" i="9"/>
  <c r="DW760" i="9"/>
  <c r="DW693" i="9"/>
  <c r="DY201" i="9"/>
  <c r="DA205" i="9"/>
  <c r="DW520" i="9"/>
  <c r="DY222" i="9"/>
  <c r="DL233" i="9"/>
  <c r="DA98" i="9"/>
  <c r="CP386" i="9"/>
  <c r="DY422" i="9"/>
  <c r="DW717" i="9"/>
  <c r="DW561" i="9"/>
  <c r="DL257" i="9"/>
  <c r="DW148" i="9"/>
  <c r="DN308" i="9"/>
  <c r="CR259" i="9"/>
  <c r="DY254" i="9"/>
  <c r="DL95" i="9"/>
  <c r="DL37" i="9"/>
  <c r="CP363" i="9"/>
  <c r="DY357" i="9"/>
  <c r="DY318" i="9"/>
  <c r="DY722" i="9"/>
  <c r="DN39" i="9"/>
  <c r="DW466" i="9"/>
  <c r="DY761" i="9"/>
  <c r="DN180" i="9"/>
  <c r="DA151" i="9"/>
  <c r="CP119" i="9"/>
  <c r="DW716" i="9"/>
  <c r="EH63" i="9"/>
  <c r="DY156" i="9"/>
  <c r="DW119" i="9"/>
  <c r="DW195" i="9"/>
  <c r="DY46" i="9"/>
  <c r="DC22" i="9"/>
  <c r="DY527" i="9"/>
  <c r="DY474" i="9"/>
  <c r="DL301" i="9"/>
  <c r="DC25" i="9"/>
  <c r="EH34" i="9"/>
  <c r="DW607" i="9"/>
  <c r="DW718" i="9"/>
  <c r="DW343" i="9"/>
  <c r="DY295" i="9"/>
  <c r="DC84" i="9"/>
  <c r="DW34" i="9"/>
  <c r="DL225" i="9"/>
  <c r="DN68" i="9"/>
  <c r="DA191" i="9"/>
  <c r="DW540" i="9"/>
  <c r="DY345" i="9"/>
  <c r="DW786" i="9"/>
  <c r="DL45" i="9"/>
  <c r="DW663" i="9"/>
  <c r="DW224" i="9"/>
  <c r="DY443" i="9"/>
  <c r="DL84" i="9"/>
  <c r="DW43" i="9"/>
  <c r="DY666" i="9"/>
  <c r="DW128" i="9"/>
  <c r="DY349" i="9"/>
  <c r="DY313" i="9"/>
  <c r="DW118" i="9"/>
  <c r="DW244" i="9"/>
  <c r="DW338" i="9"/>
  <c r="DY396" i="9"/>
  <c r="DW521" i="9"/>
  <c r="DY684" i="9"/>
  <c r="DL189" i="9"/>
  <c r="DW523" i="9"/>
  <c r="DY393" i="9"/>
  <c r="DW546" i="9"/>
  <c r="DY760" i="9"/>
  <c r="DY562" i="9"/>
  <c r="DW326" i="9"/>
  <c r="DW779" i="9"/>
  <c r="DY248" i="9"/>
  <c r="DN297" i="9"/>
  <c r="DW591" i="9"/>
  <c r="DW44" i="9"/>
  <c r="DY452" i="9"/>
  <c r="DW752" i="9"/>
  <c r="DY521" i="9"/>
  <c r="DN58" i="9"/>
  <c r="DW32" i="9"/>
  <c r="DN43" i="9"/>
  <c r="DY198" i="9"/>
  <c r="DA109" i="9"/>
  <c r="DW791" i="9"/>
  <c r="DW29" i="9"/>
  <c r="DY580" i="9"/>
  <c r="DY459" i="9"/>
  <c r="DN91" i="9"/>
  <c r="CR220" i="9"/>
  <c r="DC39" i="9"/>
  <c r="DW518" i="9"/>
  <c r="DN96" i="9"/>
  <c r="DY720" i="9"/>
  <c r="DC101" i="9"/>
  <c r="DW339" i="9"/>
  <c r="DY115" i="9"/>
  <c r="DY261" i="9"/>
  <c r="DW612" i="9"/>
  <c r="DW804" i="9"/>
  <c r="DN311" i="9"/>
  <c r="DW598" i="9"/>
  <c r="DY435" i="9"/>
  <c r="DW489" i="9"/>
  <c r="DL211" i="9"/>
  <c r="EH60" i="9"/>
  <c r="DW269" i="9"/>
  <c r="DW418" i="9"/>
  <c r="DL63" i="9"/>
  <c r="DN136" i="9"/>
  <c r="CP133" i="9"/>
  <c r="DL34" i="9"/>
  <c r="CP400" i="9"/>
  <c r="DL56" i="9"/>
  <c r="DY59" i="9"/>
  <c r="DY241" i="9"/>
  <c r="DY444" i="9"/>
  <c r="DC36" i="9"/>
  <c r="DN80" i="9"/>
  <c r="CP23" i="9"/>
  <c r="CP306" i="9"/>
  <c r="CR397" i="9"/>
  <c r="EH35" i="9"/>
  <c r="DW504" i="9"/>
  <c r="DA169" i="9"/>
  <c r="DW360" i="9"/>
  <c r="DA68" i="9"/>
  <c r="DW134" i="9"/>
  <c r="DY359" i="9"/>
  <c r="DL302" i="9"/>
  <c r="DW132" i="9"/>
  <c r="DN305" i="9"/>
  <c r="DC73" i="9"/>
  <c r="DW62" i="9"/>
  <c r="CP230" i="9"/>
  <c r="DY503" i="9"/>
  <c r="DL327" i="9"/>
  <c r="DC184" i="9"/>
  <c r="CR257" i="9"/>
  <c r="CR256" i="9"/>
  <c r="DY735" i="9"/>
  <c r="DW758" i="9"/>
  <c r="DN52" i="9"/>
  <c r="DA90" i="9"/>
  <c r="DL216" i="9"/>
  <c r="AB103" i="13"/>
  <c r="DY183" i="9"/>
  <c r="DL228" i="9"/>
  <c r="DA222" i="9"/>
  <c r="DY265" i="9"/>
  <c r="DW714" i="9"/>
  <c r="DN142" i="9"/>
  <c r="DY180" i="9"/>
  <c r="DC194" i="9"/>
  <c r="DY681" i="9"/>
  <c r="DC127" i="9"/>
  <c r="CP145" i="9"/>
  <c r="CP29" i="9"/>
  <c r="CR338" i="9"/>
  <c r="DY802" i="9"/>
  <c r="DW485" i="9"/>
  <c r="DA223" i="9"/>
  <c r="DL55" i="9"/>
  <c r="DA160" i="9"/>
  <c r="CR224" i="9"/>
  <c r="CR281" i="9"/>
  <c r="DW754" i="9"/>
  <c r="DL40" i="9"/>
  <c r="CR251" i="9"/>
  <c r="CP372" i="9"/>
  <c r="DY440" i="9"/>
  <c r="DY733" i="9"/>
  <c r="DY457" i="9"/>
  <c r="EJ25" i="9"/>
  <c r="DY418" i="9"/>
  <c r="DN190" i="9"/>
  <c r="DW130" i="9"/>
  <c r="DW293" i="9"/>
  <c r="DL99" i="9"/>
  <c r="DW131" i="9"/>
  <c r="DW261" i="9"/>
  <c r="DY176" i="9"/>
  <c r="EH23" i="9"/>
  <c r="EJ23" i="9"/>
  <c r="DY794" i="9"/>
  <c r="DN90" i="9"/>
  <c r="DW414" i="9"/>
  <c r="DY96" i="9"/>
  <c r="DW150" i="9"/>
  <c r="DY782" i="9"/>
  <c r="DY483" i="9"/>
  <c r="DW462" i="9"/>
  <c r="DW296" i="9"/>
  <c r="DY106" i="9"/>
  <c r="DL288" i="9"/>
  <c r="DW349" i="9"/>
  <c r="DY405" i="9"/>
  <c r="DW609" i="9"/>
  <c r="DW686" i="9"/>
  <c r="DY215" i="9"/>
  <c r="DL300" i="9"/>
  <c r="DW611" i="9"/>
  <c r="DW736" i="9"/>
  <c r="DL25" i="9"/>
  <c r="DA185" i="9"/>
  <c r="DW512" i="9"/>
  <c r="DW321" i="9"/>
  <c r="DL182" i="9"/>
  <c r="DY770" i="9"/>
  <c r="DC45" i="9"/>
  <c r="DW90" i="9"/>
  <c r="CP170" i="9"/>
  <c r="DW228" i="9"/>
  <c r="DW643" i="9"/>
  <c r="DL198" i="9"/>
  <c r="DC216" i="9"/>
  <c r="DY325" i="9"/>
  <c r="DW440" i="9"/>
  <c r="DY505" i="9"/>
  <c r="DL155" i="9"/>
  <c r="DY517" i="9"/>
  <c r="DL94" i="9"/>
  <c r="DW542" i="9"/>
  <c r="DL246" i="9"/>
  <c r="DY613" i="9"/>
  <c r="DA162" i="9"/>
  <c r="DW38" i="9"/>
  <c r="DW415" i="9"/>
  <c r="DY572" i="9"/>
  <c r="DW465" i="9"/>
  <c r="DY416" i="9"/>
  <c r="DW649" i="9"/>
  <c r="DC130" i="9"/>
  <c r="EJ60" i="9"/>
  <c r="DA85" i="9"/>
  <c r="EH43" i="9"/>
  <c r="DY381" i="9"/>
  <c r="DN87" i="9"/>
  <c r="DW79" i="9"/>
  <c r="DA156" i="9"/>
  <c r="CP317" i="9"/>
  <c r="CR98" i="9"/>
  <c r="CP292" i="9"/>
  <c r="DW71" i="9"/>
  <c r="DN59" i="9"/>
  <c r="DC83" i="9"/>
  <c r="DY709" i="9"/>
  <c r="CP33" i="9"/>
  <c r="DY237" i="9"/>
  <c r="DL110" i="9"/>
  <c r="DC65" i="9"/>
  <c r="EH64" i="9"/>
  <c r="DY67" i="9"/>
  <c r="DW709" i="9"/>
  <c r="DN192" i="9"/>
  <c r="CR243" i="9"/>
  <c r="DN214" i="9"/>
  <c r="DC206" i="9"/>
  <c r="CP350" i="9"/>
  <c r="CR365" i="9"/>
  <c r="AB128" i="13"/>
  <c r="EJ24" i="9"/>
  <c r="DY134" i="9"/>
  <c r="DA105" i="9"/>
  <c r="DW308" i="9"/>
  <c r="DA102" i="9"/>
  <c r="DW226" i="9"/>
  <c r="DN32" i="9"/>
  <c r="DA36" i="9"/>
  <c r="CR190" i="9"/>
  <c r="EJ64" i="9"/>
  <c r="DY719" i="9"/>
  <c r="DY570" i="9"/>
  <c r="DL289" i="9"/>
  <c r="CR100" i="9"/>
  <c r="DN168" i="9"/>
  <c r="CR68" i="9"/>
  <c r="CP332" i="9"/>
  <c r="CR194" i="9"/>
  <c r="AB95" i="13"/>
  <c r="DW61" i="9"/>
  <c r="DY300" i="9"/>
  <c r="DW708" i="9"/>
  <c r="DL140" i="9"/>
  <c r="CP162" i="9"/>
  <c r="DY132" i="9"/>
  <c r="DY402" i="9"/>
  <c r="DW435" i="9"/>
  <c r="DY564" i="9"/>
  <c r="DL70" i="9"/>
  <c r="DW399" i="9"/>
  <c r="DY798" i="9"/>
  <c r="DN157" i="9"/>
  <c r="DW76" i="9"/>
  <c r="DY327" i="9"/>
  <c r="DW645" i="9"/>
  <c r="DW510" i="9"/>
  <c r="DW63" i="9"/>
  <c r="DY480" i="9"/>
  <c r="DN171" i="9"/>
  <c r="DW487" i="9"/>
  <c r="DW789" i="9"/>
  <c r="DY394" i="9"/>
  <c r="DY755" i="9"/>
  <c r="DL322" i="9"/>
  <c r="DY621" i="9"/>
  <c r="DY548" i="9"/>
  <c r="EJ42" i="9"/>
  <c r="DN135" i="9"/>
  <c r="DY515" i="9"/>
  <c r="DW701" i="9"/>
  <c r="DW731" i="9"/>
  <c r="DW377" i="9"/>
  <c r="DW581" i="9"/>
  <c r="EH33" i="9"/>
  <c r="DW290" i="9"/>
  <c r="DY26" i="9"/>
  <c r="DW78" i="9"/>
  <c r="DA199" i="9"/>
  <c r="DY294" i="9"/>
  <c r="DY431" i="9"/>
  <c r="DW688" i="9"/>
  <c r="DL220" i="9"/>
  <c r="DA142" i="9"/>
  <c r="DY214" i="9"/>
  <c r="CP111" i="9"/>
  <c r="DY680" i="9"/>
  <c r="DY673" i="9"/>
  <c r="DL151" i="9"/>
  <c r="CP313" i="9"/>
  <c r="DN54" i="9"/>
  <c r="DW45" i="9"/>
  <c r="DL265" i="9"/>
  <c r="DN261" i="9"/>
  <c r="DW713" i="9"/>
  <c r="DL30" i="9"/>
  <c r="DY410" i="9"/>
  <c r="DW692" i="9"/>
  <c r="DN50" i="9"/>
  <c r="DA215" i="9"/>
  <c r="DY101" i="9"/>
  <c r="DW749" i="9"/>
  <c r="DY589" i="9"/>
  <c r="DY158" i="9"/>
  <c r="DL255" i="9"/>
  <c r="DY234" i="9"/>
  <c r="DA125" i="9"/>
  <c r="DW400" i="9"/>
  <c r="DA167" i="9"/>
  <c r="DY765" i="9"/>
  <c r="DW787" i="9"/>
  <c r="DC99" i="9"/>
  <c r="DL174" i="9"/>
  <c r="CP138" i="9"/>
  <c r="CR57" i="9"/>
  <c r="CR348" i="9"/>
  <c r="DW178" i="9"/>
  <c r="EJ51" i="9"/>
  <c r="DY763" i="9"/>
  <c r="DW429" i="9"/>
  <c r="DN202" i="9"/>
  <c r="CP71" i="9"/>
  <c r="DN118" i="9"/>
  <c r="DA134" i="9"/>
  <c r="DW207" i="9"/>
  <c r="DW189" i="9"/>
  <c r="DY66" i="9"/>
  <c r="DY754" i="9"/>
  <c r="DA181" i="9"/>
  <c r="EJ33" i="9"/>
  <c r="DC181" i="9"/>
  <c r="CR117" i="9"/>
  <c r="CP89" i="9"/>
  <c r="CR258" i="9"/>
  <c r="DW582" i="9"/>
  <c r="DY53" i="9"/>
  <c r="DL171" i="9"/>
  <c r="DA209" i="9"/>
  <c r="DY796" i="9"/>
  <c r="CP254" i="9"/>
  <c r="DY247" i="9"/>
  <c r="DL160" i="9"/>
  <c r="DA53" i="9"/>
  <c r="CR122" i="9"/>
  <c r="DY77" i="9"/>
  <c r="DN313" i="9"/>
  <c r="DN113" i="9"/>
  <c r="DA224" i="9"/>
  <c r="DY392" i="9"/>
  <c r="DN132" i="9"/>
  <c r="CP193" i="9"/>
  <c r="CR155" i="9"/>
  <c r="CR150" i="9"/>
  <c r="DY204" i="9"/>
  <c r="DW622" i="9"/>
  <c r="DY482" i="9"/>
  <c r="DN265" i="9"/>
  <c r="DY711" i="9"/>
  <c r="DY723" i="9"/>
  <c r="DW305" i="9"/>
  <c r="DW238" i="9"/>
  <c r="DY258" i="9"/>
  <c r="DW144" i="9"/>
  <c r="DW103" i="9"/>
  <c r="DY32" i="9"/>
  <c r="DW773" i="9"/>
  <c r="EH62" i="9"/>
  <c r="DW314" i="9"/>
  <c r="DW569" i="9"/>
  <c r="DY727" i="9"/>
  <c r="DY499" i="9"/>
  <c r="DN61" i="9"/>
  <c r="DY384" i="9"/>
  <c r="DW68" i="9"/>
  <c r="DW573" i="9"/>
  <c r="DY509" i="9"/>
  <c r="DY398" i="9"/>
  <c r="DY530" i="9"/>
  <c r="DW508" i="9"/>
  <c r="DY678" i="9"/>
  <c r="DY28" i="9"/>
  <c r="DW284" i="9"/>
  <c r="DY179" i="9"/>
  <c r="DY102" i="9"/>
  <c r="DW513" i="9"/>
  <c r="DA62" i="9"/>
  <c r="DY601" i="9"/>
  <c r="DC188" i="9"/>
  <c r="DW687" i="9"/>
  <c r="DN92" i="9"/>
  <c r="DN251" i="9"/>
  <c r="DY282" i="9"/>
  <c r="DN237" i="9"/>
  <c r="DW363" i="9"/>
  <c r="DY663" i="9"/>
  <c r="EJ45" i="9"/>
  <c r="CR34" i="9"/>
  <c r="DY661" i="9"/>
  <c r="CP54" i="9"/>
  <c r="DW286" i="9"/>
  <c r="DY50" i="9"/>
  <c r="DY646" i="9"/>
  <c r="DL52" i="9"/>
  <c r="CP276" i="9"/>
  <c r="DW533" i="9"/>
  <c r="DL145" i="9"/>
  <c r="DN36" i="9"/>
  <c r="DY317" i="9"/>
  <c r="DL254" i="9"/>
  <c r="DY108" i="9"/>
  <c r="DW229" i="9"/>
  <c r="DY786" i="9"/>
  <c r="DN33" i="9"/>
  <c r="DL136" i="9"/>
  <c r="DC187" i="9"/>
  <c r="DW225" i="9"/>
  <c r="CR246" i="9"/>
  <c r="DW629" i="9"/>
  <c r="DN47" i="9"/>
  <c r="DW545" i="9"/>
  <c r="DL294" i="9"/>
  <c r="CR69" i="9"/>
  <c r="CR351" i="9"/>
  <c r="AB75" i="13"/>
  <c r="DW288" i="9"/>
  <c r="DW603" i="9"/>
  <c r="DY91" i="9"/>
  <c r="DW92" i="9"/>
  <c r="DC51" i="9"/>
  <c r="CR91" i="9"/>
  <c r="DA157" i="9"/>
  <c r="CR306" i="9"/>
  <c r="DY186" i="9"/>
  <c r="DY804" i="9"/>
  <c r="DW375" i="9"/>
  <c r="DN198" i="9"/>
  <c r="DC115" i="9"/>
  <c r="DY69" i="9"/>
  <c r="DC193" i="9"/>
  <c r="CP282" i="9"/>
  <c r="CR128" i="9"/>
  <c r="CP90" i="9"/>
  <c r="DL205" i="9"/>
  <c r="DW173" i="9"/>
  <c r="DY178" i="9"/>
  <c r="DW175" i="9"/>
  <c r="DN234" i="9"/>
  <c r="CR105" i="9"/>
  <c r="DN42" i="9"/>
  <c r="DA195" i="9"/>
  <c r="CP365" i="9"/>
  <c r="CP342" i="9"/>
  <c r="DY491" i="9"/>
  <c r="DW438" i="9"/>
  <c r="DW239" i="9"/>
  <c r="CP272" i="9"/>
  <c r="DW160" i="9"/>
  <c r="DA115" i="9"/>
  <c r="CR133" i="9"/>
  <c r="CR113" i="9"/>
  <c r="EJ22" i="9"/>
  <c r="DA173" i="9"/>
  <c r="DY94" i="9"/>
  <c r="DW560" i="9"/>
  <c r="DL114" i="9"/>
  <c r="CP325" i="9"/>
  <c r="DL290" i="9"/>
  <c r="AB64" i="13"/>
  <c r="DY299" i="9"/>
  <c r="DN223" i="9"/>
  <c r="CP108" i="9"/>
  <c r="DC41" i="9"/>
  <c r="DY424" i="9"/>
  <c r="DA35" i="9"/>
  <c r="DA204" i="9"/>
  <c r="CP293" i="9"/>
  <c r="DY579" i="9"/>
  <c r="CP388" i="9"/>
  <c r="DL121" i="9"/>
  <c r="DN220" i="9"/>
  <c r="DW381" i="9"/>
  <c r="DW215" i="9"/>
  <c r="DY428" i="9"/>
  <c r="DW328" i="9"/>
  <c r="DL325" i="9"/>
  <c r="EH25" i="9"/>
  <c r="DW169" i="9"/>
  <c r="DY74" i="9"/>
  <c r="DN145" i="9"/>
  <c r="DW271" i="9"/>
  <c r="DW383" i="9"/>
  <c r="DY399" i="9"/>
  <c r="DL242" i="9"/>
  <c r="DY403" i="9"/>
  <c r="DW784" i="9"/>
  <c r="DW785" i="9"/>
  <c r="DY788" i="9"/>
  <c r="DY93" i="9"/>
  <c r="EJ26" i="9"/>
  <c r="DY693" i="9"/>
  <c r="DY55" i="9"/>
  <c r="DW336" i="9"/>
  <c r="DW165" i="9"/>
  <c r="DY514" i="9"/>
  <c r="DL107" i="9"/>
  <c r="DW442" i="9"/>
  <c r="DW291" i="9"/>
  <c r="DL24" i="9"/>
  <c r="DW511" i="9"/>
  <c r="DW179" i="9"/>
  <c r="DW353" i="9"/>
  <c r="DY227" i="9"/>
  <c r="DW391" i="9"/>
  <c r="DL35" i="9"/>
  <c r="DC172" i="9"/>
  <c r="DW419" i="9"/>
  <c r="DY567" i="9"/>
  <c r="DC75" i="9"/>
  <c r="DL303" i="9"/>
  <c r="DA133" i="9"/>
  <c r="EJ38" i="9"/>
  <c r="DW276" i="9"/>
  <c r="DY674" i="9"/>
  <c r="DY378" i="9"/>
  <c r="DL285" i="9"/>
  <c r="CR188" i="9"/>
  <c r="DW161" i="9"/>
  <c r="DW721" i="9"/>
  <c r="DN141" i="9"/>
  <c r="DC119" i="9"/>
  <c r="DY662" i="9"/>
  <c r="DY495" i="9"/>
  <c r="DW493" i="9"/>
  <c r="DC124" i="9"/>
  <c r="DN107" i="9"/>
  <c r="DC74" i="9"/>
  <c r="DW496" i="9"/>
  <c r="DY718" i="9"/>
  <c r="DL240" i="9"/>
  <c r="CP390" i="9"/>
  <c r="DL129" i="9"/>
  <c r="CR214" i="9"/>
  <c r="DY493" i="9"/>
  <c r="DW443" i="9"/>
  <c r="DW298" i="9"/>
  <c r="DY614" i="9"/>
  <c r="DY355" i="9"/>
  <c r="DA136" i="9"/>
  <c r="CP250" i="9"/>
  <c r="CR288" i="9"/>
  <c r="DW268" i="9"/>
  <c r="DY547" i="9"/>
  <c r="DW722" i="9"/>
  <c r="DW604" i="9"/>
  <c r="DL203" i="9"/>
  <c r="DC26" i="9"/>
  <c r="DY315" i="9"/>
  <c r="DA54" i="9"/>
  <c r="CP239" i="9"/>
  <c r="DW205" i="9"/>
  <c r="DY161" i="9"/>
  <c r="DY748" i="9"/>
  <c r="DA89" i="9"/>
  <c r="DW285" i="9"/>
  <c r="DL172" i="9"/>
  <c r="CP104" i="9"/>
  <c r="CR279" i="9"/>
  <c r="CR96" i="9"/>
  <c r="DY792" i="9"/>
  <c r="DW595" i="9"/>
  <c r="DY262" i="9"/>
  <c r="DL139" i="9"/>
  <c r="DY617" i="9"/>
  <c r="DA28" i="9"/>
  <c r="DW427" i="9"/>
  <c r="DC144" i="9"/>
  <c r="CP130" i="9"/>
  <c r="CP128" i="9"/>
  <c r="CR137" i="9"/>
  <c r="DW801" i="9"/>
  <c r="DL66" i="9"/>
  <c r="DL137" i="9"/>
  <c r="DY478" i="9"/>
  <c r="DL221" i="9"/>
  <c r="CP360" i="9"/>
  <c r="CP298" i="9"/>
  <c r="CP214" i="9"/>
  <c r="DW502" i="9"/>
  <c r="CR362" i="9"/>
  <c r="DW49" i="9"/>
  <c r="DL207" i="9"/>
  <c r="DY485" i="9"/>
  <c r="DY752" i="9"/>
  <c r="DW571" i="9"/>
  <c r="DW600" i="9"/>
  <c r="DW637" i="9"/>
  <c r="DY307" i="9"/>
  <c r="DY463" i="9"/>
  <c r="EH53" i="9"/>
  <c r="DY469" i="9"/>
  <c r="DW287" i="9"/>
  <c r="DY65" i="9"/>
  <c r="DW330" i="9"/>
  <c r="DY605" i="9"/>
  <c r="DY372" i="9"/>
  <c r="DW237" i="9"/>
  <c r="DW218" i="9"/>
  <c r="DW211" i="9"/>
  <c r="DW387" i="9"/>
  <c r="DY555" i="9"/>
  <c r="CP336" i="9"/>
  <c r="DW232" i="9"/>
  <c r="DY207" i="9"/>
  <c r="DY649" i="9"/>
  <c r="DN151" i="9"/>
  <c r="DW742" i="9"/>
  <c r="DY691" i="9"/>
  <c r="DW628" i="9"/>
  <c r="DY450" i="9"/>
  <c r="DW142" i="9"/>
  <c r="DW40" i="9"/>
  <c r="DY700" i="9"/>
  <c r="DY592" i="9"/>
  <c r="DL28" i="9"/>
  <c r="CR401" i="9"/>
  <c r="DY153" i="9"/>
  <c r="DY764" i="9"/>
  <c r="DY68" i="9"/>
  <c r="DN56" i="9"/>
  <c r="DC48" i="9"/>
  <c r="DA186" i="9"/>
  <c r="DW620" i="9"/>
  <c r="DY532" i="9"/>
  <c r="DY330" i="9"/>
  <c r="DN293" i="9"/>
  <c r="CP43" i="9"/>
  <c r="DY721" i="9"/>
  <c r="DY279" i="9"/>
  <c r="DW715" i="9"/>
  <c r="DC90" i="9"/>
  <c r="DY244" i="9"/>
  <c r="DY141" i="9"/>
  <c r="DY523" i="9"/>
  <c r="DY533" i="9"/>
  <c r="DN137" i="9"/>
  <c r="CP114" i="9"/>
  <c r="DW194" i="9"/>
  <c r="DW199" i="9"/>
  <c r="DY421" i="9"/>
  <c r="DY235" i="9"/>
  <c r="DA59" i="9"/>
  <c r="DY690" i="9"/>
  <c r="DA83" i="9"/>
  <c r="DY423" i="9"/>
  <c r="EH48" i="9"/>
  <c r="DN197" i="9"/>
  <c r="DW441" i="9"/>
  <c r="DC219" i="9"/>
  <c r="DW712" i="9"/>
  <c r="DC24" i="9"/>
  <c r="CP194" i="9"/>
  <c r="CP399" i="9"/>
  <c r="DW664" i="9"/>
  <c r="DW403" i="9"/>
  <c r="DN83" i="9"/>
  <c r="DA107" i="9"/>
  <c r="DY664" i="9"/>
  <c r="CR179" i="9"/>
  <c r="DW741" i="9"/>
  <c r="DL126" i="9"/>
  <c r="EH36" i="9"/>
  <c r="DY713" i="9"/>
  <c r="DA24" i="9"/>
  <c r="DW297" i="9"/>
  <c r="DC183" i="9"/>
  <c r="DW372" i="9"/>
  <c r="DN287" i="9"/>
  <c r="DA51" i="9"/>
  <c r="CR356" i="9"/>
  <c r="CR71" i="9"/>
  <c r="DW342" i="9"/>
  <c r="DL282" i="9"/>
  <c r="DY259" i="9"/>
  <c r="DC118" i="9"/>
  <c r="CP247" i="9"/>
  <c r="CP204" i="9"/>
  <c r="DW243" i="9"/>
  <c r="DY716" i="9"/>
  <c r="DA40" i="9"/>
  <c r="DW642" i="9"/>
  <c r="DW568" i="9"/>
  <c r="DY239" i="9"/>
  <c r="DY784" i="9"/>
  <c r="DL283" i="9"/>
  <c r="CR219" i="9"/>
  <c r="DL305" i="9"/>
  <c r="DC199" i="9"/>
  <c r="CP378" i="9"/>
  <c r="CP256" i="9"/>
  <c r="DW196" i="9"/>
  <c r="DL217" i="9"/>
  <c r="DN38" i="9"/>
  <c r="DW707" i="9"/>
  <c r="DN306" i="9"/>
  <c r="CP226" i="9"/>
  <c r="CP52" i="9"/>
  <c r="AB42" i="13"/>
  <c r="DW724" i="9"/>
  <c r="CP211" i="9"/>
  <c r="CR270" i="9"/>
  <c r="DY799" i="9"/>
  <c r="DY627" i="9"/>
  <c r="DW26" i="9"/>
  <c r="EJ47" i="9"/>
  <c r="DC49" i="9"/>
  <c r="DW614" i="9"/>
  <c r="DW618" i="9"/>
  <c r="DW445" i="9"/>
  <c r="DW562" i="9"/>
  <c r="DL307" i="9"/>
  <c r="DY581" i="9"/>
  <c r="DY688" i="9"/>
  <c r="DY353" i="9"/>
  <c r="DY743" i="9"/>
  <c r="DY251" i="9"/>
  <c r="EH61" i="9"/>
  <c r="DY595" i="9"/>
  <c r="DY707" i="9"/>
  <c r="DL87" i="9"/>
  <c r="DY130" i="9"/>
  <c r="DL111" i="9"/>
  <c r="DC64" i="9"/>
  <c r="DY329" i="9"/>
  <c r="DW242" i="9"/>
  <c r="DC44" i="9"/>
  <c r="DW543" i="9"/>
  <c r="DC156" i="9"/>
  <c r="DC167" i="9"/>
  <c r="DL167" i="9"/>
  <c r="DA97" i="9"/>
  <c r="DW149" i="9"/>
  <c r="DW575" i="9"/>
  <c r="DL127" i="9"/>
  <c r="DN282" i="9"/>
  <c r="DY513" i="9"/>
  <c r="DN187" i="9"/>
  <c r="CR104" i="9"/>
  <c r="DY321" i="9"/>
  <c r="DY363" i="9"/>
  <c r="DN309" i="9"/>
  <c r="DN327" i="9"/>
  <c r="CP266" i="9"/>
  <c r="DW313" i="9"/>
  <c r="DA74" i="9"/>
  <c r="DA39" i="9"/>
  <c r="CP370" i="9"/>
  <c r="DN260" i="9"/>
  <c r="DY565" i="9"/>
  <c r="DL97" i="9"/>
  <c r="DY209" i="9"/>
  <c r="CR175" i="9"/>
  <c r="AB126" i="13"/>
  <c r="DW507" i="9"/>
  <c r="DN159" i="9"/>
  <c r="CP92" i="9"/>
  <c r="AB77" i="13"/>
  <c r="DY142" i="9"/>
  <c r="DL96" i="9"/>
  <c r="DY195" i="9"/>
  <c r="DW421" i="9"/>
  <c r="DN189" i="9"/>
  <c r="CP212" i="9"/>
  <c r="DN167" i="9"/>
  <c r="DL134" i="9"/>
  <c r="DW528" i="9"/>
  <c r="DL200" i="9"/>
  <c r="DC139" i="9"/>
  <c r="CP41" i="9"/>
  <c r="DC215" i="9"/>
  <c r="DN316" i="9"/>
  <c r="AB100" i="13"/>
  <c r="CP361" i="9"/>
  <c r="CR234" i="9"/>
  <c r="DC67" i="9"/>
  <c r="DY793" i="9"/>
  <c r="DW529" i="9"/>
  <c r="DY437" i="9"/>
  <c r="DC151" i="9"/>
  <c r="CR381" i="9"/>
  <c r="CP384" i="9"/>
  <c r="DY238" i="9"/>
  <c r="DA128" i="9"/>
  <c r="CR218" i="9"/>
  <c r="CR65" i="9"/>
  <c r="DL310" i="9"/>
  <c r="DY322" i="9"/>
  <c r="DY306" i="9"/>
  <c r="DA129" i="9"/>
  <c r="CP274" i="9"/>
  <c r="CP36" i="9"/>
  <c r="DL72" i="9"/>
  <c r="CR363" i="9"/>
  <c r="CP380" i="9"/>
  <c r="CP168" i="9"/>
  <c r="DY316" i="9"/>
  <c r="DC107" i="9"/>
  <c r="DC96" i="9"/>
  <c r="CR82" i="9"/>
  <c r="DY734" i="9"/>
  <c r="DL304" i="9"/>
  <c r="CP334" i="9"/>
  <c r="DA64" i="9"/>
  <c r="CP395" i="9"/>
  <c r="CR101" i="9"/>
  <c r="DY448" i="9"/>
  <c r="DL85" i="9"/>
  <c r="DL77" i="9"/>
  <c r="DY382" i="9"/>
  <c r="DW392" i="9"/>
  <c r="DC221" i="9"/>
  <c r="DW198" i="9"/>
  <c r="DW114" i="9"/>
  <c r="DY659" i="9"/>
  <c r="DW70" i="9"/>
  <c r="DW446" i="9"/>
  <c r="DY269" i="9"/>
  <c r="DW757" i="9"/>
  <c r="EH47" i="9"/>
  <c r="DY217" i="9"/>
  <c r="DY630" i="9"/>
  <c r="DW125" i="9"/>
  <c r="DY177" i="9"/>
  <c r="DY167" i="9"/>
  <c r="DN51" i="9"/>
  <c r="DN95" i="9"/>
  <c r="DW58" i="9"/>
  <c r="DC140" i="9"/>
  <c r="DW346" i="9"/>
  <c r="DY742" i="9"/>
  <c r="DA34" i="9"/>
  <c r="DW480" i="9"/>
  <c r="DC137" i="9"/>
  <c r="CP74" i="9"/>
  <c r="DW420" i="9"/>
  <c r="DA190" i="9"/>
  <c r="DW234" i="9"/>
  <c r="DY383" i="9"/>
  <c r="DC37" i="9"/>
  <c r="DL102" i="9"/>
  <c r="DN26" i="9"/>
  <c r="DC211" i="9"/>
  <c r="CR66" i="9"/>
  <c r="DL130" i="9"/>
  <c r="DW384" i="9"/>
  <c r="DC123" i="9"/>
  <c r="DC125" i="9"/>
  <c r="CR212" i="9"/>
  <c r="DY778" i="9"/>
  <c r="DW431" i="9"/>
  <c r="CR293" i="9"/>
  <c r="CP343" i="9"/>
  <c r="CP316" i="9"/>
  <c r="DY473" i="9"/>
  <c r="DA188" i="9"/>
  <c r="DL215" i="9"/>
  <c r="CR172" i="9"/>
  <c r="DY112" i="9"/>
  <c r="DY697" i="9"/>
  <c r="DN200" i="9"/>
  <c r="CP280" i="9"/>
  <c r="DY425" i="9"/>
  <c r="CP176" i="9"/>
  <c r="DY598" i="9"/>
  <c r="DY310" i="9"/>
  <c r="DY724" i="9"/>
  <c r="DL213" i="9"/>
  <c r="CR111" i="9"/>
  <c r="DA135" i="9"/>
  <c r="CR265" i="9"/>
  <c r="EJ46" i="9"/>
  <c r="DA163" i="9"/>
  <c r="CR370" i="9"/>
  <c r="DN232" i="9"/>
  <c r="CP30" i="9"/>
  <c r="CP340" i="9"/>
  <c r="CR46" i="9"/>
  <c r="CR143" i="9"/>
  <c r="CR314" i="9"/>
  <c r="DN111" i="9"/>
  <c r="DY624" i="9"/>
  <c r="DN176" i="9"/>
  <c r="DL104" i="9"/>
  <c r="CR269" i="9"/>
  <c r="CR230" i="9"/>
  <c r="DC132" i="9"/>
  <c r="DN312" i="9"/>
  <c r="DY635" i="9"/>
  <c r="DL262" i="9"/>
  <c r="DW794" i="9"/>
  <c r="DY42" i="9"/>
  <c r="DL308" i="9"/>
  <c r="DL122" i="9"/>
  <c r="CR361" i="9"/>
  <c r="CP295" i="9"/>
  <c r="DA216" i="9"/>
  <c r="DN120" i="9"/>
  <c r="DL69" i="9"/>
  <c r="CP40" i="9"/>
  <c r="CR340" i="9"/>
  <c r="DY86" i="9"/>
  <c r="DL29" i="9"/>
  <c r="DY729" i="9"/>
  <c r="DW547" i="9"/>
  <c r="DL74" i="9"/>
  <c r="CP377" i="9"/>
  <c r="DY599" i="9"/>
  <c r="CR235" i="9"/>
  <c r="AB46" i="13"/>
  <c r="DW413" i="9"/>
  <c r="DY658" i="9"/>
  <c r="CR192" i="9"/>
  <c r="CR25" i="9"/>
  <c r="CR261" i="9"/>
  <c r="CP123" i="9"/>
  <c r="CP53" i="9"/>
  <c r="CR170" i="9"/>
  <c r="CR400" i="9"/>
  <c r="DA106" i="9"/>
  <c r="DY377" i="9"/>
  <c r="DY801" i="9"/>
  <c r="DW155" i="9"/>
  <c r="DW774" i="9"/>
  <c r="DW474" i="9"/>
  <c r="DY465" i="9"/>
  <c r="DY143" i="9"/>
  <c r="DY417" i="9"/>
  <c r="DY342" i="9"/>
  <c r="EH42" i="9"/>
  <c r="DY623" i="9"/>
  <c r="DW53" i="9"/>
  <c r="DW781" i="9"/>
  <c r="DW204" i="9"/>
  <c r="DW448" i="9"/>
  <c r="DN149" i="9"/>
  <c r="DY219" i="9"/>
  <c r="DN253" i="9"/>
  <c r="DL83" i="9"/>
  <c r="DY528" i="9"/>
  <c r="DC55" i="9"/>
  <c r="DW514" i="9"/>
  <c r="DY52" i="9"/>
  <c r="CP275" i="9"/>
  <c r="DY619" i="9"/>
  <c r="CR167" i="9"/>
  <c r="CP394" i="9"/>
  <c r="DY208" i="9"/>
  <c r="CP284" i="9"/>
  <c r="DY146" i="9"/>
  <c r="DY388" i="9"/>
  <c r="DC66" i="9"/>
  <c r="DN249" i="9"/>
  <c r="DW270" i="9"/>
  <c r="DC76" i="9"/>
  <c r="DW382" i="9"/>
  <c r="DN114" i="9"/>
  <c r="DY203" i="9"/>
  <c r="DW30" i="9"/>
  <c r="CP368" i="9"/>
  <c r="CP197" i="9"/>
  <c r="DL120" i="9"/>
  <c r="DY699" i="9"/>
  <c r="CP59" i="9"/>
  <c r="AB65" i="13"/>
  <c r="CP34" i="9"/>
  <c r="DW120" i="9"/>
  <c r="DC149" i="9"/>
  <c r="DC222" i="9"/>
  <c r="CP233" i="9"/>
  <c r="DN121" i="9"/>
  <c r="DL222" i="9"/>
  <c r="DC150" i="9"/>
  <c r="CR263" i="9"/>
  <c r="DY584" i="9"/>
  <c r="DW254" i="9"/>
  <c r="DN117" i="9"/>
  <c r="DN226" i="9"/>
  <c r="CR60" i="9"/>
  <c r="DA31" i="9"/>
  <c r="CP271" i="9"/>
  <c r="CR39" i="9"/>
  <c r="DY354" i="9"/>
  <c r="DL312" i="9"/>
  <c r="DY34" i="9"/>
  <c r="EJ53" i="9"/>
  <c r="DC85" i="9"/>
  <c r="DL47" i="9"/>
  <c r="CR334" i="9"/>
  <c r="DA147" i="9"/>
  <c r="CP169" i="9"/>
  <c r="AB105" i="13"/>
  <c r="DY287" i="9"/>
  <c r="DW666" i="9"/>
  <c r="DC225" i="9"/>
  <c r="CP42" i="9"/>
  <c r="CP177" i="9"/>
  <c r="DN81" i="9"/>
  <c r="EJ28" i="9"/>
  <c r="DC158" i="9"/>
  <c r="DC93" i="9"/>
  <c r="DC212" i="9"/>
  <c r="EH37" i="9"/>
  <c r="DW203" i="9"/>
  <c r="CR310" i="9"/>
  <c r="CR331" i="9"/>
  <c r="CR22" i="9"/>
  <c r="DA60" i="9"/>
  <c r="DY37" i="9"/>
  <c r="CP107" i="9"/>
  <c r="DA150" i="9"/>
  <c r="CR181" i="9"/>
  <c r="DY83" i="9"/>
  <c r="DW636" i="9"/>
  <c r="DC70" i="9"/>
  <c r="CP201" i="9"/>
  <c r="DN222" i="9"/>
  <c r="DA94" i="9"/>
  <c r="DW685" i="9"/>
  <c r="DA45" i="9"/>
  <c r="CP366" i="9"/>
  <c r="CP208" i="9"/>
  <c r="DW345" i="9"/>
  <c r="DY531" i="9"/>
  <c r="DL170" i="9"/>
  <c r="CR254" i="9"/>
  <c r="DY670" i="9"/>
  <c r="AB87" i="13"/>
  <c r="AB98" i="13"/>
  <c r="CP294" i="9"/>
  <c r="AB66" i="13"/>
  <c r="DY292" i="9"/>
  <c r="DW783" i="9"/>
  <c r="DY366" i="9"/>
  <c r="DN196" i="9"/>
  <c r="DN101" i="9"/>
  <c r="CR67" i="9"/>
  <c r="DW55" i="9"/>
  <c r="DY273" i="9"/>
  <c r="DW538" i="9"/>
  <c r="DW395" i="9"/>
  <c r="DY451" i="9"/>
  <c r="DY741" i="9"/>
  <c r="DW800" i="9"/>
  <c r="DY602" i="9"/>
  <c r="DW730" i="9"/>
  <c r="DY150" i="9"/>
  <c r="DW31" i="9"/>
  <c r="DW434" i="9"/>
  <c r="DY206" i="9"/>
  <c r="DW365" i="9"/>
  <c r="DL165" i="9"/>
  <c r="DW638" i="9"/>
  <c r="DA144" i="9"/>
  <c r="DA175" i="9"/>
  <c r="DY260" i="9"/>
  <c r="DW390" i="9"/>
  <c r="DW557" i="9"/>
  <c r="DY694" i="9"/>
  <c r="DW527" i="9"/>
  <c r="DY323" i="9"/>
  <c r="EH66" i="9"/>
  <c r="CR126" i="9"/>
  <c r="DY408" i="9"/>
  <c r="DW108" i="9"/>
  <c r="DY230" i="9"/>
  <c r="DW447" i="9"/>
  <c r="DC117" i="9"/>
  <c r="DA76" i="9"/>
  <c r="DL281" i="9"/>
  <c r="DW176" i="9"/>
  <c r="DW208" i="9"/>
  <c r="DA225" i="9"/>
  <c r="DN124" i="9"/>
  <c r="DY170" i="9"/>
  <c r="CP206" i="9"/>
  <c r="AB108" i="13"/>
  <c r="DY85" i="9"/>
  <c r="DN228" i="9"/>
  <c r="CR163" i="9"/>
  <c r="DW262" i="9"/>
  <c r="CR119" i="9"/>
  <c r="DY460" i="9"/>
  <c r="DW156" i="9"/>
  <c r="CR392" i="9"/>
  <c r="CP257" i="9"/>
  <c r="CR345" i="9"/>
  <c r="DY343" i="9"/>
  <c r="CP322" i="9"/>
  <c r="AB84" i="13"/>
  <c r="DL319" i="9"/>
  <c r="DW101" i="9"/>
  <c r="DW748" i="9"/>
  <c r="DA75" i="9"/>
  <c r="CP39" i="9"/>
  <c r="CP26" i="9"/>
  <c r="DW116" i="9"/>
  <c r="CR289" i="9"/>
  <c r="DA203" i="9"/>
  <c r="DW644" i="9"/>
  <c r="EJ65" i="9"/>
  <c r="DL147" i="9"/>
  <c r="CR207" i="9"/>
  <c r="DC173" i="9"/>
  <c r="CR284" i="9"/>
  <c r="CP311" i="9"/>
  <c r="DY610" i="9"/>
  <c r="DY196" i="9"/>
  <c r="DY45" i="9"/>
  <c r="DN199" i="9"/>
  <c r="DY145" i="9"/>
  <c r="CP331" i="9"/>
  <c r="CR384" i="9"/>
  <c r="DY650" i="9"/>
  <c r="DL251" i="9"/>
  <c r="DW124" i="9"/>
  <c r="CR268" i="9"/>
  <c r="CP252" i="9"/>
  <c r="DW471" i="9"/>
  <c r="DY616" i="9"/>
  <c r="DY667" i="9"/>
  <c r="CP389" i="9"/>
  <c r="CP203" i="9"/>
  <c r="DN48" i="9"/>
  <c r="DL202" i="9"/>
  <c r="DY276" i="9"/>
  <c r="CP153" i="9"/>
  <c r="DW451" i="9"/>
  <c r="DL236" i="9"/>
  <c r="DW579" i="9"/>
  <c r="DY676" i="9"/>
  <c r="CP202" i="9"/>
  <c r="DC136" i="9"/>
  <c r="CP319" i="9"/>
  <c r="DN41" i="9"/>
  <c r="CP178" i="9"/>
  <c r="DW452" i="9"/>
  <c r="AB47" i="13"/>
  <c r="DC171" i="9"/>
  <c r="DL117" i="9"/>
  <c r="DA180" i="9"/>
  <c r="CP136" i="9"/>
  <c r="DN57" i="9"/>
  <c r="DL133" i="9"/>
  <c r="DW252" i="9"/>
  <c r="CR164" i="9"/>
  <c r="CP216" i="9"/>
  <c r="DA82" i="9"/>
  <c r="DW524" i="9"/>
  <c r="DY769" i="9"/>
  <c r="EJ43" i="9"/>
  <c r="CR372" i="9"/>
  <c r="CP341" i="9"/>
  <c r="DW790" i="9"/>
  <c r="DL183" i="9"/>
  <c r="DY774" i="9"/>
  <c r="EJ40" i="9"/>
  <c r="DL299" i="9"/>
  <c r="DW633" i="9"/>
  <c r="DN175" i="9"/>
  <c r="DL208" i="9"/>
  <c r="DY288" i="9"/>
  <c r="DN40" i="9"/>
  <c r="DW526" i="9"/>
  <c r="DW738" i="9"/>
  <c r="DL106" i="9"/>
  <c r="DY212" i="9"/>
  <c r="DW201" i="9"/>
  <c r="DW684" i="9"/>
  <c r="DW357" i="9"/>
  <c r="CP392" i="9"/>
  <c r="DY22" i="9"/>
  <c r="DL184" i="9"/>
  <c r="DW88" i="9"/>
  <c r="DL166" i="9"/>
  <c r="DN294" i="9"/>
  <c r="DW352" i="9"/>
  <c r="DN29" i="9"/>
  <c r="DN221" i="9"/>
  <c r="DW771" i="9"/>
  <c r="DL178" i="9"/>
  <c r="DY434" i="9"/>
  <c r="DW424" i="9"/>
  <c r="DW617" i="9"/>
  <c r="CR227" i="9"/>
  <c r="DW80" i="9"/>
  <c r="DY556" i="9"/>
  <c r="DN300" i="9"/>
  <c r="CR40" i="9"/>
  <c r="DY166" i="9"/>
  <c r="DL73" i="9"/>
  <c r="CP220" i="9"/>
  <c r="DW681" i="9"/>
  <c r="DL317" i="9"/>
  <c r="DA121" i="9"/>
  <c r="CR187" i="9"/>
  <c r="DW570" i="9"/>
  <c r="DN53" i="9"/>
  <c r="EH39" i="9"/>
  <c r="DW141" i="9"/>
  <c r="CP81" i="9"/>
  <c r="AB54" i="13"/>
  <c r="CR241" i="9"/>
  <c r="DL125" i="9"/>
  <c r="DY705" i="9"/>
  <c r="DW404" i="9"/>
  <c r="DA25" i="9"/>
  <c r="EJ61" i="9"/>
  <c r="DW402" i="9"/>
  <c r="CP103" i="9"/>
  <c r="CR135" i="9"/>
  <c r="CR290" i="9"/>
  <c r="DY652" i="9"/>
  <c r="CP278" i="9"/>
  <c r="CP129" i="9"/>
  <c r="DN144" i="9"/>
  <c r="DC157" i="9"/>
  <c r="DC34" i="9"/>
  <c r="CR84" i="9"/>
  <c r="CP213" i="9"/>
  <c r="DC217" i="9"/>
  <c r="CP31" i="9"/>
  <c r="DL279" i="9"/>
  <c r="DL320" i="9"/>
  <c r="DY253" i="9"/>
  <c r="DC98" i="9"/>
  <c r="DC89" i="9"/>
  <c r="CP148" i="9"/>
  <c r="DW366" i="9"/>
  <c r="DW464" i="9"/>
  <c r="CR52" i="9"/>
  <c r="DA130" i="9"/>
  <c r="CR131" i="9"/>
  <c r="AB78" i="13"/>
  <c r="DY577" i="9"/>
  <c r="DA33" i="9"/>
  <c r="DA148" i="9"/>
  <c r="CP98" i="9"/>
  <c r="DY33" i="9"/>
  <c r="DL51" i="9"/>
  <c r="CP32" i="9"/>
  <c r="DA118" i="9"/>
  <c r="CR379" i="9"/>
  <c r="DA189" i="9"/>
  <c r="DN204" i="9"/>
  <c r="DY197" i="9"/>
  <c r="DL266" i="9"/>
  <c r="DL50" i="9"/>
  <c r="CP200" i="9"/>
  <c r="CP122" i="9"/>
  <c r="CP77" i="9"/>
  <c r="CP353" i="9"/>
  <c r="CP134" i="9"/>
  <c r="CP99" i="9"/>
  <c r="DL175" i="9"/>
  <c r="DN66" i="9"/>
  <c r="DY140" i="9"/>
  <c r="DW36" i="9"/>
  <c r="DA81" i="9"/>
  <c r="CR323" i="9"/>
  <c r="CR245" i="9"/>
  <c r="CR337" i="9"/>
  <c r="EJ39" i="9"/>
  <c r="CP87" i="9"/>
  <c r="CP78" i="9"/>
  <c r="DW532" i="9"/>
  <c r="DN224" i="9"/>
  <c r="CP269" i="9"/>
  <c r="EH49" i="9"/>
  <c r="DW680" i="9"/>
  <c r="AB51" i="13"/>
  <c r="CR114" i="9"/>
  <c r="AB79" i="13"/>
  <c r="DN227" i="9"/>
  <c r="DY476" i="9"/>
  <c r="DY152" i="9"/>
  <c r="DA152" i="9"/>
  <c r="AB92" i="13"/>
  <c r="DY174" i="9"/>
  <c r="CR315" i="9"/>
  <c r="DW247" i="9"/>
  <c r="DY736" i="9"/>
  <c r="DW47" i="9"/>
  <c r="DN99" i="9"/>
  <c r="DL194" i="9"/>
  <c r="DW162" i="9"/>
  <c r="DY596" i="9"/>
  <c r="DW340" i="9"/>
  <c r="DN119" i="9"/>
  <c r="DL315" i="9"/>
  <c r="DW250" i="9"/>
  <c r="DN229" i="9"/>
  <c r="DY379" i="9"/>
  <c r="DW408" i="9"/>
  <c r="DW48" i="9"/>
  <c r="DN125" i="9"/>
  <c r="DA124" i="9"/>
  <c r="DW733" i="9"/>
  <c r="DY714" i="9"/>
  <c r="DW564" i="9"/>
  <c r="DW316" i="9"/>
  <c r="DW665" i="9"/>
  <c r="DW650" i="9"/>
  <c r="DY365" i="9"/>
  <c r="CP181" i="9"/>
  <c r="DW378" i="9"/>
  <c r="DY232" i="9"/>
  <c r="CP157" i="9"/>
  <c r="DN155" i="9"/>
  <c r="DA166" i="9"/>
  <c r="DA200" i="9"/>
  <c r="DY648" i="9"/>
  <c r="DC126" i="9"/>
  <c r="CP304" i="9"/>
  <c r="CP241" i="9"/>
  <c r="DW745" i="9"/>
  <c r="DY27" i="9"/>
  <c r="CP85" i="9"/>
  <c r="AB85" i="13"/>
  <c r="DW588" i="9"/>
  <c r="DN259" i="9"/>
  <c r="DN62" i="9"/>
  <c r="DY634" i="9"/>
  <c r="DC42" i="9"/>
  <c r="DY333" i="9"/>
  <c r="DW697" i="9"/>
  <c r="DC120" i="9"/>
  <c r="CP374" i="9"/>
  <c r="DN23" i="9"/>
  <c r="DY211" i="9"/>
  <c r="CP285" i="9"/>
  <c r="CP149" i="9"/>
  <c r="DA211" i="9"/>
  <c r="CR94" i="9"/>
  <c r="DY159" i="9"/>
  <c r="CR90" i="9"/>
  <c r="DY231" i="9"/>
  <c r="DW479" i="9"/>
  <c r="CP244" i="9"/>
  <c r="DW210" i="9"/>
  <c r="DW539" i="9"/>
  <c r="DW567" i="9"/>
  <c r="DA111" i="9"/>
  <c r="DN122" i="9"/>
  <c r="CR285" i="9"/>
  <c r="DW478" i="9"/>
  <c r="DW621" i="9"/>
  <c r="CP146" i="9"/>
  <c r="CR252" i="9"/>
  <c r="DL67" i="9"/>
  <c r="DC198" i="9"/>
  <c r="DN275" i="9"/>
  <c r="DA91" i="9"/>
  <c r="CP260" i="9"/>
  <c r="DY511" i="9"/>
  <c r="DL164" i="9"/>
  <c r="AB73" i="13"/>
  <c r="DN74" i="9"/>
  <c r="CR330" i="9"/>
  <c r="CP288" i="9"/>
  <c r="DY558" i="9"/>
  <c r="DN102" i="9"/>
  <c r="DC134" i="9"/>
  <c r="CP337" i="9"/>
  <c r="DY622" i="9"/>
  <c r="DL193" i="9"/>
  <c r="CP335" i="9"/>
  <c r="DA206" i="9"/>
  <c r="CP209" i="9"/>
  <c r="DC108" i="9"/>
  <c r="CR349" i="9"/>
  <c r="DY267" i="9"/>
  <c r="DY411" i="9"/>
  <c r="DW747" i="9"/>
  <c r="CR276" i="9"/>
  <c r="CP402" i="9"/>
  <c r="DC35" i="9"/>
  <c r="DA213" i="9"/>
  <c r="DW411" i="9"/>
  <c r="CR341" i="9"/>
  <c r="CP184" i="9"/>
  <c r="DW619" i="9"/>
  <c r="DY702" i="9"/>
  <c r="CP124" i="9"/>
  <c r="DA80" i="9"/>
  <c r="CR132" i="9"/>
  <c r="DN301" i="9"/>
  <c r="CR229" i="9"/>
  <c r="DY611" i="9"/>
  <c r="AB72" i="13"/>
  <c r="DY708" i="9"/>
  <c r="DW65" i="9"/>
  <c r="DY335" i="9"/>
  <c r="DW690" i="9"/>
  <c r="DW456" i="9"/>
  <c r="DW574" i="9"/>
  <c r="DY730" i="9"/>
  <c r="EH40" i="9"/>
  <c r="DY225" i="9"/>
  <c r="DY717" i="9"/>
  <c r="DY220" i="9"/>
  <c r="DY114" i="9"/>
  <c r="DC23" i="9"/>
  <c r="DL247" i="9"/>
  <c r="DY571" i="9"/>
  <c r="DY61" i="9"/>
  <c r="DY192" i="9"/>
  <c r="DW368" i="9"/>
  <c r="DA67" i="9"/>
  <c r="DN182" i="9"/>
  <c r="CP102" i="9"/>
  <c r="DW770" i="9"/>
  <c r="AB117" i="13"/>
  <c r="CP227" i="9"/>
  <c r="DN246" i="9"/>
  <c r="DW275" i="9"/>
  <c r="DW73" i="9"/>
  <c r="DN236" i="9"/>
  <c r="DY545" i="9"/>
  <c r="DA119" i="9"/>
  <c r="CR320" i="9"/>
  <c r="CR274" i="9"/>
  <c r="DY40" i="9"/>
  <c r="CR312" i="9"/>
  <c r="CR228" i="9"/>
  <c r="DC28" i="9"/>
  <c r="DY29" i="9"/>
  <c r="DY446" i="9"/>
  <c r="DW439" i="9"/>
  <c r="CR121" i="9"/>
  <c r="CP354" i="9"/>
  <c r="AB90" i="13"/>
  <c r="DN183" i="9"/>
  <c r="DW613" i="9"/>
  <c r="CP142" i="9"/>
  <c r="CP373" i="9"/>
  <c r="CR225" i="9"/>
  <c r="DY116" i="9"/>
  <c r="CP91" i="9"/>
  <c r="CP235" i="9"/>
  <c r="CR217" i="9"/>
  <c r="DL214" i="9"/>
  <c r="DY147" i="9"/>
  <c r="DN205" i="9"/>
  <c r="DC29" i="9"/>
  <c r="CP105" i="9"/>
  <c r="DA104" i="9"/>
  <c r="DW106" i="9"/>
  <c r="DW522" i="9"/>
  <c r="DA84" i="9"/>
  <c r="DC210" i="9"/>
  <c r="DN133" i="9"/>
  <c r="CP45" i="9"/>
  <c r="CR118" i="9"/>
  <c r="DA174" i="9"/>
  <c r="DY139" i="9"/>
  <c r="DY297" i="9"/>
  <c r="CP281" i="9"/>
  <c r="CR255" i="9"/>
  <c r="CR277" i="9"/>
  <c r="CR385" i="9"/>
  <c r="DA220" i="9"/>
  <c r="DL123" i="9"/>
  <c r="DC61" i="9"/>
  <c r="CR76" i="9"/>
  <c r="DW278" i="9"/>
  <c r="CP115" i="9"/>
  <c r="DW782" i="9"/>
  <c r="DY738" i="9"/>
  <c r="DW159" i="9"/>
  <c r="DL326" i="9"/>
  <c r="CR333" i="9"/>
  <c r="DN126" i="9"/>
  <c r="DC202" i="9"/>
  <c r="DW509" i="9"/>
  <c r="DY740" i="9"/>
  <c r="CP401" i="9"/>
  <c r="CP329" i="9"/>
  <c r="CP46" i="9"/>
  <c r="DL191" i="9"/>
  <c r="CR209" i="9"/>
  <c r="CR189" i="9"/>
  <c r="CP222" i="9"/>
  <c r="DC50" i="9"/>
  <c r="DL188" i="9"/>
  <c r="CR233" i="9"/>
  <c r="DC154" i="9"/>
  <c r="CR165" i="9"/>
  <c r="CP62" i="9"/>
  <c r="DW214" i="9"/>
  <c r="DW477" i="9"/>
  <c r="CR110" i="9"/>
  <c r="DN162" i="9"/>
  <c r="CR23" i="9"/>
  <c r="CR53" i="9"/>
  <c r="DN77" i="9"/>
  <c r="AB93" i="13"/>
  <c r="DW95" i="9"/>
  <c r="DN97" i="9"/>
  <c r="AB106" i="13"/>
  <c r="DY712" i="9"/>
  <c r="DC77" i="9"/>
  <c r="DW796" i="9"/>
  <c r="DY715" i="9"/>
  <c r="DL287" i="9"/>
  <c r="CR156" i="9"/>
  <c r="DW596" i="9"/>
  <c r="CP179" i="9"/>
  <c r="DW364" i="9"/>
  <c r="DW209" i="9"/>
  <c r="DN46" i="9"/>
  <c r="DY541" i="9"/>
  <c r="DL61" i="9"/>
  <c r="DW37" i="9"/>
  <c r="DW565" i="9"/>
  <c r="DL44" i="9"/>
  <c r="DC190" i="9"/>
  <c r="DY486" i="9"/>
  <c r="DW449" i="9"/>
  <c r="DN82" i="9"/>
  <c r="DW455" i="9"/>
  <c r="DW168" i="9"/>
  <c r="DW369" i="9"/>
  <c r="DW93" i="9"/>
  <c r="DA132" i="9"/>
  <c r="CR394" i="9"/>
  <c r="DY194" i="9"/>
  <c r="CP318" i="9"/>
  <c r="DL226" i="9"/>
  <c r="CP83" i="9"/>
  <c r="DY216" i="9"/>
  <c r="DC192" i="9"/>
  <c r="CR272" i="9"/>
  <c r="DA42" i="9"/>
  <c r="CP167" i="9"/>
  <c r="DW351" i="9"/>
  <c r="DY149" i="9"/>
  <c r="AB61" i="13"/>
  <c r="AB48" i="13"/>
  <c r="DC88" i="9"/>
  <c r="CR32" i="9"/>
  <c r="AB83" i="13"/>
  <c r="DW166" i="9"/>
  <c r="CP161" i="9"/>
  <c r="DC52" i="9"/>
  <c r="DL76" i="9"/>
  <c r="CR30" i="9"/>
  <c r="CR89" i="9"/>
  <c r="DW499" i="9"/>
  <c r="DA44" i="9"/>
  <c r="DL185" i="9"/>
  <c r="DW577" i="9"/>
  <c r="CP56" i="9"/>
  <c r="DA146" i="9"/>
  <c r="DW294" i="9"/>
  <c r="CR248" i="9"/>
  <c r="AB50" i="13"/>
  <c r="CR191" i="9"/>
  <c r="DW341" i="9"/>
  <c r="DW792" i="9"/>
  <c r="CR35" i="9"/>
  <c r="CP96" i="9"/>
  <c r="DY502" i="9"/>
  <c r="CP270" i="9"/>
  <c r="AB124" i="13"/>
  <c r="DY575" i="9"/>
  <c r="DY566" i="9"/>
  <c r="DL241" i="9"/>
  <c r="CP309" i="9"/>
  <c r="CP93" i="9"/>
  <c r="CR31" i="9"/>
  <c r="CP296" i="9"/>
  <c r="DA48" i="9"/>
  <c r="DN72" i="9"/>
  <c r="AB115" i="13"/>
  <c r="DY626" i="9"/>
  <c r="DW69" i="9"/>
  <c r="DY449" i="9"/>
  <c r="DC165" i="9"/>
  <c r="DN184" i="9"/>
  <c r="CP135" i="9"/>
  <c r="CR154" i="9"/>
  <c r="DY433" i="9"/>
  <c r="DW202" i="9"/>
  <c r="CR387" i="9"/>
  <c r="CP312" i="9"/>
  <c r="CP61" i="9"/>
  <c r="DL278" i="9"/>
  <c r="DW473" i="9"/>
  <c r="DA99" i="9"/>
  <c r="AB133" i="13"/>
  <c r="DW283" i="9"/>
  <c r="CR157" i="9"/>
  <c r="DY600" i="9"/>
  <c r="DY131" i="9"/>
  <c r="DN321" i="9"/>
  <c r="DN304" i="9"/>
  <c r="DA38" i="9"/>
  <c r="CR49" i="9"/>
  <c r="CP72" i="9"/>
  <c r="DW667" i="9"/>
  <c r="DW136" i="9"/>
  <c r="CR205" i="9"/>
  <c r="CR116" i="9"/>
  <c r="CP187" i="9"/>
  <c r="DL323" i="9"/>
  <c r="DC176" i="9"/>
  <c r="DY370" i="9"/>
  <c r="CP82" i="9"/>
  <c r="DN250" i="9"/>
  <c r="DY39" i="9"/>
  <c r="AB52" i="13"/>
  <c r="CR47" i="9"/>
  <c r="CR382" i="9"/>
  <c r="DW187" i="9"/>
  <c r="CR305" i="9"/>
  <c r="CR72" i="9"/>
  <c r="DW425" i="9"/>
  <c r="DW505" i="9"/>
  <c r="DN69" i="9"/>
  <c r="CP101" i="9"/>
  <c r="DA88" i="9"/>
  <c r="DL318" i="9"/>
  <c r="DN28" i="9"/>
  <c r="DL244" i="9"/>
  <c r="DN123" i="9"/>
  <c r="CR151" i="9"/>
  <c r="AB112" i="13"/>
  <c r="EJ35" i="9"/>
  <c r="EJ48" i="9"/>
  <c r="DY583" i="9"/>
  <c r="DW51" i="9"/>
  <c r="DY268" i="9"/>
  <c r="EH65" i="9"/>
  <c r="DW167" i="9"/>
  <c r="DW64" i="9"/>
  <c r="DA41" i="9"/>
  <c r="DY780" i="9"/>
  <c r="EJ66" i="9"/>
  <c r="DY243" i="9"/>
  <c r="DY289" i="9"/>
  <c r="DW193" i="9"/>
  <c r="DC104" i="9"/>
  <c r="DN292" i="9"/>
  <c r="DY338" i="9"/>
  <c r="DC170" i="9"/>
  <c r="DY746" i="9"/>
  <c r="DN138" i="9"/>
  <c r="DL275" i="9"/>
  <c r="DY535" i="9"/>
  <c r="CP251" i="9"/>
  <c r="DY88" i="9"/>
  <c r="DN211" i="9"/>
  <c r="CP299" i="9"/>
  <c r="DY651" i="9"/>
  <c r="CR275" i="9"/>
  <c r="DW467" i="9"/>
  <c r="DW311" i="9"/>
  <c r="CP152" i="9"/>
  <c r="DY620" i="9"/>
  <c r="AB86" i="13"/>
  <c r="DY389" i="9"/>
  <c r="DL197" i="9"/>
  <c r="DW678" i="9"/>
  <c r="DY309" i="9"/>
  <c r="DW94" i="9"/>
  <c r="AB69" i="13"/>
  <c r="CP302" i="9"/>
  <c r="DA86" i="9"/>
  <c r="CR350" i="9"/>
  <c r="DW436" i="9"/>
  <c r="DA149" i="9"/>
  <c r="DN191" i="9"/>
  <c r="AB80" i="13"/>
  <c r="DW549" i="9"/>
  <c r="DW323" i="9"/>
  <c r="DC153" i="9"/>
  <c r="DN194" i="9"/>
  <c r="AB107" i="13"/>
  <c r="CP68" i="9"/>
  <c r="DN269" i="9"/>
  <c r="CR360" i="9"/>
  <c r="DL46" i="9"/>
  <c r="DA168" i="9"/>
  <c r="DC71" i="9"/>
  <c r="DW668" i="9"/>
  <c r="CP127" i="9"/>
  <c r="CR308" i="9"/>
  <c r="DA37" i="9"/>
  <c r="CP182" i="9"/>
  <c r="DA214" i="9"/>
  <c r="DY110" i="9"/>
  <c r="CR237" i="9"/>
  <c r="DC207" i="9"/>
  <c r="CP265" i="9"/>
  <c r="DC168" i="9"/>
  <c r="DL105" i="9"/>
  <c r="CR201" i="9"/>
  <c r="CR177" i="9"/>
  <c r="DY781" i="9"/>
  <c r="DL36" i="9"/>
  <c r="CP116" i="9"/>
  <c r="EH45" i="9"/>
  <c r="DN67" i="9"/>
  <c r="DY185" i="9"/>
  <c r="CR321" i="9"/>
  <c r="DW99" i="9"/>
  <c r="DN252" i="9"/>
  <c r="DN314" i="9"/>
  <c r="CP38" i="9"/>
  <c r="CR366" i="9"/>
  <c r="DW332" i="9"/>
  <c r="AB101" i="13"/>
  <c r="DW102" i="9"/>
  <c r="CP158" i="9"/>
  <c r="DA52" i="9"/>
  <c r="DN35" i="9"/>
  <c r="DW454" i="9"/>
  <c r="DY409" i="9"/>
  <c r="CR27" i="9"/>
  <c r="CP362" i="9"/>
  <c r="DN174" i="9"/>
  <c r="CP150" i="9"/>
  <c r="CP199" i="9"/>
  <c r="CP69" i="9"/>
  <c r="DY160" i="9"/>
  <c r="DY127" i="9"/>
  <c r="CR359" i="9"/>
  <c r="DW236" i="9"/>
  <c r="DY122" i="9"/>
  <c r="DN296" i="9"/>
  <c r="CR264" i="9"/>
  <c r="CR145" i="9"/>
  <c r="CR223" i="9"/>
  <c r="AB71" i="13"/>
  <c r="DL88" i="9"/>
  <c r="CP70" i="9"/>
  <c r="DY63" i="9"/>
  <c r="DY757" i="9"/>
  <c r="CR59" i="9"/>
  <c r="DN146" i="9"/>
  <c r="DN104" i="9"/>
  <c r="CR48" i="9"/>
  <c r="DA120" i="9"/>
  <c r="AB43" i="13"/>
  <c r="DL263" i="9"/>
  <c r="CR74" i="9"/>
  <c r="CR376" i="9"/>
  <c r="CP359" i="9"/>
  <c r="DL293" i="9"/>
  <c r="CP173" i="9"/>
  <c r="DC33" i="9"/>
  <c r="AB104" i="13"/>
  <c r="CR317" i="9"/>
  <c r="CP65" i="9"/>
  <c r="DN128" i="9"/>
  <c r="CR63" i="9"/>
  <c r="DY199" i="9"/>
  <c r="DW251" i="9"/>
  <c r="EH31" i="9"/>
  <c r="DC203" i="9"/>
  <c r="DW306" i="9"/>
  <c r="DW594" i="9"/>
  <c r="DC142" i="9"/>
  <c r="DL256" i="9"/>
  <c r="DW576" i="9"/>
  <c r="DW255" i="9"/>
  <c r="DY686" i="9"/>
  <c r="DW559" i="9"/>
  <c r="EH51" i="9"/>
  <c r="DL252" i="9"/>
  <c r="DY362" i="9"/>
  <c r="DC152" i="9"/>
  <c r="DY395" i="9"/>
  <c r="DN266" i="9"/>
  <c r="DW589" i="9"/>
  <c r="DY293" i="9"/>
  <c r="DY472" i="9"/>
  <c r="DY271" i="9"/>
  <c r="DY552" i="9"/>
  <c r="CP398" i="9"/>
  <c r="DC204" i="9"/>
  <c r="CP147" i="9"/>
  <c r="DY456" i="9"/>
  <c r="DY471" i="9"/>
  <c r="CR346" i="9"/>
  <c r="DL163" i="9"/>
  <c r="DW727" i="9"/>
  <c r="DY568" i="9"/>
  <c r="DN177" i="9"/>
  <c r="DN150" i="9"/>
  <c r="DC100" i="9"/>
  <c r="DN258" i="9"/>
  <c r="DY193" i="9"/>
  <c r="DN79" i="9"/>
  <c r="CR180" i="9"/>
  <c r="DY226" i="9"/>
  <c r="DL284" i="9"/>
  <c r="CR124" i="9"/>
  <c r="CP218" i="9"/>
  <c r="CP303" i="9"/>
  <c r="DY291" i="9"/>
  <c r="DN231" i="9"/>
  <c r="CP109" i="9"/>
  <c r="CR278" i="9"/>
  <c r="CP67" i="9"/>
  <c r="CR127" i="9"/>
  <c r="DL58" i="9"/>
  <c r="DY36" i="9"/>
  <c r="CP308" i="9"/>
  <c r="DN172" i="9"/>
  <c r="CR36" i="9"/>
  <c r="DC79" i="9"/>
  <c r="CR115" i="9"/>
  <c r="DA79" i="9"/>
  <c r="CP232" i="9"/>
  <c r="AB76" i="13"/>
  <c r="DW25" i="9"/>
  <c r="DC185" i="9"/>
  <c r="CR193" i="9"/>
  <c r="CR271" i="9"/>
  <c r="CP22" i="9"/>
  <c r="CR148" i="9"/>
  <c r="DA198" i="9"/>
  <c r="AB113" i="13"/>
  <c r="CP339" i="9"/>
  <c r="DY625" i="9"/>
  <c r="CP237" i="9"/>
  <c r="AB49" i="13"/>
  <c r="CP347" i="9"/>
  <c r="CP243" i="9"/>
  <c r="CP223" i="9"/>
  <c r="DA219" i="9"/>
  <c r="DN215" i="9"/>
  <c r="CP44" i="9"/>
  <c r="DY44" i="9"/>
  <c r="AB44" i="13"/>
  <c r="CP207" i="9"/>
  <c r="DA72" i="9"/>
  <c r="CP262" i="9"/>
  <c r="DL26" i="9"/>
  <c r="DC205" i="9"/>
  <c r="AB127" i="13"/>
  <c r="CP144" i="9"/>
  <c r="DN216" i="9"/>
  <c r="CR389" i="9"/>
  <c r="CP375" i="9"/>
  <c r="DW515" i="9"/>
  <c r="DN153" i="9"/>
  <c r="DN93" i="9"/>
  <c r="DC53" i="9"/>
  <c r="CP195" i="9"/>
  <c r="DL238" i="9"/>
  <c r="DW122" i="9"/>
  <c r="DY768" i="9"/>
  <c r="CR244" i="9"/>
  <c r="DY109" i="9"/>
  <c r="CP86" i="9"/>
  <c r="CR56" i="9"/>
  <c r="CR247" i="9"/>
  <c r="AB56" i="13"/>
  <c r="DC182" i="9"/>
  <c r="DL112" i="9"/>
  <c r="CR95" i="9"/>
  <c r="AB62" i="13"/>
  <c r="CP258" i="9"/>
  <c r="DW605" i="9"/>
  <c r="DC86" i="9"/>
  <c r="CP351" i="9"/>
  <c r="DL118" i="9"/>
  <c r="AB131" i="13"/>
  <c r="CR75" i="9"/>
  <c r="DN71" i="9"/>
  <c r="DN22" i="9"/>
  <c r="DY191" i="9"/>
  <c r="CR307" i="9"/>
  <c r="DY228" i="9"/>
  <c r="CR364" i="9"/>
  <c r="DY576" i="9"/>
  <c r="DW566" i="9"/>
  <c r="DW220" i="9"/>
  <c r="CP253" i="9"/>
  <c r="DC94" i="9"/>
  <c r="DN276" i="9"/>
  <c r="DY492" i="9"/>
  <c r="DW143" i="9"/>
  <c r="DY775" i="9"/>
  <c r="DA177" i="9"/>
  <c r="DL159" i="9"/>
  <c r="DW488" i="9"/>
  <c r="DY104" i="9"/>
  <c r="DW601" i="9"/>
  <c r="DW503" i="9"/>
  <c r="DY332" i="9"/>
  <c r="DA159" i="9"/>
  <c r="DN272" i="9"/>
  <c r="CP50" i="9"/>
  <c r="DN303" i="9"/>
  <c r="DA58" i="9"/>
  <c r="DY124" i="9"/>
  <c r="DY336" i="9"/>
  <c r="DN140" i="9"/>
  <c r="DL89" i="9"/>
  <c r="DA108" i="9"/>
  <c r="CP24" i="9"/>
  <c r="EH30" i="9"/>
  <c r="CR83" i="9"/>
  <c r="DW669" i="9"/>
  <c r="DL324" i="9"/>
  <c r="DW472" i="9"/>
  <c r="DN290" i="9"/>
  <c r="DW257" i="9"/>
  <c r="DW246" i="9"/>
  <c r="DC69" i="9"/>
  <c r="DA145" i="9"/>
  <c r="AB81" i="13"/>
  <c r="DC161" i="9"/>
  <c r="DC201" i="9"/>
  <c r="AB134" i="13"/>
  <c r="CR112" i="9"/>
  <c r="DN30" i="9"/>
  <c r="DA207" i="9"/>
  <c r="CR141" i="9"/>
  <c r="CR296" i="9"/>
  <c r="CP151" i="9"/>
  <c r="DN320" i="9"/>
  <c r="CP305" i="9"/>
  <c r="CR139" i="9"/>
  <c r="CR221" i="9"/>
  <c r="CP273" i="9"/>
  <c r="CR371" i="9"/>
  <c r="DY544" i="9"/>
  <c r="DN284" i="9"/>
  <c r="CR64" i="9"/>
  <c r="DC164" i="9"/>
  <c r="CR326" i="9"/>
  <c r="DN317" i="9"/>
  <c r="DY51" i="9"/>
  <c r="DC97" i="9"/>
  <c r="DC95" i="9"/>
  <c r="CR176" i="9"/>
  <c r="EH55" i="9"/>
  <c r="DL153" i="9"/>
  <c r="CR158" i="9"/>
  <c r="CR336" i="9"/>
  <c r="DA29" i="9"/>
  <c r="CP286" i="9"/>
  <c r="CP393" i="9"/>
  <c r="CR185" i="9"/>
  <c r="AB122" i="13"/>
  <c r="DY190" i="9"/>
  <c r="DY62" i="9"/>
  <c r="CP321" i="9"/>
  <c r="CP156" i="9"/>
  <c r="DL109" i="9"/>
  <c r="AB91" i="13"/>
  <c r="DL273" i="9"/>
  <c r="DN131" i="9"/>
  <c r="DA70" i="9"/>
  <c r="DY745" i="9"/>
  <c r="DL177" i="9"/>
  <c r="DY303" i="9"/>
  <c r="CP55" i="9"/>
  <c r="DA23" i="9"/>
  <c r="DC214" i="9"/>
  <c r="CR87" i="9"/>
  <c r="DW659" i="9"/>
  <c r="DN262" i="9"/>
  <c r="DN134" i="9"/>
  <c r="AB96" i="13"/>
  <c r="CP356" i="9"/>
  <c r="DA30" i="9"/>
  <c r="CR231" i="9"/>
  <c r="CP106" i="9"/>
  <c r="CP327" i="9"/>
  <c r="DY787" i="9"/>
  <c r="DY280" i="9"/>
  <c r="DL152" i="9"/>
  <c r="CR283" i="9"/>
  <c r="CR85" i="9"/>
  <c r="DW430" i="9"/>
  <c r="DW154" i="9"/>
  <c r="EH46" i="9"/>
  <c r="DC72" i="9"/>
  <c r="DW299" i="9"/>
  <c r="CR186" i="9"/>
  <c r="DY618" i="9"/>
  <c r="DN25" i="9"/>
  <c r="DW416" i="9"/>
  <c r="CP381" i="9"/>
  <c r="DW60" i="9"/>
  <c r="DY789" i="9"/>
  <c r="DC59" i="9"/>
  <c r="DC174" i="9"/>
  <c r="DA77" i="9"/>
  <c r="CP348" i="9"/>
  <c r="DL144" i="9"/>
  <c r="CR266" i="9"/>
  <c r="CR304" i="9"/>
  <c r="DL181" i="9"/>
  <c r="CR182" i="9"/>
  <c r="DW310" i="9"/>
  <c r="DL71" i="9"/>
  <c r="DL231" i="9"/>
  <c r="DY467" i="9"/>
  <c r="DA96" i="9"/>
  <c r="CP324" i="9"/>
  <c r="DW762" i="9"/>
  <c r="DY100" i="9"/>
  <c r="DW606" i="9"/>
  <c r="DW248" i="9"/>
  <c r="DN76" i="9"/>
  <c r="DY645" i="9"/>
  <c r="DN188" i="9"/>
  <c r="DY415" i="9"/>
  <c r="DY218" i="9"/>
  <c r="CR328" i="9"/>
  <c r="DW86" i="9"/>
  <c r="DW481" i="9"/>
  <c r="DY695" i="9"/>
  <c r="CR358" i="9"/>
  <c r="DA212" i="9"/>
  <c r="DW139" i="9"/>
  <c r="CR107" i="9"/>
  <c r="DY587" i="9"/>
  <c r="DC114" i="9"/>
  <c r="DW24" i="9"/>
  <c r="CP387" i="9"/>
  <c r="DA165" i="9"/>
  <c r="DA122" i="9"/>
  <c r="CR287" i="9"/>
  <c r="DW146" i="9"/>
  <c r="CR86" i="9"/>
  <c r="CP80" i="9"/>
  <c r="DC68" i="9"/>
  <c r="CR54" i="9"/>
  <c r="CR51" i="9"/>
  <c r="DW180" i="9"/>
  <c r="DW158" i="9"/>
  <c r="DL298" i="9"/>
  <c r="CR24" i="9"/>
  <c r="CP191" i="9"/>
  <c r="EH29" i="9"/>
  <c r="CR342" i="9"/>
  <c r="AB74" i="13"/>
  <c r="CR159" i="9"/>
  <c r="CR300" i="9"/>
  <c r="DW388" i="9"/>
  <c r="CP25" i="9"/>
  <c r="AB57" i="13"/>
  <c r="CP352" i="9"/>
  <c r="DY534" i="9"/>
  <c r="EH22" i="9"/>
  <c r="CP385" i="9"/>
  <c r="CR210" i="9"/>
  <c r="DN112" i="9"/>
  <c r="DA131" i="9"/>
  <c r="DW111" i="9"/>
  <c r="CP189" i="9"/>
  <c r="DN319" i="9"/>
  <c r="DC220" i="9"/>
  <c r="DN65" i="9"/>
  <c r="DY103" i="9"/>
  <c r="DN217" i="9"/>
  <c r="DL78" i="9"/>
  <c r="DL260" i="9"/>
  <c r="CR260" i="9"/>
  <c r="DY84" i="9"/>
  <c r="CR174" i="9"/>
  <c r="DL115" i="9"/>
  <c r="AB70" i="13"/>
  <c r="DW772" i="9"/>
  <c r="EJ63" i="9"/>
  <c r="CR123" i="9"/>
  <c r="DA154" i="9"/>
  <c r="DW267" i="9"/>
  <c r="CP58" i="9"/>
  <c r="CP118" i="9"/>
  <c r="DC223" i="9"/>
  <c r="DC60" i="9"/>
  <c r="DW380" i="9"/>
  <c r="DW492" i="9"/>
  <c r="CR380" i="9"/>
  <c r="CR120" i="9"/>
  <c r="CR395" i="9"/>
  <c r="CR282" i="9"/>
  <c r="CP125" i="9"/>
  <c r="DL81" i="9"/>
  <c r="AB135" i="13"/>
  <c r="DY629" i="9"/>
  <c r="CR388" i="9"/>
  <c r="CP221" i="9"/>
  <c r="DC113" i="9"/>
  <c r="CR129" i="9"/>
  <c r="DN256" i="9"/>
  <c r="DN152" i="9"/>
  <c r="CR298" i="9"/>
  <c r="DC46" i="9"/>
  <c r="CR357" i="9"/>
  <c r="DW324" i="9"/>
  <c r="DL43" i="9"/>
  <c r="DW292" i="9"/>
  <c r="CR108" i="9"/>
  <c r="DN34" i="9"/>
  <c r="DL128" i="9"/>
  <c r="CR367" i="9"/>
  <c r="DC63" i="9"/>
  <c r="DL79" i="9"/>
  <c r="DA101" i="9"/>
  <c r="DN209" i="9"/>
  <c r="CP174" i="9"/>
  <c r="DA143" i="9"/>
  <c r="DW75" i="9"/>
  <c r="DY751" i="9"/>
  <c r="CP364" i="9"/>
  <c r="DC200" i="9"/>
  <c r="CR295" i="9"/>
  <c r="DY744" i="9"/>
  <c r="CP267" i="9"/>
  <c r="CR161" i="9"/>
  <c r="DN116" i="9"/>
  <c r="DW535" i="9"/>
  <c r="CR249" i="9"/>
  <c r="DN193" i="9"/>
  <c r="DW490" i="9"/>
  <c r="DW739" i="9"/>
  <c r="EH32" i="9"/>
  <c r="DN178" i="9"/>
  <c r="DW756" i="9"/>
  <c r="DL250" i="9"/>
  <c r="CP163" i="9"/>
  <c r="DY331" i="9"/>
  <c r="DW344" i="9"/>
  <c r="CR45" i="9"/>
  <c r="DC81" i="9"/>
  <c r="DN109" i="9"/>
  <c r="CP333" i="9"/>
  <c r="DA202" i="9"/>
  <c r="DY43" i="9"/>
  <c r="DW28" i="9"/>
  <c r="CP120" i="9"/>
  <c r="AB45" i="13"/>
  <c r="CR138" i="9"/>
  <c r="CR402" i="9"/>
  <c r="DC87" i="9"/>
  <c r="DN291" i="9"/>
  <c r="CR250" i="9"/>
  <c r="DY60" i="9"/>
  <c r="CR398" i="9"/>
  <c r="DW84" i="9"/>
  <c r="DY586" i="9"/>
  <c r="DC91" i="9"/>
  <c r="CR80" i="9"/>
  <c r="DC116" i="9"/>
  <c r="CP245" i="9"/>
  <c r="DW185" i="9"/>
  <c r="DN233" i="9"/>
  <c r="CR42" i="9"/>
  <c r="CR58" i="9"/>
  <c r="CR162" i="9"/>
  <c r="CR316" i="9"/>
  <c r="DA65" i="9"/>
  <c r="DL132" i="9"/>
  <c r="DY665" i="9"/>
  <c r="AB121" i="13"/>
  <c r="DN49" i="9"/>
  <c r="DN213" i="9"/>
  <c r="CP219" i="9"/>
  <c r="DY779" i="9"/>
  <c r="DA187" i="9"/>
  <c r="DA55" i="9"/>
  <c r="DY92" i="9"/>
  <c r="DL116" i="9"/>
  <c r="DL306" i="9"/>
  <c r="DY341" i="9"/>
  <c r="CR199" i="9"/>
  <c r="DA112" i="9"/>
  <c r="CP175" i="9"/>
  <c r="DY594" i="9"/>
  <c r="CR216" i="9"/>
  <c r="DW129" i="9"/>
  <c r="CR324" i="9"/>
  <c r="DA47" i="9"/>
  <c r="AB119" i="13"/>
  <c r="DY732" i="9"/>
  <c r="CP48" i="9"/>
  <c r="DA100" i="9"/>
  <c r="CP263" i="9"/>
  <c r="CR168" i="9"/>
  <c r="DW200" i="9"/>
  <c r="DY233" i="9"/>
  <c r="DN270" i="9"/>
  <c r="DW67" i="9"/>
  <c r="AB94" i="13"/>
  <c r="DA26" i="9"/>
  <c r="DY790" i="9"/>
  <c r="DW700" i="9"/>
  <c r="EJ54" i="9"/>
  <c r="CR169" i="9"/>
  <c r="DW691" i="9"/>
  <c r="DL54" i="9"/>
  <c r="CP171" i="9"/>
  <c r="CP396" i="9"/>
  <c r="DL180" i="9"/>
  <c r="CR50" i="9"/>
  <c r="CP73" i="9"/>
  <c r="EJ62" i="9"/>
  <c r="DY339" i="9"/>
  <c r="DY461" i="9"/>
  <c r="DY762" i="9"/>
  <c r="DW77" i="9"/>
  <c r="CR103" i="9"/>
  <c r="CR149" i="9"/>
  <c r="CP183" i="9"/>
  <c r="DW35" i="9"/>
  <c r="DL33" i="9"/>
  <c r="CR173" i="9"/>
  <c r="DW81" i="9"/>
  <c r="DA95" i="9"/>
  <c r="CR377" i="9"/>
  <c r="DY458" i="9"/>
  <c r="DY484" i="9"/>
  <c r="CP164" i="9"/>
  <c r="DY302" i="9"/>
  <c r="DA194" i="9"/>
  <c r="DW282" i="9"/>
  <c r="DN289" i="9"/>
  <c r="CR390" i="9"/>
  <c r="DW696" i="9"/>
  <c r="DW295" i="9"/>
  <c r="DW544" i="9"/>
  <c r="DY689" i="9"/>
  <c r="DW725" i="9"/>
  <c r="DA61" i="9"/>
  <c r="DY324" i="9"/>
  <c r="DN181" i="9"/>
  <c r="CR125" i="9"/>
  <c r="EJ37" i="9"/>
  <c r="DY406" i="9"/>
  <c r="CR280" i="9"/>
  <c r="DY414" i="9"/>
  <c r="DY747" i="9"/>
  <c r="CP323" i="9"/>
  <c r="CR215" i="9"/>
  <c r="DC92" i="9"/>
  <c r="DY98" i="9"/>
  <c r="CP383" i="9"/>
  <c r="CP186" i="9"/>
  <c r="DN78" i="9"/>
  <c r="CR88" i="9"/>
  <c r="CP344" i="9"/>
  <c r="DC146" i="9"/>
  <c r="CR396" i="9"/>
  <c r="DA22" i="9"/>
  <c r="CR202" i="9"/>
  <c r="DA193" i="9"/>
  <c r="DL269" i="9"/>
  <c r="CP160" i="9"/>
  <c r="CR319" i="9"/>
  <c r="CP217" i="9"/>
  <c r="CR81" i="9"/>
  <c r="CR160" i="9"/>
  <c r="DL146" i="9"/>
  <c r="CR318" i="9"/>
  <c r="DW673" i="9"/>
  <c r="DY87" i="9"/>
  <c r="DC138" i="9"/>
  <c r="CR352" i="9"/>
  <c r="DY563" i="9"/>
  <c r="DW230" i="9"/>
  <c r="CP242" i="9"/>
  <c r="DY99" i="9"/>
  <c r="CP51" i="9"/>
  <c r="DY375" i="9"/>
  <c r="CP225" i="9"/>
  <c r="DY668" i="9"/>
  <c r="DN195" i="9"/>
  <c r="CP307" i="9"/>
  <c r="CP131" i="9"/>
  <c r="DY639" i="9"/>
  <c r="CR386" i="9"/>
  <c r="DW222" i="9"/>
  <c r="DW389" i="9"/>
  <c r="DN322" i="9"/>
  <c r="DA153" i="9"/>
  <c r="CR178" i="9"/>
  <c r="DY38" i="9"/>
  <c r="DN64" i="9"/>
  <c r="DW572" i="9"/>
  <c r="CR33" i="9"/>
  <c r="DL218" i="9"/>
  <c r="DL196" i="9"/>
  <c r="CP185" i="9"/>
  <c r="CP315" i="9"/>
  <c r="DW157" i="9"/>
  <c r="DY777" i="9"/>
  <c r="AB111" i="13"/>
  <c r="DW660" i="9"/>
  <c r="AB59" i="13"/>
  <c r="DY168" i="9"/>
  <c r="DY554" i="9"/>
  <c r="DW630" i="9"/>
  <c r="CP143" i="9"/>
  <c r="CR55" i="9"/>
  <c r="CP301" i="9"/>
  <c r="DW23" i="9"/>
  <c r="CR79" i="9"/>
  <c r="DW534" i="9"/>
  <c r="CP190" i="9"/>
  <c r="DW85" i="9"/>
  <c r="CP261" i="9"/>
  <c r="DY803" i="9"/>
  <c r="CR197" i="9"/>
  <c r="DC155" i="9"/>
  <c r="CR93" i="9"/>
  <c r="DL59" i="9"/>
  <c r="DW121" i="9"/>
  <c r="CR242" i="9"/>
  <c r="CR311" i="9"/>
  <c r="DN278" i="9"/>
  <c r="CP264" i="9"/>
  <c r="CP246" i="9"/>
  <c r="DY364" i="9"/>
  <c r="DW655" i="9"/>
  <c r="DL253" i="9"/>
  <c r="DN315" i="9"/>
  <c r="DY771" i="9"/>
  <c r="CP248" i="9"/>
  <c r="DN254" i="9"/>
  <c r="DN55" i="9"/>
  <c r="AB58" i="13"/>
  <c r="DY246" i="9"/>
  <c r="DW333" i="9"/>
  <c r="DW795" i="9"/>
  <c r="CP330" i="9"/>
  <c r="DW373" i="9"/>
  <c r="DC103" i="9"/>
  <c r="CP397" i="9"/>
  <c r="CP192" i="9"/>
  <c r="DL32" i="9"/>
  <c r="CR200" i="9"/>
  <c r="DW96" i="9"/>
  <c r="DW608" i="9"/>
  <c r="DL49" i="9"/>
  <c r="DY603" i="9"/>
  <c r="DA192" i="9"/>
  <c r="DY79" i="9"/>
  <c r="DN110" i="9"/>
  <c r="DW197" i="9"/>
  <c r="DW170" i="9"/>
  <c r="DL245" i="9"/>
  <c r="CP180" i="9"/>
  <c r="DN243" i="9"/>
  <c r="DN281" i="9"/>
  <c r="CR309" i="9"/>
  <c r="CP79" i="9"/>
  <c r="DY632" i="9"/>
  <c r="DW347" i="9"/>
  <c r="CP290" i="9"/>
  <c r="DY187" i="9"/>
  <c r="DA210" i="9"/>
  <c r="CP279" i="9"/>
  <c r="DW140" i="9"/>
  <c r="CR374" i="9"/>
  <c r="DL93" i="9"/>
  <c r="DY593" i="9"/>
  <c r="DC159" i="9"/>
  <c r="CP240" i="9"/>
  <c r="CR144" i="9"/>
  <c r="CR239" i="9"/>
  <c r="CR292" i="9"/>
  <c r="CR153" i="9"/>
  <c r="CR369" i="9"/>
  <c r="DW127" i="9"/>
  <c r="CR26" i="9"/>
  <c r="DL22" i="9"/>
  <c r="CP132" i="9"/>
  <c r="CP126" i="9"/>
  <c r="AB125" i="13"/>
  <c r="DA27" i="9"/>
  <c r="CR206" i="9"/>
  <c r="DY169" i="9"/>
  <c r="DW463" i="9"/>
  <c r="CP238" i="9"/>
  <c r="DC180" i="9"/>
  <c r="CP117" i="9"/>
  <c r="CP268" i="9"/>
  <c r="CR391" i="9"/>
  <c r="DL39" i="9"/>
  <c r="DA78" i="9"/>
  <c r="CR313" i="9"/>
  <c r="CP249" i="9"/>
  <c r="DA93" i="9"/>
  <c r="DW500" i="9"/>
  <c r="DW327" i="9"/>
  <c r="DL65" i="9"/>
  <c r="CR353" i="9"/>
  <c r="DN263" i="9"/>
  <c r="CP155" i="9"/>
  <c r="CR41" i="9"/>
  <c r="DW682" i="9"/>
  <c r="DW117" i="9"/>
  <c r="DL272" i="9"/>
  <c r="AB67" i="13"/>
  <c r="CR302" i="9"/>
  <c r="DA87" i="9"/>
  <c r="DA69" i="9"/>
  <c r="DN219" i="9"/>
  <c r="DL187" i="9"/>
  <c r="DL237" i="9"/>
  <c r="CR368" i="9"/>
  <c r="DY549" i="9"/>
  <c r="DW641" i="9"/>
  <c r="CP210" i="9"/>
  <c r="AB97" i="13"/>
  <c r="CP215" i="9"/>
  <c r="DN160" i="9"/>
  <c r="CR354" i="9"/>
  <c r="CR102" i="9"/>
  <c r="CR208" i="9"/>
  <c r="DY308" i="9"/>
  <c r="DY498" i="9"/>
  <c r="DY682" i="9"/>
  <c r="CR183" i="9"/>
  <c r="CP297" i="9"/>
  <c r="DL230" i="9"/>
  <c r="CR327" i="9"/>
  <c r="DC102" i="9"/>
  <c r="DN206" i="9"/>
  <c r="DC54" i="9"/>
  <c r="CR222" i="9"/>
  <c r="DA158" i="9"/>
  <c r="CP289" i="9"/>
  <c r="DC218" i="9"/>
  <c r="DA43" i="9"/>
  <c r="CR236" i="9"/>
  <c r="DW432" i="9"/>
  <c r="DN129" i="9"/>
  <c r="AB68" i="13"/>
  <c r="DN139" i="9"/>
  <c r="DN247" i="9"/>
  <c r="AB110" i="13"/>
  <c r="CP376" i="9"/>
  <c r="CR355" i="9"/>
  <c r="CP64" i="9"/>
  <c r="DW89" i="9"/>
  <c r="CR294" i="9"/>
  <c r="DL80" i="9"/>
  <c r="DL195" i="9"/>
  <c r="CP255" i="9"/>
  <c r="CR393" i="9"/>
  <c r="CR130" i="9"/>
  <c r="CR134" i="9"/>
  <c r="DY607" i="9"/>
  <c r="DY490" i="9"/>
  <c r="DC224" i="9"/>
  <c r="CP110" i="9"/>
  <c r="DW386" i="9"/>
  <c r="DY117" i="9"/>
  <c r="DC131" i="9"/>
  <c r="DL223" i="9"/>
  <c r="DY47" i="9"/>
  <c r="DL169" i="9"/>
  <c r="DW670" i="9"/>
  <c r="DY24" i="9"/>
  <c r="DY70" i="9"/>
  <c r="DW482" i="9"/>
  <c r="DY290" i="9"/>
  <c r="DW184" i="9"/>
  <c r="DN244" i="9"/>
  <c r="CP188" i="9"/>
  <c r="CP95" i="9"/>
  <c r="CR375" i="9"/>
  <c r="CR184" i="9"/>
  <c r="DY126" i="9"/>
  <c r="CP229" i="9"/>
  <c r="CR92" i="9"/>
  <c r="AB109" i="13"/>
  <c r="CP100" i="9"/>
  <c r="DY797" i="9"/>
  <c r="DA50" i="9"/>
  <c r="DC160" i="9"/>
  <c r="DN103" i="9"/>
  <c r="CP283" i="9"/>
  <c r="DW563" i="9"/>
  <c r="DY672" i="9"/>
  <c r="DA49" i="9"/>
  <c r="CP291" i="9"/>
  <c r="CR211" i="9"/>
  <c r="CP60" i="9"/>
  <c r="CR373" i="9"/>
  <c r="CR267" i="9"/>
  <c r="DY407" i="9"/>
  <c r="DY516" i="9"/>
  <c r="CR262" i="9"/>
  <c r="DL270" i="9"/>
  <c r="CR146" i="9"/>
  <c r="CR253" i="9"/>
  <c r="DC189" i="9"/>
  <c r="CR77" i="9"/>
  <c r="CP320" i="9"/>
  <c r="CR301" i="9"/>
  <c r="DW374" i="9"/>
  <c r="CP234" i="9"/>
  <c r="CR329" i="9"/>
  <c r="DW371" i="9"/>
  <c r="DL157" i="9"/>
  <c r="CR203" i="9"/>
  <c r="CR303" i="9"/>
  <c r="DL98" i="9"/>
  <c r="AB55" i="13"/>
  <c r="AB116" i="13"/>
  <c r="AB123" i="13"/>
  <c r="CR152" i="9"/>
  <c r="DA127" i="9"/>
  <c r="DN179" i="9"/>
  <c r="AB82" i="13"/>
  <c r="DW765" i="9"/>
  <c r="DW734" i="9"/>
  <c r="DL243" i="9"/>
  <c r="DW112" i="9"/>
  <c r="DL212" i="9"/>
  <c r="DW59" i="9"/>
  <c r="CR44" i="9"/>
  <c r="CP371" i="9"/>
  <c r="DA32" i="9"/>
  <c r="DY468" i="9"/>
  <c r="DL271" i="9"/>
  <c r="DN127" i="9"/>
  <c r="DW367" i="9"/>
  <c r="CP310" i="9"/>
  <c r="CP379" i="9"/>
  <c r="CR106" i="9"/>
  <c r="CP27" i="9"/>
  <c r="CP76" i="9"/>
  <c r="AB120" i="13"/>
  <c r="DL101" i="9"/>
  <c r="DL113" i="9"/>
  <c r="DN245" i="9"/>
  <c r="CP84" i="9"/>
  <c r="DL258" i="9"/>
  <c r="DN89" i="9"/>
  <c r="DW536" i="9"/>
  <c r="DY520" i="9"/>
  <c r="CR198" i="9"/>
  <c r="DA179" i="9"/>
  <c r="CP196" i="9"/>
  <c r="DY23" i="9"/>
  <c r="DY504" i="9"/>
  <c r="DW289" i="9"/>
  <c r="DY340" i="9"/>
  <c r="DL62" i="9"/>
  <c r="DY397" i="9"/>
  <c r="AB136" i="13"/>
  <c r="DY257" i="9"/>
  <c r="DN267" i="9"/>
  <c r="DL204" i="9"/>
  <c r="DW776" i="9"/>
  <c r="CR226" i="9"/>
  <c r="AB99" i="13"/>
  <c r="DC163" i="9"/>
  <c r="AB63" i="13"/>
  <c r="CP137" i="9"/>
  <c r="AB53" i="13"/>
  <c r="DC178" i="9"/>
  <c r="CR344" i="9"/>
  <c r="DY113" i="9"/>
  <c r="DN307" i="9"/>
  <c r="DN240" i="9"/>
  <c r="DL138" i="9"/>
  <c r="DY739" i="9"/>
  <c r="DC141" i="9"/>
  <c r="DW634" i="9"/>
  <c r="DL179" i="9"/>
  <c r="CR232" i="9"/>
  <c r="DL161" i="9"/>
  <c r="CR273" i="9"/>
  <c r="DY647" i="9"/>
  <c r="DW302" i="9"/>
  <c r="DW87" i="9"/>
  <c r="DW263" i="9"/>
  <c r="DN156" i="9"/>
  <c r="DY590" i="9"/>
  <c r="DW677" i="9"/>
  <c r="EJ32" i="9"/>
  <c r="DA218" i="9"/>
  <c r="DY750" i="9"/>
  <c r="CR97" i="9"/>
  <c r="CP113" i="9"/>
  <c r="DY529" i="9"/>
  <c r="CR78" i="9"/>
  <c r="CP121" i="9"/>
  <c r="CP287" i="9"/>
  <c r="DW662" i="9"/>
  <c r="DY524" i="9"/>
  <c r="DY175" i="9"/>
  <c r="DL86" i="9"/>
  <c r="AB129" i="13"/>
  <c r="CR213" i="9"/>
  <c r="CR28" i="9"/>
  <c r="DW354" i="9"/>
  <c r="CR240" i="9"/>
  <c r="DW41" i="9"/>
  <c r="DY660" i="9"/>
  <c r="DN248" i="9"/>
  <c r="EH41" i="9"/>
  <c r="DY654" i="9"/>
  <c r="DW356" i="9"/>
  <c r="DY538" i="9"/>
  <c r="DL296" i="9"/>
  <c r="DY438" i="9"/>
  <c r="DC128" i="9"/>
  <c r="DY223" i="9"/>
  <c r="AB88" i="13"/>
  <c r="CR204" i="9"/>
  <c r="CP345" i="9"/>
  <c r="DY507" i="9"/>
  <c r="CR73" i="9"/>
  <c r="DL23" i="9"/>
  <c r="DW153" i="9"/>
  <c r="CR99" i="9"/>
  <c r="DL57" i="9"/>
  <c r="DL190" i="9"/>
  <c r="DC121" i="9"/>
  <c r="DC38" i="9"/>
  <c r="DW303" i="9"/>
  <c r="CR61" i="9"/>
  <c r="CP328" i="9"/>
  <c r="AB130" i="13"/>
  <c r="DN108" i="9"/>
  <c r="DC196" i="9"/>
  <c r="DL48" i="9"/>
  <c r="DL150" i="9"/>
  <c r="DA117" i="9"/>
  <c r="DW135" i="9"/>
  <c r="DN166" i="9"/>
  <c r="DY641" i="9"/>
  <c r="DN70" i="9"/>
  <c r="DC169" i="9"/>
  <c r="DW556" i="9"/>
  <c r="DY442" i="9"/>
  <c r="DC145" i="9"/>
  <c r="DN98" i="9"/>
  <c r="DY286" i="9"/>
  <c r="DY574" i="9"/>
  <c r="DW151" i="9"/>
  <c r="DC56" i="9"/>
  <c r="CR171" i="9"/>
  <c r="CP141" i="9"/>
  <c r="DY380" i="9"/>
  <c r="CR343" i="9"/>
  <c r="CR347" i="9"/>
  <c r="DN295" i="9"/>
  <c r="DW274" i="9"/>
  <c r="DA141" i="9"/>
  <c r="CP300" i="9"/>
  <c r="DY597" i="9"/>
  <c r="CR142" i="9"/>
  <c r="DY430" i="9"/>
  <c r="DW711" i="9"/>
  <c r="CP314" i="9"/>
  <c r="DA201" i="9"/>
  <c r="DW227" i="9"/>
  <c r="DY242" i="9"/>
  <c r="DY224" i="9"/>
  <c r="CR299" i="9"/>
  <c r="DY569" i="9"/>
  <c r="DL268" i="9"/>
  <c r="DY553" i="9"/>
  <c r="DN285" i="9"/>
  <c r="DC143" i="9"/>
  <c r="DC147" i="9"/>
  <c r="DW615" i="9"/>
  <c r="CP88" i="9"/>
  <c r="DL124" i="9"/>
  <c r="DA178" i="9"/>
  <c r="CP63" i="9"/>
  <c r="CR399" i="9"/>
  <c r="AB118" i="13"/>
  <c r="CP28" i="9"/>
  <c r="DW740" i="9"/>
  <c r="DC122" i="9"/>
  <c r="DW331" i="9"/>
  <c r="DY121" i="9"/>
  <c r="DL173" i="9"/>
  <c r="DY48" i="9"/>
  <c r="CP159" i="9"/>
  <c r="DC62" i="9"/>
  <c r="CP198" i="9"/>
  <c r="DY125" i="9"/>
  <c r="DN210" i="9"/>
  <c r="CR43" i="9"/>
  <c r="DY542" i="9"/>
  <c r="CR38" i="9"/>
  <c r="DL131" i="9"/>
  <c r="EJ29" i="9"/>
  <c r="DN203" i="9"/>
  <c r="DY97" i="9"/>
  <c r="DY785" i="9"/>
  <c r="DY249" i="9"/>
  <c r="DY477" i="9"/>
  <c r="DA71" i="9"/>
  <c r="DY519" i="9"/>
  <c r="CP49" i="9"/>
  <c r="DA208" i="9"/>
  <c r="DC162" i="9"/>
  <c r="DY526" i="9"/>
  <c r="CR29" i="9"/>
  <c r="DY80" i="9"/>
  <c r="DW256" i="9"/>
  <c r="DW422" i="9"/>
  <c r="DC111" i="9"/>
  <c r="CP382" i="9"/>
  <c r="CP37" i="9"/>
  <c r="DN273" i="9"/>
  <c r="DC47" i="9"/>
  <c r="DY56" i="9"/>
  <c r="CP358" i="9"/>
  <c r="CP97" i="9"/>
  <c r="DY506" i="9"/>
  <c r="AB114" i="13"/>
  <c r="DA184" i="9"/>
  <c r="DN37" i="9"/>
  <c r="CP224" i="9"/>
  <c r="CR383" i="9"/>
  <c r="DW177" i="9"/>
  <c r="CR286" i="9"/>
  <c r="DY255" i="9"/>
  <c r="CR322" i="9"/>
  <c r="DA137" i="9"/>
  <c r="DC179" i="9"/>
  <c r="CR136" i="9"/>
  <c r="CR339" i="9"/>
  <c r="DN208" i="9"/>
  <c r="DY240" i="9"/>
  <c r="CP259" i="9"/>
  <c r="CP35" i="9"/>
  <c r="DW683" i="9"/>
  <c r="DY725" i="9"/>
  <c r="CP205" i="9"/>
  <c r="DL41" i="9"/>
  <c r="AB89" i="13"/>
  <c r="DY578" i="9"/>
  <c r="CR166" i="9"/>
  <c r="DL143" i="9"/>
  <c r="DN325" i="9"/>
  <c r="DY557" i="9"/>
  <c r="DN44" i="9"/>
  <c r="DL321" i="9"/>
  <c r="CP172" i="9"/>
  <c r="CR325" i="9"/>
  <c r="AB132" i="13"/>
  <c r="CP236" i="9"/>
  <c r="DY148" i="9"/>
  <c r="CR147" i="9"/>
  <c r="DA66" i="9"/>
  <c r="DY82" i="9"/>
  <c r="DA196" i="9"/>
  <c r="CP231" i="9"/>
  <c r="DW245" i="9"/>
  <c r="DC105" i="9"/>
  <c r="CP112" i="9"/>
  <c r="DY400" i="9"/>
  <c r="DY497" i="9"/>
  <c r="EJ50" i="9"/>
  <c r="CP391" i="9"/>
  <c r="DY683" i="9"/>
  <c r="DL68" i="9"/>
  <c r="CP166" i="9"/>
  <c r="DA170" i="9"/>
  <c r="DA56" i="9"/>
  <c r="DN302" i="9"/>
  <c r="DY346" i="9"/>
  <c r="CP94" i="9"/>
  <c r="CR196" i="9"/>
  <c r="DN173" i="9"/>
  <c r="CR70" i="9"/>
  <c r="DW525" i="9"/>
  <c r="DW273" i="9"/>
  <c r="DW152" i="9"/>
  <c r="DC31" i="9"/>
  <c r="DY791" i="9"/>
  <c r="CP349" i="9"/>
  <c r="DY31" i="9"/>
  <c r="DW483" i="9"/>
  <c r="AB60" i="13"/>
  <c r="CR332" i="9"/>
  <c r="DC135" i="9"/>
  <c r="CR297" i="9"/>
  <c r="DW370" i="9"/>
  <c r="DW423" i="9"/>
  <c r="DL91" i="9"/>
  <c r="DY119" i="9"/>
  <c r="CP75" i="9"/>
  <c r="CP47" i="9"/>
  <c r="DN279" i="9"/>
  <c r="CR37" i="9"/>
  <c r="CP139" i="9"/>
  <c r="CP367" i="9"/>
  <c r="DA161" i="9"/>
  <c r="DY539" i="9"/>
  <c r="DC78" i="9"/>
  <c r="DY731" i="9"/>
  <c r="DY298" i="9"/>
  <c r="DC32" i="9"/>
  <c r="CP154" i="9"/>
  <c r="DL297" i="9"/>
  <c r="DY758" i="9"/>
  <c r="DC133" i="9"/>
  <c r="DL313" i="9"/>
  <c r="DL261" i="9"/>
  <c r="DW317" i="9"/>
  <c r="DW457" i="9"/>
  <c r="EH50" i="9"/>
  <c r="DN225" i="9"/>
  <c r="DL249" i="9"/>
  <c r="AB102" i="13"/>
  <c r="DY494" i="9"/>
  <c r="DY311" i="9"/>
  <c r="DN88" i="9"/>
  <c r="DN286" i="9"/>
  <c r="CR378" i="9"/>
  <c r="DM249" i="9" l="1"/>
  <c r="EI50" i="9"/>
  <c r="DX457" i="9"/>
  <c r="DX317" i="9"/>
  <c r="DM261" i="9"/>
  <c r="DM313" i="9"/>
  <c r="DM297" i="9"/>
  <c r="CQ154" i="9"/>
  <c r="DB161" i="9"/>
  <c r="CQ367" i="9"/>
  <c r="CQ139" i="9"/>
  <c r="CQ47" i="9"/>
  <c r="CQ75" i="9"/>
  <c r="DM91" i="9"/>
  <c r="DX423" i="9"/>
  <c r="DX370" i="9"/>
  <c r="DX483" i="9"/>
  <c r="CQ349" i="9"/>
  <c r="DX152" i="9"/>
  <c r="DX273" i="9"/>
  <c r="DX525" i="9"/>
  <c r="CQ94" i="9"/>
  <c r="DB56" i="9"/>
  <c r="DB170" i="9"/>
  <c r="CQ166" i="9"/>
  <c r="DM68" i="9"/>
  <c r="CQ391" i="9"/>
  <c r="CQ112" i="9"/>
  <c r="DX245" i="9"/>
  <c r="CQ231" i="9"/>
  <c r="DB196" i="9"/>
  <c r="DB66" i="9"/>
  <c r="CQ236" i="9"/>
  <c r="CQ172" i="9"/>
  <c r="DM321" i="9"/>
  <c r="DM143" i="9"/>
  <c r="DM41" i="9"/>
  <c r="CQ205" i="9"/>
  <c r="DX683" i="9"/>
  <c r="CQ35" i="9"/>
  <c r="CQ259" i="9"/>
  <c r="DB137" i="9"/>
  <c r="DX177" i="9"/>
  <c r="CQ224" i="9"/>
  <c r="DB184" i="9"/>
  <c r="CQ97" i="9"/>
  <c r="CQ358" i="9"/>
  <c r="CQ37" i="9"/>
  <c r="CQ382" i="9"/>
  <c r="DX422" i="9"/>
  <c r="DX256" i="9"/>
  <c r="DB208" i="9"/>
  <c r="CQ49" i="9"/>
  <c r="DB71" i="9"/>
  <c r="DM131" i="9"/>
  <c r="CQ198" i="9"/>
  <c r="CQ159" i="9"/>
  <c r="DM173" i="9"/>
  <c r="DX331" i="9"/>
  <c r="DX740" i="9"/>
  <c r="CQ28" i="9"/>
  <c r="CQ63" i="9"/>
  <c r="DB178" i="9"/>
  <c r="DM124" i="9"/>
  <c r="CQ88" i="9"/>
  <c r="DX615" i="9"/>
  <c r="DM268" i="9"/>
  <c r="DX227" i="9"/>
  <c r="DB201" i="9"/>
  <c r="CQ314" i="9"/>
  <c r="DX711" i="9"/>
  <c r="CQ300" i="9"/>
  <c r="DB141" i="9"/>
  <c r="DX274" i="9"/>
  <c r="CQ141" i="9"/>
  <c r="DX151" i="9"/>
  <c r="DX556" i="9"/>
  <c r="DX135" i="9"/>
  <c r="DB117" i="9"/>
  <c r="DM150" i="9"/>
  <c r="DM48" i="9"/>
  <c r="CQ328" i="9"/>
  <c r="DX303" i="9"/>
  <c r="DM190" i="9"/>
  <c r="DM57" i="9"/>
  <c r="DX153" i="9"/>
  <c r="DM23" i="9"/>
  <c r="CQ345" i="9"/>
  <c r="DM296" i="9"/>
  <c r="DX356" i="9"/>
  <c r="EI41" i="9"/>
  <c r="DX41" i="9"/>
  <c r="DX354" i="9"/>
  <c r="DM86" i="9"/>
  <c r="DX662" i="9"/>
  <c r="CQ287" i="9"/>
  <c r="CQ121" i="9"/>
  <c r="CQ113" i="9"/>
  <c r="DB218" i="9"/>
  <c r="DX677" i="9"/>
  <c r="DX263" i="9"/>
  <c r="DX87" i="9"/>
  <c r="DX302" i="9"/>
  <c r="DM161" i="9"/>
  <c r="DM179" i="9"/>
  <c r="DX634" i="9"/>
  <c r="DM138" i="9"/>
  <c r="CQ137" i="9"/>
  <c r="DX776" i="9"/>
  <c r="DM204" i="9"/>
  <c r="DM62" i="9"/>
  <c r="DX289" i="9"/>
  <c r="CQ196" i="9"/>
  <c r="DB179" i="9"/>
  <c r="DX536" i="9"/>
  <c r="DM258" i="9"/>
  <c r="CQ84" i="9"/>
  <c r="DM113" i="9"/>
  <c r="DM101" i="9"/>
  <c r="CQ76" i="9"/>
  <c r="CQ27" i="9"/>
  <c r="CQ379" i="9"/>
  <c r="CQ310" i="9"/>
  <c r="DX367" i="9"/>
  <c r="DM271" i="9"/>
  <c r="DB32" i="9"/>
  <c r="CQ371" i="9"/>
  <c r="DX59" i="9"/>
  <c r="DM212" i="9"/>
  <c r="DX112" i="9"/>
  <c r="DM243" i="9"/>
  <c r="DX734" i="9"/>
  <c r="DX765" i="9"/>
  <c r="DB127" i="9"/>
  <c r="DM98" i="9"/>
  <c r="DM157" i="9"/>
  <c r="DX371" i="9"/>
  <c r="CQ234" i="9"/>
  <c r="DX374" i="9"/>
  <c r="CQ320" i="9"/>
  <c r="DM270" i="9"/>
  <c r="CQ60" i="9"/>
  <c r="CQ291" i="9"/>
  <c r="DB49" i="9"/>
  <c r="DX563" i="9"/>
  <c r="CQ283" i="9"/>
  <c r="DB50" i="9"/>
  <c r="CQ100" i="9"/>
  <c r="CQ229" i="9"/>
  <c r="CQ95" i="9"/>
  <c r="CQ188" i="9"/>
  <c r="DX184" i="9"/>
  <c r="DX482" i="9"/>
  <c r="DX670" i="9"/>
  <c r="DM169" i="9"/>
  <c r="DM223" i="9"/>
  <c r="DX386" i="9"/>
  <c r="CQ110" i="9"/>
  <c r="CQ255" i="9"/>
  <c r="DM195" i="9"/>
  <c r="DM80" i="9"/>
  <c r="DX89" i="9"/>
  <c r="CQ64" i="9"/>
  <c r="CQ376" i="9"/>
  <c r="DX432" i="9"/>
  <c r="DB43" i="9"/>
  <c r="CQ289" i="9"/>
  <c r="DB158" i="9"/>
  <c r="DM230" i="9"/>
  <c r="CQ297" i="9"/>
  <c r="CQ215" i="9"/>
  <c r="CQ210" i="9"/>
  <c r="DX641" i="9"/>
  <c r="DM237" i="9"/>
  <c r="DM187" i="9"/>
  <c r="DB69" i="9"/>
  <c r="DB87" i="9"/>
  <c r="DM272" i="9"/>
  <c r="DX117" i="9"/>
  <c r="DX682" i="9"/>
  <c r="CQ155" i="9"/>
  <c r="DM65" i="9"/>
  <c r="DX327" i="9"/>
  <c r="DX500" i="9"/>
  <c r="DB93" i="9"/>
  <c r="CQ249" i="9"/>
  <c r="DB78" i="9"/>
  <c r="DM39" i="9"/>
  <c r="CQ268" i="9"/>
  <c r="CQ117" i="9"/>
  <c r="CQ238" i="9"/>
  <c r="DX463" i="9"/>
  <c r="DB27" i="9"/>
  <c r="CQ126" i="9"/>
  <c r="CQ132" i="9"/>
  <c r="DM22" i="9"/>
  <c r="DX127" i="9"/>
  <c r="CQ240" i="9"/>
  <c r="DM93" i="9"/>
  <c r="DX140" i="9"/>
  <c r="CQ279" i="9"/>
  <c r="DB210" i="9"/>
  <c r="CQ290" i="9"/>
  <c r="DX347" i="9"/>
  <c r="CQ79" i="9"/>
  <c r="CQ180" i="9"/>
  <c r="DM245" i="9"/>
  <c r="DX170" i="9"/>
  <c r="DX197" i="9"/>
  <c r="DB192" i="9"/>
  <c r="DM49" i="9"/>
  <c r="DX608" i="9"/>
  <c r="DX96" i="9"/>
  <c r="DM32" i="9"/>
  <c r="CQ192" i="9"/>
  <c r="CQ397" i="9"/>
  <c r="DX373" i="9"/>
  <c r="CQ330" i="9"/>
  <c r="DX795" i="9"/>
  <c r="DX333" i="9"/>
  <c r="CQ248" i="9"/>
  <c r="DM253" i="9"/>
  <c r="DX655" i="9"/>
  <c r="CQ246" i="9"/>
  <c r="CQ264" i="9"/>
  <c r="DX121" i="9"/>
  <c r="DM59" i="9"/>
  <c r="CQ261" i="9"/>
  <c r="DX85" i="9"/>
  <c r="CQ190" i="9"/>
  <c r="DX534" i="9"/>
  <c r="DX23" i="9"/>
  <c r="CQ301" i="9"/>
  <c r="CQ143" i="9"/>
  <c r="DX630" i="9"/>
  <c r="DX660" i="9"/>
  <c r="DX157" i="9"/>
  <c r="CQ315" i="9"/>
  <c r="CQ185" i="9"/>
  <c r="DM196" i="9"/>
  <c r="DM218" i="9"/>
  <c r="DX572" i="9"/>
  <c r="DB153" i="9"/>
  <c r="DX389" i="9"/>
  <c r="DX222" i="9"/>
  <c r="CQ131" i="9"/>
  <c r="CQ307" i="9"/>
  <c r="CQ225" i="9"/>
  <c r="CQ51" i="9"/>
  <c r="CQ242" i="9"/>
  <c r="DX230" i="9"/>
  <c r="DX673" i="9"/>
  <c r="DM146" i="9"/>
  <c r="CQ217" i="9"/>
  <c r="CQ160" i="9"/>
  <c r="DM269" i="9"/>
  <c r="DB193" i="9"/>
  <c r="DB22" i="9"/>
  <c r="CQ344" i="9"/>
  <c r="CQ186" i="9"/>
  <c r="CQ383" i="9"/>
  <c r="CQ323" i="9"/>
  <c r="DB61" i="9"/>
  <c r="DX725" i="9"/>
  <c r="DX544" i="9"/>
  <c r="DX295" i="9"/>
  <c r="DX696" i="9"/>
  <c r="DX282" i="9"/>
  <c r="DB194" i="9"/>
  <c r="CQ164" i="9"/>
  <c r="DB95" i="9"/>
  <c r="DX81" i="9"/>
  <c r="DM33" i="9"/>
  <c r="DX35" i="9"/>
  <c r="CQ183" i="9"/>
  <c r="DX77" i="9"/>
  <c r="CQ73" i="9"/>
  <c r="DM180" i="9"/>
  <c r="CQ396" i="9"/>
  <c r="CQ171" i="9"/>
  <c r="DM54" i="9"/>
  <c r="DX691" i="9"/>
  <c r="DX700" i="9"/>
  <c r="DB26" i="9"/>
  <c r="DX67" i="9"/>
  <c r="DX200" i="9"/>
  <c r="CQ263" i="9"/>
  <c r="DB100" i="9"/>
  <c r="CQ48" i="9"/>
  <c r="DB47" i="9"/>
  <c r="DX129" i="9"/>
  <c r="CQ175" i="9"/>
  <c r="DB112" i="9"/>
  <c r="DM306" i="9"/>
  <c r="DM116" i="9"/>
  <c r="DB55" i="9"/>
  <c r="DB187" i="9"/>
  <c r="CQ219" i="9"/>
  <c r="DM132" i="9"/>
  <c r="DB65" i="9"/>
  <c r="DX185" i="9"/>
  <c r="CQ245" i="9"/>
  <c r="DX84" i="9"/>
  <c r="CQ120" i="9"/>
  <c r="DX28" i="9"/>
  <c r="DB202" i="9"/>
  <c r="CQ333" i="9"/>
  <c r="DX344" i="9"/>
  <c r="CQ163" i="9"/>
  <c r="DM250" i="9"/>
  <c r="DX756" i="9"/>
  <c r="EI32" i="9"/>
  <c r="DX739" i="9"/>
  <c r="DX490" i="9"/>
  <c r="DX535" i="9"/>
  <c r="CQ267" i="9"/>
  <c r="CQ364" i="9"/>
  <c r="DX75" i="9"/>
  <c r="DB143" i="9"/>
  <c r="CQ174" i="9"/>
  <c r="DB101" i="9"/>
  <c r="DM79" i="9"/>
  <c r="DM128" i="9"/>
  <c r="DX292" i="9"/>
  <c r="DM43" i="9"/>
  <c r="DX324" i="9"/>
  <c r="CQ221" i="9"/>
  <c r="DM81" i="9"/>
  <c r="CQ125" i="9"/>
  <c r="DX492" i="9"/>
  <c r="DX380" i="9"/>
  <c r="CQ118" i="9"/>
  <c r="CQ58" i="9"/>
  <c r="DX267" i="9"/>
  <c r="DB154" i="9"/>
  <c r="DX772" i="9"/>
  <c r="DM115" i="9"/>
  <c r="DM260" i="9"/>
  <c r="DM78" i="9"/>
  <c r="CQ189" i="9"/>
  <c r="DX111" i="9"/>
  <c r="DB131" i="9"/>
  <c r="CQ385" i="9"/>
  <c r="EI22" i="9"/>
  <c r="CQ352" i="9"/>
  <c r="CQ25" i="9"/>
  <c r="DX388" i="9"/>
  <c r="EI29" i="9"/>
  <c r="CQ191" i="9"/>
  <c r="DM298" i="9"/>
  <c r="DX158" i="9"/>
  <c r="DX180" i="9"/>
  <c r="CQ80" i="9"/>
  <c r="DX146" i="9"/>
  <c r="DB122" i="9"/>
  <c r="DB165" i="9"/>
  <c r="CQ387" i="9"/>
  <c r="DX24" i="9"/>
  <c r="DX139" i="9"/>
  <c r="DB212" i="9"/>
  <c r="DX481" i="9"/>
  <c r="DX86" i="9"/>
  <c r="DX248" i="9"/>
  <c r="DX606" i="9"/>
  <c r="DX762" i="9"/>
  <c r="CQ324" i="9"/>
  <c r="DB96" i="9"/>
  <c r="DM231" i="9"/>
  <c r="DM71" i="9"/>
  <c r="DX310" i="9"/>
  <c r="DM181" i="9"/>
  <c r="DM144" i="9"/>
  <c r="CQ348" i="9"/>
  <c r="DB77" i="9"/>
  <c r="DX60" i="9"/>
  <c r="CQ381" i="9"/>
  <c r="DX416" i="9"/>
  <c r="DX299" i="9"/>
  <c r="EI46" i="9"/>
  <c r="DX154" i="9"/>
  <c r="DX430" i="9"/>
  <c r="DM152" i="9"/>
  <c r="CQ327" i="9"/>
  <c r="CQ106" i="9"/>
  <c r="DB30" i="9"/>
  <c r="CQ356" i="9"/>
  <c r="DX659" i="9"/>
  <c r="DB23" i="9"/>
  <c r="CQ55" i="9"/>
  <c r="DM177" i="9"/>
  <c r="DB70" i="9"/>
  <c r="DM273" i="9"/>
  <c r="DM109" i="9"/>
  <c r="CQ156" i="9"/>
  <c r="CQ321" i="9"/>
  <c r="CQ393" i="9"/>
  <c r="CQ286" i="9"/>
  <c r="DB29" i="9"/>
  <c r="DM153" i="9"/>
  <c r="EI55" i="9"/>
  <c r="CQ273" i="9"/>
  <c r="CQ305" i="9"/>
  <c r="CQ151" i="9"/>
  <c r="DB207" i="9"/>
  <c r="DB145" i="9"/>
  <c r="DX246" i="9"/>
  <c r="DX257" i="9"/>
  <c r="DX472" i="9"/>
  <c r="DM324" i="9"/>
  <c r="DX669" i="9"/>
  <c r="EI30" i="9"/>
  <c r="CQ24" i="9"/>
  <c r="DB108" i="9"/>
  <c r="DM89" i="9"/>
  <c r="DB58" i="9"/>
  <c r="CQ50" i="9"/>
  <c r="DB159" i="9"/>
  <c r="DX503" i="9"/>
  <c r="DX601" i="9"/>
  <c r="DX488" i="9"/>
  <c r="DM159" i="9"/>
  <c r="DB177" i="9"/>
  <c r="DX143" i="9"/>
  <c r="CQ253" i="9"/>
  <c r="DX220" i="9"/>
  <c r="DX566" i="9"/>
  <c r="DM118" i="9"/>
  <c r="CQ351" i="9"/>
  <c r="DX605" i="9"/>
  <c r="CQ258" i="9"/>
  <c r="DM112" i="9"/>
  <c r="CQ86" i="9"/>
  <c r="DX122" i="9"/>
  <c r="DM238" i="9"/>
  <c r="CQ195" i="9"/>
  <c r="DX515" i="9"/>
  <c r="CQ375" i="9"/>
  <c r="CQ144" i="9"/>
  <c r="DM26" i="9"/>
  <c r="CQ262" i="9"/>
  <c r="DB72" i="9"/>
  <c r="CQ207" i="9"/>
  <c r="CQ44" i="9"/>
  <c r="DB219" i="9"/>
  <c r="CQ223" i="9"/>
  <c r="CQ243" i="9"/>
  <c r="CQ347" i="9"/>
  <c r="CQ237" i="9"/>
  <c r="CQ339" i="9"/>
  <c r="DB198" i="9"/>
  <c r="CQ22" i="9"/>
  <c r="DX25" i="9"/>
  <c r="CQ232" i="9"/>
  <c r="DB79" i="9"/>
  <c r="CQ308" i="9"/>
  <c r="DM58" i="9"/>
  <c r="CQ67" i="9"/>
  <c r="CQ109" i="9"/>
  <c r="CQ303" i="9"/>
  <c r="CQ218" i="9"/>
  <c r="DM284" i="9"/>
  <c r="DX727" i="9"/>
  <c r="DM163" i="9"/>
  <c r="CQ147" i="9"/>
  <c r="CQ398" i="9"/>
  <c r="DX589" i="9"/>
  <c r="DM252" i="9"/>
  <c r="EI51" i="9"/>
  <c r="DX559" i="9"/>
  <c r="DX255" i="9"/>
  <c r="DX576" i="9"/>
  <c r="DM256" i="9"/>
  <c r="DX594" i="9"/>
  <c r="DX306" i="9"/>
  <c r="EI31" i="9"/>
  <c r="DX251" i="9"/>
  <c r="CQ65" i="9"/>
  <c r="CQ173" i="9"/>
  <c r="DM293" i="9"/>
  <c r="CQ359" i="9"/>
  <c r="DM263" i="9"/>
  <c r="DB120" i="9"/>
  <c r="CQ70" i="9"/>
  <c r="DM88" i="9"/>
  <c r="DX236" i="9"/>
  <c r="CQ69" i="9"/>
  <c r="CQ199" i="9"/>
  <c r="CQ150" i="9"/>
  <c r="CQ362" i="9"/>
  <c r="DX454" i="9"/>
  <c r="DB52" i="9"/>
  <c r="CQ158" i="9"/>
  <c r="DX102" i="9"/>
  <c r="DX332" i="9"/>
  <c r="CQ38" i="9"/>
  <c r="DX99" i="9"/>
  <c r="EI45" i="9"/>
  <c r="CQ116" i="9"/>
  <c r="DM36" i="9"/>
  <c r="DM105" i="9"/>
  <c r="CQ265" i="9"/>
  <c r="DB214" i="9"/>
  <c r="CQ182" i="9"/>
  <c r="DB37" i="9"/>
  <c r="CQ127" i="9"/>
  <c r="DX668" i="9"/>
  <c r="DB168" i="9"/>
  <c r="DM46" i="9"/>
  <c r="CQ68" i="9"/>
  <c r="DX323" i="9"/>
  <c r="DX549" i="9"/>
  <c r="DB149" i="9"/>
  <c r="DX436" i="9"/>
  <c r="DB86" i="9"/>
  <c r="CQ302" i="9"/>
  <c r="DX94" i="9"/>
  <c r="DX678" i="9"/>
  <c r="DM197" i="9"/>
  <c r="CQ152" i="9"/>
  <c r="DX311" i="9"/>
  <c r="DX467" i="9"/>
  <c r="CQ299" i="9"/>
  <c r="CQ251" i="9"/>
  <c r="DM275" i="9"/>
  <c r="DX193" i="9"/>
  <c r="DB41" i="9"/>
  <c r="DX64" i="9"/>
  <c r="DX167" i="9"/>
  <c r="EI65" i="9"/>
  <c r="DX51" i="9"/>
  <c r="DM244" i="9"/>
  <c r="DM318" i="9"/>
  <c r="DB88" i="9"/>
  <c r="CQ101" i="9"/>
  <c r="DX505" i="9"/>
  <c r="DX425" i="9"/>
  <c r="DX187" i="9"/>
  <c r="CQ82" i="9"/>
  <c r="DM323" i="9"/>
  <c r="CQ187" i="9"/>
  <c r="DX136" i="9"/>
  <c r="DX667" i="9"/>
  <c r="CQ72" i="9"/>
  <c r="DB38" i="9"/>
  <c r="DX283" i="9"/>
  <c r="DB99" i="9"/>
  <c r="DX473" i="9"/>
  <c r="DM278" i="9"/>
  <c r="CQ61" i="9"/>
  <c r="CQ312" i="9"/>
  <c r="DX202" i="9"/>
  <c r="CQ135" i="9"/>
  <c r="DX69" i="9"/>
  <c r="DB48" i="9"/>
  <c r="CQ296" i="9"/>
  <c r="CQ93" i="9"/>
  <c r="CQ309" i="9"/>
  <c r="DM241" i="9"/>
  <c r="CQ270" i="9"/>
  <c r="CQ96" i="9"/>
  <c r="DX792" i="9"/>
  <c r="DX341" i="9"/>
  <c r="DX294" i="9"/>
  <c r="DB146" i="9"/>
  <c r="CQ56" i="9"/>
  <c r="DX577" i="9"/>
  <c r="DM185" i="9"/>
  <c r="DB44" i="9"/>
  <c r="DX499" i="9"/>
  <c r="DM76" i="9"/>
  <c r="CQ161" i="9"/>
  <c r="DX166" i="9"/>
  <c r="DX351" i="9"/>
  <c r="CQ167" i="9"/>
  <c r="DB42" i="9"/>
  <c r="CQ83" i="9"/>
  <c r="DM226" i="9"/>
  <c r="CQ318" i="9"/>
  <c r="DB132" i="9"/>
  <c r="DX93" i="9"/>
  <c r="DX369" i="9"/>
  <c r="DX168" i="9"/>
  <c r="DX455" i="9"/>
  <c r="DX449" i="9"/>
  <c r="DM44" i="9"/>
  <c r="DX565" i="9"/>
  <c r="DX37" i="9"/>
  <c r="DM61" i="9"/>
  <c r="DX209" i="9"/>
  <c r="DX364" i="9"/>
  <c r="CQ179" i="9"/>
  <c r="DX596" i="9"/>
  <c r="DM287" i="9"/>
  <c r="DX796" i="9"/>
  <c r="DX95" i="9"/>
  <c r="DX477" i="9"/>
  <c r="DX214" i="9"/>
  <c r="CQ62" i="9"/>
  <c r="DM188" i="9"/>
  <c r="CQ222" i="9"/>
  <c r="DM191" i="9"/>
  <c r="CQ46" i="9"/>
  <c r="CQ329" i="9"/>
  <c r="CQ401" i="9"/>
  <c r="DX509" i="9"/>
  <c r="DM326" i="9"/>
  <c r="DX159" i="9"/>
  <c r="DX782" i="9"/>
  <c r="CQ115" i="9"/>
  <c r="DX278" i="9"/>
  <c r="DM123" i="9"/>
  <c r="DB220" i="9"/>
  <c r="CQ281" i="9"/>
  <c r="DB174" i="9"/>
  <c r="CQ45" i="9"/>
  <c r="DB84" i="9"/>
  <c r="DX522" i="9"/>
  <c r="DX106" i="9"/>
  <c r="DB104" i="9"/>
  <c r="CQ105" i="9"/>
  <c r="DM214" i="9"/>
  <c r="CQ235" i="9"/>
  <c r="CQ91" i="9"/>
  <c r="CQ373" i="9"/>
  <c r="CQ142" i="9"/>
  <c r="DX613" i="9"/>
  <c r="CQ354" i="9"/>
  <c r="DX439" i="9"/>
  <c r="DB119" i="9"/>
  <c r="DX73" i="9"/>
  <c r="DX275" i="9"/>
  <c r="CQ227" i="9"/>
  <c r="DX770" i="9"/>
  <c r="CQ102" i="9"/>
  <c r="DB67" i="9"/>
  <c r="DX368" i="9"/>
  <c r="DM247" i="9"/>
  <c r="EI40" i="9"/>
  <c r="DX574" i="9"/>
  <c r="DX456" i="9"/>
  <c r="DX690" i="9"/>
  <c r="DX65" i="9"/>
  <c r="DB80" i="9"/>
  <c r="CQ124" i="9"/>
  <c r="DX619" i="9"/>
  <c r="CQ184" i="9"/>
  <c r="DX411" i="9"/>
  <c r="DB213" i="9"/>
  <c r="CQ402" i="9"/>
  <c r="DX747" i="9"/>
  <c r="CQ209" i="9"/>
  <c r="DB206" i="9"/>
  <c r="CQ335" i="9"/>
  <c r="DM193" i="9"/>
  <c r="CQ337" i="9"/>
  <c r="CQ288" i="9"/>
  <c r="DM164" i="9"/>
  <c r="CQ260" i="9"/>
  <c r="DB91" i="9"/>
  <c r="DM67" i="9"/>
  <c r="CQ146" i="9"/>
  <c r="DX621" i="9"/>
  <c r="DX478" i="9"/>
  <c r="DB111" i="9"/>
  <c r="DX567" i="9"/>
  <c r="DX539" i="9"/>
  <c r="DX210" i="9"/>
  <c r="CQ244" i="9"/>
  <c r="DX479" i="9"/>
  <c r="DB211" i="9"/>
  <c r="CQ149" i="9"/>
  <c r="CQ285" i="9"/>
  <c r="CQ374" i="9"/>
  <c r="DX697" i="9"/>
  <c r="DX588" i="9"/>
  <c r="CQ85" i="9"/>
  <c r="DX745" i="9"/>
  <c r="CQ241" i="9"/>
  <c r="CQ304" i="9"/>
  <c r="DB200" i="9"/>
  <c r="DB166" i="9"/>
  <c r="CQ157" i="9"/>
  <c r="DX378" i="9"/>
  <c r="CQ181" i="9"/>
  <c r="DX650" i="9"/>
  <c r="DX665" i="9"/>
  <c r="DX316" i="9"/>
  <c r="DX564" i="9"/>
  <c r="DX733" i="9"/>
  <c r="DB124" i="9"/>
  <c r="DX48" i="9"/>
  <c r="DX408" i="9"/>
  <c r="DX250" i="9"/>
  <c r="DM315" i="9"/>
  <c r="DX340" i="9"/>
  <c r="DX162" i="9"/>
  <c r="DM194" i="9"/>
  <c r="DX47" i="9"/>
  <c r="DX247" i="9"/>
  <c r="DB152" i="9"/>
  <c r="DX680" i="9"/>
  <c r="EI49" i="9"/>
  <c r="CQ269" i="9"/>
  <c r="DX532" i="9"/>
  <c r="CQ78" i="9"/>
  <c r="CQ87" i="9"/>
  <c r="DB81" i="9"/>
  <c r="DX36" i="9"/>
  <c r="DM175" i="9"/>
  <c r="CQ99" i="9"/>
  <c r="CQ134" i="9"/>
  <c r="CQ353" i="9"/>
  <c r="CQ77" i="9"/>
  <c r="CQ122" i="9"/>
  <c r="CQ200" i="9"/>
  <c r="DM50" i="9"/>
  <c r="DM266" i="9"/>
  <c r="DB189" i="9"/>
  <c r="DB118" i="9"/>
  <c r="CQ32" i="9"/>
  <c r="DM51" i="9"/>
  <c r="CQ98" i="9"/>
  <c r="DB148" i="9"/>
  <c r="DB33" i="9"/>
  <c r="DB130" i="9"/>
  <c r="DX464" i="9"/>
  <c r="DX366" i="9"/>
  <c r="CQ148" i="9"/>
  <c r="DM320" i="9"/>
  <c r="DM279" i="9"/>
  <c r="CQ31" i="9"/>
  <c r="CQ213" i="9"/>
  <c r="CQ129" i="9"/>
  <c r="CQ278" i="9"/>
  <c r="CQ103" i="9"/>
  <c r="DX402" i="9"/>
  <c r="DB25" i="9"/>
  <c r="DX404" i="9"/>
  <c r="DM125" i="9"/>
  <c r="CQ81" i="9"/>
  <c r="DX141" i="9"/>
  <c r="EI39" i="9"/>
  <c r="DX570" i="9"/>
  <c r="DB121" i="9"/>
  <c r="DM317" i="9"/>
  <c r="DX681" i="9"/>
  <c r="CQ220" i="9"/>
  <c r="DM73" i="9"/>
  <c r="DX80" i="9"/>
  <c r="DX617" i="9"/>
  <c r="DX424" i="9"/>
  <c r="DM178" i="9"/>
  <c r="DX771" i="9"/>
  <c r="DX352" i="9"/>
  <c r="DM166" i="9"/>
  <c r="DX88" i="9"/>
  <c r="DM184" i="9"/>
  <c r="CQ392" i="9"/>
  <c r="DX357" i="9"/>
  <c r="DX684" i="9"/>
  <c r="DX201" i="9"/>
  <c r="DM106" i="9"/>
  <c r="DX738" i="9"/>
  <c r="DX526" i="9"/>
  <c r="DM208" i="9"/>
  <c r="DX633" i="9"/>
  <c r="DM299" i="9"/>
  <c r="DM183" i="9"/>
  <c r="DX790" i="9"/>
  <c r="CQ341" i="9"/>
  <c r="DX524" i="9"/>
  <c r="DB82" i="9"/>
  <c r="CQ216" i="9"/>
  <c r="DX252" i="9"/>
  <c r="DM133" i="9"/>
  <c r="CQ136" i="9"/>
  <c r="DB180" i="9"/>
  <c r="DM117" i="9"/>
  <c r="DX452" i="9"/>
  <c r="CQ178" i="9"/>
  <c r="CQ319" i="9"/>
  <c r="CQ202" i="9"/>
  <c r="DX579" i="9"/>
  <c r="DM236" i="9"/>
  <c r="DX451" i="9"/>
  <c r="CQ153" i="9"/>
  <c r="DM202" i="9"/>
  <c r="CQ203" i="9"/>
  <c r="CQ389" i="9"/>
  <c r="DX471" i="9"/>
  <c r="CQ252" i="9"/>
  <c r="DX124" i="9"/>
  <c r="DM251" i="9"/>
  <c r="CQ331" i="9"/>
  <c r="CQ311" i="9"/>
  <c r="DM147" i="9"/>
  <c r="DX644" i="9"/>
  <c r="DB203" i="9"/>
  <c r="DX116" i="9"/>
  <c r="CQ26" i="9"/>
  <c r="CQ39" i="9"/>
  <c r="DB75" i="9"/>
  <c r="DX748" i="9"/>
  <c r="DX101" i="9"/>
  <c r="DM319" i="9"/>
  <c r="CQ322" i="9"/>
  <c r="CQ257" i="9"/>
  <c r="DX156" i="9"/>
  <c r="DX262" i="9"/>
  <c r="CQ206" i="9"/>
  <c r="DB225" i="9"/>
  <c r="DX208" i="9"/>
  <c r="DX176" i="9"/>
  <c r="DM281" i="9"/>
  <c r="DB76" i="9"/>
  <c r="DX447" i="9"/>
  <c r="DX108" i="9"/>
  <c r="EI66" i="9"/>
  <c r="DX527" i="9"/>
  <c r="DX557" i="9"/>
  <c r="DX390" i="9"/>
  <c r="DB175" i="9"/>
  <c r="DB144" i="9"/>
  <c r="DX638" i="9"/>
  <c r="DM165" i="9"/>
  <c r="DX365" i="9"/>
  <c r="DX434" i="9"/>
  <c r="DX31" i="9"/>
  <c r="DX730" i="9"/>
  <c r="DX800" i="9"/>
  <c r="DX395" i="9"/>
  <c r="DX538" i="9"/>
  <c r="DX55" i="9"/>
  <c r="DX783" i="9"/>
  <c r="CQ294" i="9"/>
  <c r="DM170" i="9"/>
  <c r="DX345" i="9"/>
  <c r="CQ208" i="9"/>
  <c r="CQ366" i="9"/>
  <c r="DB45" i="9"/>
  <c r="DX685" i="9"/>
  <c r="DB94" i="9"/>
  <c r="CQ201" i="9"/>
  <c r="DX636" i="9"/>
  <c r="DB150" i="9"/>
  <c r="CQ107" i="9"/>
  <c r="DB60" i="9"/>
  <c r="DX203" i="9"/>
  <c r="EI37" i="9"/>
  <c r="CQ177" i="9"/>
  <c r="CQ42" i="9"/>
  <c r="DX666" i="9"/>
  <c r="CQ169" i="9"/>
  <c r="DB147" i="9"/>
  <c r="DM47" i="9"/>
  <c r="DM312" i="9"/>
  <c r="CQ271" i="9"/>
  <c r="DB31" i="9"/>
  <c r="DX254" i="9"/>
  <c r="DM222" i="9"/>
  <c r="CQ233" i="9"/>
  <c r="DX120" i="9"/>
  <c r="CQ34" i="9"/>
  <c r="CQ59" i="9"/>
  <c r="DM120" i="9"/>
  <c r="CQ197" i="9"/>
  <c r="CQ368" i="9"/>
  <c r="DX30" i="9"/>
  <c r="DX382" i="9"/>
  <c r="DX270" i="9"/>
  <c r="CQ284" i="9"/>
  <c r="CQ394" i="9"/>
  <c r="CQ275" i="9"/>
  <c r="DX514" i="9"/>
  <c r="DM83" i="9"/>
  <c r="DX448" i="9"/>
  <c r="DX204" i="9"/>
  <c r="DX781" i="9"/>
  <c r="DX53" i="9"/>
  <c r="EI42" i="9"/>
  <c r="DX474" i="9"/>
  <c r="DX774" i="9"/>
  <c r="DX155" i="9"/>
  <c r="DB106" i="9"/>
  <c r="CQ53" i="9"/>
  <c r="CQ123" i="9"/>
  <c r="DX413" i="9"/>
  <c r="CQ377" i="9"/>
  <c r="DM74" i="9"/>
  <c r="DX547" i="9"/>
  <c r="DM29" i="9"/>
  <c r="CQ40" i="9"/>
  <c r="DM69" i="9"/>
  <c r="DB216" i="9"/>
  <c r="CQ295" i="9"/>
  <c r="DM122" i="9"/>
  <c r="DM308" i="9"/>
  <c r="DX794" i="9"/>
  <c r="DM262" i="9"/>
  <c r="DM104" i="9"/>
  <c r="CQ340" i="9"/>
  <c r="CQ30" i="9"/>
  <c r="DB163" i="9"/>
  <c r="DB135" i="9"/>
  <c r="DM213" i="9"/>
  <c r="CQ176" i="9"/>
  <c r="CQ280" i="9"/>
  <c r="DM215" i="9"/>
  <c r="DB188" i="9"/>
  <c r="CQ316" i="9"/>
  <c r="CQ343" i="9"/>
  <c r="DX431" i="9"/>
  <c r="DX384" i="9"/>
  <c r="DM130" i="9"/>
  <c r="DM102" i="9"/>
  <c r="DX234" i="9"/>
  <c r="DB190" i="9"/>
  <c r="DX420" i="9"/>
  <c r="CQ74" i="9"/>
  <c r="DX480" i="9"/>
  <c r="DB34" i="9"/>
  <c r="DX346" i="9"/>
  <c r="DX58" i="9"/>
  <c r="DX125" i="9"/>
  <c r="EI47" i="9"/>
  <c r="DX757" i="9"/>
  <c r="DX446" i="9"/>
  <c r="DX70" i="9"/>
  <c r="DX114" i="9"/>
  <c r="DX198" i="9"/>
  <c r="DX392" i="9"/>
  <c r="DM77" i="9"/>
  <c r="DM85" i="9"/>
  <c r="CQ395" i="9"/>
  <c r="DB64" i="9"/>
  <c r="CQ334" i="9"/>
  <c r="DM304" i="9"/>
  <c r="CQ168" i="9"/>
  <c r="CQ380" i="9"/>
  <c r="DM72" i="9"/>
  <c r="CQ36" i="9"/>
  <c r="CQ274" i="9"/>
  <c r="DB129" i="9"/>
  <c r="DM310" i="9"/>
  <c r="DB128" i="9"/>
  <c r="CQ384" i="9"/>
  <c r="DX529" i="9"/>
  <c r="CQ361" i="9"/>
  <c r="CQ41" i="9"/>
  <c r="DM200" i="9"/>
  <c r="DX528" i="9"/>
  <c r="DM134" i="9"/>
  <c r="CQ212" i="9"/>
  <c r="DX421" i="9"/>
  <c r="DM96" i="9"/>
  <c r="CQ92" i="9"/>
  <c r="DX507" i="9"/>
  <c r="DM97" i="9"/>
  <c r="CQ370" i="9"/>
  <c r="DB39" i="9"/>
  <c r="DB74" i="9"/>
  <c r="DX313" i="9"/>
  <c r="CQ266" i="9"/>
  <c r="DM127" i="9"/>
  <c r="DX575" i="9"/>
  <c r="DX149" i="9"/>
  <c r="DB97" i="9"/>
  <c r="DM167" i="9"/>
  <c r="DX543" i="9"/>
  <c r="DX242" i="9"/>
  <c r="DM111" i="9"/>
  <c r="DM87" i="9"/>
  <c r="EI61" i="9"/>
  <c r="DM307" i="9"/>
  <c r="DX562" i="9"/>
  <c r="DX445" i="9"/>
  <c r="DX618" i="9"/>
  <c r="DX614" i="9"/>
  <c r="DX26" i="9"/>
  <c r="CQ211" i="9"/>
  <c r="DX724" i="9"/>
  <c r="CQ52" i="9"/>
  <c r="CQ226" i="9"/>
  <c r="DX707" i="9"/>
  <c r="DM217" i="9"/>
  <c r="DX196" i="9"/>
  <c r="CQ256" i="9"/>
  <c r="CQ378" i="9"/>
  <c r="DM305" i="9"/>
  <c r="DM283" i="9"/>
  <c r="DX568" i="9"/>
  <c r="DX642" i="9"/>
  <c r="DB40" i="9"/>
  <c r="DX243" i="9"/>
  <c r="CQ204" i="9"/>
  <c r="CQ247" i="9"/>
  <c r="DM282" i="9"/>
  <c r="DX342" i="9"/>
  <c r="DB51" i="9"/>
  <c r="DX372" i="9"/>
  <c r="DX297" i="9"/>
  <c r="DB24" i="9"/>
  <c r="EI36" i="9"/>
  <c r="DM126" i="9"/>
  <c r="DX741" i="9"/>
  <c r="DB107" i="9"/>
  <c r="DX403" i="9"/>
  <c r="DX664" i="9"/>
  <c r="CQ399" i="9"/>
  <c r="CQ194" i="9"/>
  <c r="DX712" i="9"/>
  <c r="DX441" i="9"/>
  <c r="EI48" i="9"/>
  <c r="DB83" i="9"/>
  <c r="DB59" i="9"/>
  <c r="DX199" i="9"/>
  <c r="DX194" i="9"/>
  <c r="CQ114" i="9"/>
  <c r="DX715" i="9"/>
  <c r="CQ43" i="9"/>
  <c r="DX620" i="9"/>
  <c r="DB186" i="9"/>
  <c r="DM28" i="9"/>
  <c r="DX40" i="9"/>
  <c r="DX142" i="9"/>
  <c r="DX628" i="9"/>
  <c r="DX742" i="9"/>
  <c r="DX232" i="9"/>
  <c r="CQ336" i="9"/>
  <c r="DX387" i="9"/>
  <c r="DX211" i="9"/>
  <c r="DX218" i="9"/>
  <c r="DX237" i="9"/>
  <c r="DX330" i="9"/>
  <c r="DX287" i="9"/>
  <c r="EI53" i="9"/>
  <c r="DX637" i="9"/>
  <c r="DX600" i="9"/>
  <c r="DX571" i="9"/>
  <c r="DM207" i="9"/>
  <c r="DX49" i="9"/>
  <c r="DX502" i="9"/>
  <c r="CQ214" i="9"/>
  <c r="CQ298" i="9"/>
  <c r="CQ360" i="9"/>
  <c r="DM221" i="9"/>
  <c r="DM137" i="9"/>
  <c r="DM66" i="9"/>
  <c r="DX801" i="9"/>
  <c r="CQ128" i="9"/>
  <c r="CQ130" i="9"/>
  <c r="DX427" i="9"/>
  <c r="DB28" i="9"/>
  <c r="DM139" i="9"/>
  <c r="DX595" i="9"/>
  <c r="CQ104" i="9"/>
  <c r="DM172" i="9"/>
  <c r="DX285" i="9"/>
  <c r="DB89" i="9"/>
  <c r="DX205" i="9"/>
  <c r="CQ239" i="9"/>
  <c r="DB54" i="9"/>
  <c r="DM203" i="9"/>
  <c r="DX604" i="9"/>
  <c r="DX722" i="9"/>
  <c r="DX268" i="9"/>
  <c r="CQ250" i="9"/>
  <c r="DB136" i="9"/>
  <c r="DX298" i="9"/>
  <c r="DX443" i="9"/>
  <c r="DM129" i="9"/>
  <c r="CQ390" i="9"/>
  <c r="DM240" i="9"/>
  <c r="DX496" i="9"/>
  <c r="DX493" i="9"/>
  <c r="DX721" i="9"/>
  <c r="DX161" i="9"/>
  <c r="DM285" i="9"/>
  <c r="DX276" i="9"/>
  <c r="DB133" i="9"/>
  <c r="DM303" i="9"/>
  <c r="DX419" i="9"/>
  <c r="DM35" i="9"/>
  <c r="DX391" i="9"/>
  <c r="DX353" i="9"/>
  <c r="DX179" i="9"/>
  <c r="DX511" i="9"/>
  <c r="DM24" i="9"/>
  <c r="DX291" i="9"/>
  <c r="DX442" i="9"/>
  <c r="DM107" i="9"/>
  <c r="DX165" i="9"/>
  <c r="DX336" i="9"/>
  <c r="DX785" i="9"/>
  <c r="DX784" i="9"/>
  <c r="DM242" i="9"/>
  <c r="DX383" i="9"/>
  <c r="DX271" i="9"/>
  <c r="DX169" i="9"/>
  <c r="EI25" i="9"/>
  <c r="DM325" i="9"/>
  <c r="DX328" i="9"/>
  <c r="DX215" i="9"/>
  <c r="DX381" i="9"/>
  <c r="DM121" i="9"/>
  <c r="CQ388" i="9"/>
  <c r="CQ293" i="9"/>
  <c r="DB204" i="9"/>
  <c r="DB35" i="9"/>
  <c r="CQ108" i="9"/>
  <c r="DM290" i="9"/>
  <c r="CQ325" i="9"/>
  <c r="DM114" i="9"/>
  <c r="DX560" i="9"/>
  <c r="DB173" i="9"/>
  <c r="DB115" i="9"/>
  <c r="DX160" i="9"/>
  <c r="CQ272" i="9"/>
  <c r="DX239" i="9"/>
  <c r="DX438" i="9"/>
  <c r="CQ342" i="9"/>
  <c r="CQ365" i="9"/>
  <c r="DB195" i="9"/>
  <c r="DX175" i="9"/>
  <c r="DX173" i="9"/>
  <c r="DM205" i="9"/>
  <c r="CQ90" i="9"/>
  <c r="CQ282" i="9"/>
  <c r="DX375" i="9"/>
  <c r="DB157" i="9"/>
  <c r="DX92" i="9"/>
  <c r="DX603" i="9"/>
  <c r="DX288" i="9"/>
  <c r="DM294" i="9"/>
  <c r="DX545" i="9"/>
  <c r="DX629" i="9"/>
  <c r="DX225" i="9"/>
  <c r="DM136" i="9"/>
  <c r="DX229" i="9"/>
  <c r="DM254" i="9"/>
  <c r="DM145" i="9"/>
  <c r="DX533" i="9"/>
  <c r="CQ276" i="9"/>
  <c r="DM52" i="9"/>
  <c r="DX286" i="9"/>
  <c r="CQ54" i="9"/>
  <c r="DX363" i="9"/>
  <c r="DX687" i="9"/>
  <c r="DB62" i="9"/>
  <c r="DX513" i="9"/>
  <c r="DX284" i="9"/>
  <c r="DX508" i="9"/>
  <c r="DX573" i="9"/>
  <c r="DX68" i="9"/>
  <c r="DX569" i="9"/>
  <c r="DX314" i="9"/>
  <c r="EI62" i="9"/>
  <c r="DX773" i="9"/>
  <c r="DX103" i="9"/>
  <c r="DX144" i="9"/>
  <c r="DX238" i="9"/>
  <c r="DX305" i="9"/>
  <c r="DX622" i="9"/>
  <c r="CQ193" i="9"/>
  <c r="DB224" i="9"/>
  <c r="DB53" i="9"/>
  <c r="DM160" i="9"/>
  <c r="CQ254" i="9"/>
  <c r="DB209" i="9"/>
  <c r="DM171" i="9"/>
  <c r="DX582" i="9"/>
  <c r="CQ89" i="9"/>
  <c r="DB181" i="9"/>
  <c r="DX189" i="9"/>
  <c r="DX207" i="9"/>
  <c r="DB134" i="9"/>
  <c r="CQ71" i="9"/>
  <c r="DX429" i="9"/>
  <c r="DX178" i="9"/>
  <c r="CQ138" i="9"/>
  <c r="DM174" i="9"/>
  <c r="DX787" i="9"/>
  <c r="DB167" i="9"/>
  <c r="DX400" i="9"/>
  <c r="DB125" i="9"/>
  <c r="DM255" i="9"/>
  <c r="DX749" i="9"/>
  <c r="DB215" i="9"/>
  <c r="DX692" i="9"/>
  <c r="DM30" i="9"/>
  <c r="DX713" i="9"/>
  <c r="DM265" i="9"/>
  <c r="DX45" i="9"/>
  <c r="CQ313" i="9"/>
  <c r="DM151" i="9"/>
  <c r="CQ111" i="9"/>
  <c r="DB142" i="9"/>
  <c r="DM220" i="9"/>
  <c r="DX688" i="9"/>
  <c r="DB199" i="9"/>
  <c r="DX78" i="9"/>
  <c r="DX290" i="9"/>
  <c r="EI33" i="9"/>
  <c r="DX581" i="9"/>
  <c r="DX377" i="9"/>
  <c r="DX731" i="9"/>
  <c r="DX701" i="9"/>
  <c r="DM322" i="9"/>
  <c r="DX789" i="9"/>
  <c r="DX487" i="9"/>
  <c r="DX63" i="9"/>
  <c r="DX510" i="9"/>
  <c r="DX645" i="9"/>
  <c r="DX76" i="9"/>
  <c r="DX399" i="9"/>
  <c r="DM70" i="9"/>
  <c r="DX435" i="9"/>
  <c r="CQ162" i="9"/>
  <c r="DM140" i="9"/>
  <c r="DX708" i="9"/>
  <c r="DX61" i="9"/>
  <c r="CQ332" i="9"/>
  <c r="DM289" i="9"/>
  <c r="DB36" i="9"/>
  <c r="DX226" i="9"/>
  <c r="DB102" i="9"/>
  <c r="DX308" i="9"/>
  <c r="DB105" i="9"/>
  <c r="CQ350" i="9"/>
  <c r="DX709" i="9"/>
  <c r="EI64" i="9"/>
  <c r="DM110" i="9"/>
  <c r="CQ33" i="9"/>
  <c r="DX71" i="9"/>
  <c r="CQ292" i="9"/>
  <c r="CQ317" i="9"/>
  <c r="DB156" i="9"/>
  <c r="DX79" i="9"/>
  <c r="EI43" i="9"/>
  <c r="DB85" i="9"/>
  <c r="DX649" i="9"/>
  <c r="DX465" i="9"/>
  <c r="DX415" i="9"/>
  <c r="DX38" i="9"/>
  <c r="DB162" i="9"/>
  <c r="DM246" i="9"/>
  <c r="DX542" i="9"/>
  <c r="DM94" i="9"/>
  <c r="DM155" i="9"/>
  <c r="DX440" i="9"/>
  <c r="DM198" i="9"/>
  <c r="DX643" i="9"/>
  <c r="DX228" i="9"/>
  <c r="CQ170" i="9"/>
  <c r="DX90" i="9"/>
  <c r="DM182" i="9"/>
  <c r="DX321" i="9"/>
  <c r="DX512" i="9"/>
  <c r="DB185" i="9"/>
  <c r="DM25" i="9"/>
  <c r="DX736" i="9"/>
  <c r="DX611" i="9"/>
  <c r="DM300" i="9"/>
  <c r="DX686" i="9"/>
  <c r="DX609" i="9"/>
  <c r="DX349" i="9"/>
  <c r="DM288" i="9"/>
  <c r="DX296" i="9"/>
  <c r="DX462" i="9"/>
  <c r="DX150" i="9"/>
  <c r="DX414" i="9"/>
  <c r="EI23" i="9"/>
  <c r="DX261" i="9"/>
  <c r="DX131" i="9"/>
  <c r="DM99" i="9"/>
  <c r="DX293" i="9"/>
  <c r="DX130" i="9"/>
  <c r="CQ372" i="9"/>
  <c r="DM40" i="9"/>
  <c r="DX754" i="9"/>
  <c r="DB160" i="9"/>
  <c r="DM55" i="9"/>
  <c r="DB223" i="9"/>
  <c r="DX485" i="9"/>
  <c r="CQ29" i="9"/>
  <c r="CQ145" i="9"/>
  <c r="DX714" i="9"/>
  <c r="DB222" i="9"/>
  <c r="DM228" i="9"/>
  <c r="DM216" i="9"/>
  <c r="DB90" i="9"/>
  <c r="DX758" i="9"/>
  <c r="DM327" i="9"/>
  <c r="CQ230" i="9"/>
  <c r="DX62" i="9"/>
  <c r="DX132" i="9"/>
  <c r="DM302" i="9"/>
  <c r="DX134" i="9"/>
  <c r="DB68" i="9"/>
  <c r="DX360" i="9"/>
  <c r="DB169" i="9"/>
  <c r="DX504" i="9"/>
  <c r="EI35" i="9"/>
  <c r="CQ306" i="9"/>
  <c r="CQ23" i="9"/>
  <c r="DM56" i="9"/>
  <c r="CQ400" i="9"/>
  <c r="DM34" i="9"/>
  <c r="CQ133" i="9"/>
  <c r="DM63" i="9"/>
  <c r="DX418" i="9"/>
  <c r="DX269" i="9"/>
  <c r="EI60" i="9"/>
  <c r="DM211" i="9"/>
  <c r="DX489" i="9"/>
  <c r="DX598" i="9"/>
  <c r="DX804" i="9"/>
  <c r="DX612" i="9"/>
  <c r="DX339" i="9"/>
  <c r="DX518" i="9"/>
  <c r="DX29" i="9"/>
  <c r="DX791" i="9"/>
  <c r="DB109" i="9"/>
  <c r="DX32" i="9"/>
  <c r="DX752" i="9"/>
  <c r="DX44" i="9"/>
  <c r="DX591" i="9"/>
  <c r="DX779" i="9"/>
  <c r="DX326" i="9"/>
  <c r="DX546" i="9"/>
  <c r="DX523" i="9"/>
  <c r="DM189" i="9"/>
  <c r="DX521" i="9"/>
  <c r="DX338" i="9"/>
  <c r="DX244" i="9"/>
  <c r="DX118" i="9"/>
  <c r="DX128" i="9"/>
  <c r="DX43" i="9"/>
  <c r="DM84" i="9"/>
  <c r="DX224" i="9"/>
  <c r="DX663" i="9"/>
  <c r="DM45" i="9"/>
  <c r="DX786" i="9"/>
  <c r="DX540" i="9"/>
  <c r="DB191" i="9"/>
  <c r="DM225" i="9"/>
  <c r="DX34" i="9"/>
  <c r="DX343" i="9"/>
  <c r="DX718" i="9"/>
  <c r="DX607" i="9"/>
  <c r="EI34" i="9"/>
  <c r="DM301" i="9"/>
  <c r="DX195" i="9"/>
  <c r="DX119" i="9"/>
  <c r="EI63" i="9"/>
  <c r="DX716" i="9"/>
  <c r="CQ119" i="9"/>
  <c r="DB151" i="9"/>
  <c r="DX466" i="9"/>
  <c r="CQ363" i="9"/>
  <c r="DM37" i="9"/>
  <c r="DM95" i="9"/>
  <c r="DX148" i="9"/>
  <c r="DM257" i="9"/>
  <c r="DX561" i="9"/>
  <c r="DX717" i="9"/>
  <c r="CQ386" i="9"/>
  <c r="DB98" i="9"/>
  <c r="DM233" i="9"/>
  <c r="DX520" i="9"/>
  <c r="DB205" i="9"/>
  <c r="DX693" i="9"/>
  <c r="DX760" i="9"/>
  <c r="DM82" i="9"/>
  <c r="DX145" i="9"/>
  <c r="DX22" i="9"/>
  <c r="DX409" i="9"/>
  <c r="DX775" i="9"/>
  <c r="DM309" i="9"/>
  <c r="DX66" i="9"/>
  <c r="DX190" i="9"/>
  <c r="DX652" i="9"/>
  <c r="DX163" i="9"/>
  <c r="DX679" i="9"/>
  <c r="DX769" i="9"/>
  <c r="DX104" i="9"/>
  <c r="DX219" i="9"/>
  <c r="DX648" i="9"/>
  <c r="DX107" i="9"/>
  <c r="DM149" i="9"/>
  <c r="DX728" i="9"/>
  <c r="DX803" i="9"/>
  <c r="DX726" i="9"/>
  <c r="DX778" i="9"/>
  <c r="DX83" i="9"/>
  <c r="DM192" i="9"/>
  <c r="DX188" i="9"/>
  <c r="EI28" i="9"/>
  <c r="DX459" i="9"/>
  <c r="DX797" i="9"/>
  <c r="DM248" i="9"/>
  <c r="DM199" i="9"/>
  <c r="DM235" i="9"/>
  <c r="DX27" i="9"/>
  <c r="DX694" i="9"/>
  <c r="DX616" i="9"/>
  <c r="DX530" i="9"/>
  <c r="DM119" i="9"/>
  <c r="DX578" i="9"/>
  <c r="DM75" i="9"/>
  <c r="DX706" i="9"/>
  <c r="DX461" i="9"/>
  <c r="DX675" i="9"/>
  <c r="DX126" i="9"/>
  <c r="DX654" i="9"/>
  <c r="DX695" i="9"/>
  <c r="DB92" i="9"/>
  <c r="DM295" i="9"/>
  <c r="DX406" i="9"/>
  <c r="CQ165" i="9"/>
  <c r="DX444" i="9"/>
  <c r="DX183" i="9"/>
  <c r="CQ355" i="9"/>
  <c r="DM274" i="9"/>
  <c r="DX460" i="9"/>
  <c r="CQ228" i="9"/>
  <c r="DX231" i="9"/>
  <c r="CQ66" i="9"/>
  <c r="DM135" i="9"/>
  <c r="CQ57" i="9"/>
  <c r="DM264" i="9"/>
  <c r="DX319" i="9"/>
  <c r="DM31" i="9"/>
  <c r="DX397" i="9"/>
  <c r="DX593" i="9"/>
  <c r="DM103" i="9"/>
  <c r="DX548" i="9"/>
  <c r="DX138" i="9"/>
  <c r="DX56" i="9"/>
  <c r="DX304" i="9"/>
  <c r="DX186" i="9"/>
  <c r="DX426" i="9"/>
  <c r="DX755" i="9"/>
  <c r="DX110" i="9"/>
  <c r="DX277" i="9"/>
  <c r="DM108" i="9"/>
  <c r="DM27" i="9"/>
  <c r="DX428" i="9"/>
  <c r="DX651" i="9"/>
  <c r="DX361" i="9"/>
  <c r="EI58" i="9"/>
  <c r="DM156" i="9"/>
  <c r="DX97" i="9"/>
  <c r="DX355" i="9"/>
  <c r="DM259" i="9"/>
  <c r="DM229" i="9"/>
  <c r="DX647" i="9"/>
  <c r="DX587" i="9"/>
  <c r="EI52" i="9"/>
  <c r="DX217" i="9"/>
  <c r="DX453" i="9"/>
  <c r="DX133" i="9"/>
  <c r="DX72" i="9"/>
  <c r="DM100" i="9"/>
  <c r="DM186" i="9"/>
  <c r="DX657" i="9"/>
  <c r="DX767" i="9"/>
  <c r="DX241" i="9"/>
  <c r="DX653" i="9"/>
  <c r="DM209" i="9"/>
  <c r="DX260" i="9"/>
  <c r="DX635" i="9"/>
  <c r="DM142" i="9"/>
  <c r="DX398" i="9"/>
  <c r="DB57" i="9"/>
  <c r="DM276" i="9"/>
  <c r="DX91" i="9"/>
  <c r="DB123" i="9"/>
  <c r="DX192" i="9"/>
  <c r="DX753" i="9"/>
  <c r="DX309" i="9"/>
  <c r="DX704" i="9"/>
  <c r="DB183" i="9"/>
  <c r="DX322" i="9"/>
  <c r="DX240" i="9"/>
  <c r="DX393" i="9"/>
  <c r="CQ277" i="9"/>
  <c r="CQ338" i="9"/>
  <c r="DM168" i="9"/>
  <c r="DX719" i="9"/>
  <c r="DB103" i="9"/>
  <c r="DX729" i="9"/>
  <c r="DX401" i="9"/>
  <c r="CQ357" i="9"/>
  <c r="CQ140" i="9"/>
  <c r="DM314" i="9"/>
  <c r="DM38" i="9"/>
  <c r="DX334" i="9"/>
  <c r="DX550" i="9"/>
  <c r="DM141" i="9"/>
  <c r="DX671" i="9"/>
  <c r="DX639" i="9"/>
  <c r="DX300" i="9"/>
  <c r="DX223" i="9"/>
  <c r="DX216" i="9"/>
  <c r="DM227" i="9"/>
  <c r="DX394" i="9"/>
  <c r="DX39" i="9"/>
  <c r="DX98" i="9"/>
  <c r="DX558" i="9"/>
  <c r="DX759" i="9"/>
  <c r="EI26" i="9"/>
  <c r="DX475" i="9"/>
  <c r="DX583" i="9"/>
  <c r="DX249" i="9"/>
  <c r="DX113" i="9"/>
  <c r="DM92" i="9"/>
  <c r="DX554" i="9"/>
  <c r="DM148" i="9"/>
  <c r="DM292" i="9"/>
  <c r="DX656" i="9"/>
  <c r="DX624" i="9"/>
  <c r="DX318" i="9"/>
  <c r="DM53" i="9"/>
  <c r="DX54" i="9"/>
  <c r="DX74" i="9"/>
  <c r="DX519" i="9"/>
  <c r="DX517" i="9"/>
  <c r="DM64" i="9"/>
  <c r="DX744" i="9"/>
  <c r="DX50" i="9"/>
  <c r="EI24" i="9"/>
  <c r="DX495" i="9"/>
  <c r="DX470" i="9"/>
  <c r="DX109" i="9"/>
  <c r="DX491" i="9"/>
  <c r="DX610" i="9"/>
  <c r="DB182" i="9"/>
  <c r="DB63" i="9"/>
  <c r="DX362" i="9"/>
  <c r="DX799" i="9"/>
  <c r="DX115" i="9"/>
  <c r="DX537" i="9"/>
  <c r="CQ369" i="9"/>
  <c r="DB116" i="9"/>
  <c r="DX590" i="9"/>
  <c r="DX280" i="9"/>
  <c r="DX181" i="9"/>
  <c r="DX798" i="9"/>
  <c r="DB114" i="9"/>
  <c r="DB110" i="9"/>
  <c r="DM232" i="9"/>
  <c r="DX468" i="9"/>
  <c r="DX553" i="9"/>
  <c r="DB217" i="9"/>
  <c r="DB176" i="9"/>
  <c r="DB73" i="9"/>
  <c r="DX676" i="9"/>
  <c r="DX626" i="9"/>
  <c r="DX484" i="9"/>
  <c r="DX646" i="9"/>
  <c r="DX191" i="9"/>
  <c r="DB140" i="9"/>
  <c r="DX802" i="9"/>
  <c r="DX788" i="9"/>
  <c r="DX458" i="9"/>
  <c r="DX497" i="9"/>
  <c r="DM162" i="9"/>
  <c r="DX272" i="9"/>
  <c r="DX329" i="9"/>
  <c r="DX469" i="9"/>
  <c r="DM316" i="9"/>
  <c r="DX555" i="9"/>
  <c r="DX253" i="9"/>
  <c r="DX531" i="9"/>
  <c r="DM280" i="9"/>
  <c r="DX147" i="9"/>
  <c r="DX735" i="9"/>
  <c r="DX281" i="9"/>
  <c r="DX599" i="9"/>
  <c r="DX498" i="9"/>
  <c r="DX233" i="9"/>
  <c r="DX750" i="9"/>
  <c r="DM60" i="9"/>
  <c r="DX486" i="9"/>
  <c r="DX405" i="9"/>
  <c r="DX264" i="9"/>
  <c r="DX325" i="9"/>
  <c r="DX279" i="9"/>
  <c r="DX82" i="9"/>
  <c r="DX516" i="9"/>
  <c r="EI56" i="9"/>
  <c r="DX674" i="9"/>
  <c r="DX597" i="9"/>
  <c r="DX780" i="9"/>
  <c r="DX501" i="9"/>
  <c r="DX164" i="9"/>
  <c r="DX100" i="9"/>
  <c r="DX105" i="9"/>
  <c r="DX761" i="9"/>
  <c r="DX182" i="9"/>
  <c r="DM277" i="9"/>
  <c r="DX265" i="9"/>
  <c r="DX743" i="9"/>
  <c r="DB138" i="9"/>
  <c r="DM286" i="9"/>
  <c r="DX396" i="9"/>
  <c r="DX720" i="9"/>
  <c r="DX541" i="9"/>
  <c r="DX123" i="9"/>
  <c r="DM219" i="9"/>
  <c r="DX407" i="9"/>
  <c r="DX171" i="9"/>
  <c r="DM210" i="9"/>
  <c r="EI27" i="9"/>
  <c r="CQ346" i="9"/>
  <c r="DB172" i="9"/>
  <c r="DM42" i="9"/>
  <c r="DX592" i="9"/>
  <c r="DX235" i="9"/>
  <c r="DX312" i="9"/>
  <c r="DX580" i="9"/>
  <c r="DX212" i="9"/>
  <c r="DB164" i="9"/>
  <c r="DX42" i="9"/>
  <c r="DX174" i="9"/>
  <c r="DX213" i="9"/>
  <c r="DX315" i="9"/>
  <c r="DX137" i="9"/>
  <c r="DX476" i="9"/>
  <c r="DX552" i="9"/>
  <c r="DM311" i="9"/>
  <c r="DX506" i="9"/>
  <c r="DX631" i="9"/>
  <c r="EI44" i="9"/>
  <c r="DX702" i="9"/>
  <c r="DX732" i="9"/>
  <c r="DX698" i="9"/>
  <c r="DX57" i="9"/>
  <c r="DX46" i="9"/>
  <c r="DX320" i="9"/>
  <c r="DX417" i="9"/>
  <c r="DX358" i="9"/>
  <c r="DM201" i="9"/>
  <c r="DX33" i="9"/>
  <c r="DX768" i="9"/>
  <c r="EI54" i="9"/>
  <c r="DX627" i="9"/>
  <c r="DX494" i="9"/>
  <c r="DX703" i="9"/>
  <c r="DX699" i="9"/>
  <c r="DX258" i="9"/>
  <c r="DX585" i="9"/>
  <c r="DX640" i="9"/>
  <c r="DB155" i="9"/>
  <c r="DX385" i="9"/>
  <c r="DX705" i="9"/>
  <c r="DX335" i="9"/>
  <c r="EI57" i="9"/>
  <c r="DB113" i="9"/>
  <c r="DM154" i="9"/>
  <c r="DX437" i="9"/>
  <c r="DM176" i="9"/>
  <c r="EI59" i="9"/>
  <c r="EI38" i="9"/>
  <c r="DX658" i="9"/>
  <c r="DB197" i="9"/>
  <c r="DX206" i="9"/>
  <c r="DX710" i="9"/>
  <c r="CQ326" i="9"/>
  <c r="DB139" i="9"/>
  <c r="DX350" i="9"/>
  <c r="DX348" i="9"/>
  <c r="DB221" i="9"/>
  <c r="DX259" i="9"/>
  <c r="DX337" i="9"/>
  <c r="DX433" i="9"/>
  <c r="DX689" i="9"/>
  <c r="DB46" i="9"/>
  <c r="DM234" i="9"/>
  <c r="DX766" i="9"/>
  <c r="DX625" i="9"/>
  <c r="DM224" i="9"/>
  <c r="DB171" i="9"/>
  <c r="DM239" i="9"/>
  <c r="DX737" i="9"/>
  <c r="DX586" i="9"/>
  <c r="DM291" i="9"/>
  <c r="DX746" i="9"/>
  <c r="DX584" i="9"/>
  <c r="DX172" i="9"/>
  <c r="DX602" i="9"/>
  <c r="EI67" i="9"/>
  <c r="DM90" i="9"/>
  <c r="DX376" i="9"/>
  <c r="DX412" i="9"/>
  <c r="DX723" i="9"/>
  <c r="DX301" i="9"/>
  <c r="DX52" i="9"/>
  <c r="DX763" i="9"/>
  <c r="DX623" i="9"/>
  <c r="DX379" i="9"/>
  <c r="DB126" i="9"/>
  <c r="DX672" i="9"/>
  <c r="DX410" i="9"/>
  <c r="DX551" i="9"/>
  <c r="DX661" i="9"/>
  <c r="DX632" i="9"/>
  <c r="DX450" i="9"/>
  <c r="DX359" i="9"/>
  <c r="DX221" i="9"/>
  <c r="DM267" i="9"/>
  <c r="DX266" i="9"/>
  <c r="DX777" i="9"/>
  <c r="DX751" i="9"/>
  <c r="DX793" i="9"/>
  <c r="DM206" i="9"/>
  <c r="DM158" i="9"/>
  <c r="DX307" i="9"/>
  <c r="DX764" i="9"/>
  <c r="EP7" i="9"/>
  <c r="GH7" i="9"/>
  <c r="Y1435" i="13"/>
  <c r="Y990" i="13"/>
  <c r="Y11" i="13"/>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00" i="12"/>
  <c r="S112" i="12"/>
  <c r="S125" i="12"/>
  <c r="S136" i="12"/>
  <c r="S15" i="12"/>
  <c r="S27" i="12"/>
  <c r="S39" i="12"/>
  <c r="S51" i="12"/>
  <c r="S63" i="12"/>
  <c r="S75" i="12"/>
  <c r="S88" i="12"/>
  <c r="S99" i="12"/>
  <c r="S111" i="12"/>
  <c r="S124" i="12"/>
  <c r="S135" i="12"/>
  <c r="S18" i="12"/>
  <c r="S32" i="12"/>
  <c r="S42" i="12"/>
  <c r="S54" i="12"/>
  <c r="S66" i="12"/>
  <c r="S78" i="12"/>
  <c r="S90" i="12"/>
  <c r="S102" i="12"/>
  <c r="S114" i="12"/>
  <c r="S126" i="12"/>
  <c r="S138" i="12"/>
  <c r="S150" i="12"/>
  <c r="S162" i="12"/>
  <c r="S20" i="12"/>
  <c r="S34" i="12"/>
  <c r="S44" i="12"/>
  <c r="S57" i="12"/>
  <c r="S68" i="12"/>
  <c r="S80" i="12"/>
  <c r="S92" i="12"/>
  <c r="S104" i="12"/>
  <c r="S116" i="12"/>
  <c r="S128" i="12"/>
  <c r="S140" i="12"/>
  <c r="S153" i="12"/>
  <c r="S165" i="12"/>
  <c r="S31" i="12"/>
  <c r="S77" i="12"/>
  <c r="S149" i="12"/>
  <c r="S47" i="12"/>
  <c r="S82" i="12"/>
  <c r="S17" i="12"/>
  <c r="S58" i="12"/>
  <c r="S89" i="12"/>
  <c r="S129" i="12"/>
  <c r="S151" i="12"/>
  <c r="S65" i="12"/>
  <c r="S119" i="12"/>
  <c r="S83" i="12"/>
  <c r="S41" i="12"/>
  <c r="S81" i="12"/>
  <c r="S113" i="12"/>
  <c r="S12" i="12"/>
  <c r="S53" i="12"/>
  <c r="S123" i="12"/>
  <c r="S107" i="12"/>
  <c r="S95" i="12"/>
  <c r="S71" i="12"/>
  <c r="S108" i="12"/>
  <c r="S142" i="12"/>
  <c r="S152" i="12"/>
  <c r="S29" i="12"/>
  <c r="S96" i="12"/>
  <c r="S46" i="12"/>
  <c r="S105" i="12"/>
  <c r="S21" i="12"/>
  <c r="S161" i="12"/>
  <c r="S148" i="12"/>
  <c r="S48" i="12"/>
  <c r="S143" i="12"/>
  <c r="S103" i="12"/>
  <c r="S115" i="12"/>
  <c r="S156" i="12"/>
  <c r="S117" i="12"/>
  <c r="S131" i="12"/>
  <c r="S164" i="12"/>
  <c r="S35" i="12"/>
  <c r="S118" i="12"/>
  <c r="S79" i="12"/>
  <c r="S67" i="12"/>
  <c r="S163" i="12"/>
  <c r="S33" i="12"/>
  <c r="S167" i="12"/>
  <c r="S60" i="12"/>
  <c r="S130" i="12"/>
  <c r="S106" i="12"/>
  <c r="S72" i="12"/>
  <c r="S45" i="12"/>
  <c r="S139" i="12"/>
  <c r="S141" i="12"/>
  <c r="S127" i="12"/>
  <c r="S160" i="12"/>
  <c r="S147" i="12"/>
  <c r="S155" i="12"/>
  <c r="S59" i="12"/>
  <c r="S61" i="12"/>
  <c r="S120" i="12"/>
  <c r="S84" i="12"/>
  <c r="S69" i="12"/>
  <c r="S101" i="12"/>
  <c r="S23" i="12"/>
  <c r="S30" i="12"/>
  <c r="S154" i="12"/>
  <c r="S24" i="12"/>
  <c r="S94" i="12"/>
  <c r="S43" i="12"/>
  <c r="S56" i="12"/>
  <c r="S91" i="12"/>
  <c r="S132" i="12"/>
  <c r="S157" i="12"/>
  <c r="S93" i="12"/>
  <c r="S70" i="12"/>
  <c r="S19" i="12"/>
  <c r="S37" i="12"/>
  <c r="S137" i="12"/>
  <c r="S144" i="12"/>
  <c r="S22" i="12"/>
  <c r="S166" i="12"/>
  <c r="Q13" i="12"/>
  <c r="Q25" i="12"/>
  <c r="Q36" i="12"/>
  <c r="Q49" i="12"/>
  <c r="Q55" i="12"/>
  <c r="Q73" i="12"/>
  <c r="Q85" i="12"/>
  <c r="Q97" i="12"/>
  <c r="Q109" i="12"/>
  <c r="Q121" i="12"/>
  <c r="Q133" i="12"/>
  <c r="Q145" i="12"/>
  <c r="Q158" i="12"/>
  <c r="Q15" i="12"/>
  <c r="Q27" i="12"/>
  <c r="Q39" i="12"/>
  <c r="Q51" i="12"/>
  <c r="Q63" i="12"/>
  <c r="Q75" i="12"/>
  <c r="Q88" i="12"/>
  <c r="Q99" i="12"/>
  <c r="Q111" i="12"/>
  <c r="Q124" i="12"/>
  <c r="Q135" i="12"/>
  <c r="Q14" i="12"/>
  <c r="Q26" i="12"/>
  <c r="Q38" i="12"/>
  <c r="Q50" i="12"/>
  <c r="Q62" i="12"/>
  <c r="Q74" i="12"/>
  <c r="Q86" i="12"/>
  <c r="Q98" i="12"/>
  <c r="Q110" i="12"/>
  <c r="Q122" i="12"/>
  <c r="Q134" i="12"/>
  <c r="Q146" i="12"/>
  <c r="Q159" i="12"/>
  <c r="Q17" i="12"/>
  <c r="Q29" i="12"/>
  <c r="Q41" i="12"/>
  <c r="Q53" i="12"/>
  <c r="Q65" i="12"/>
  <c r="Q16" i="12"/>
  <c r="Q28" i="12"/>
  <c r="Q40" i="12"/>
  <c r="Q52" i="12"/>
  <c r="Q64" i="12"/>
  <c r="Q76" i="12"/>
  <c r="Q87" i="12"/>
  <c r="Q100" i="12"/>
  <c r="Q112" i="12"/>
  <c r="Q125" i="12"/>
  <c r="Q136" i="12"/>
  <c r="Q18" i="12"/>
  <c r="Q32" i="12"/>
  <c r="Q42" i="12"/>
  <c r="Q54" i="12"/>
  <c r="Q66" i="12"/>
  <c r="Q78" i="12"/>
  <c r="Q90" i="12"/>
  <c r="Q102" i="12"/>
  <c r="Q114" i="12"/>
  <c r="Q126" i="12"/>
  <c r="Q138" i="12"/>
  <c r="Q150" i="12"/>
  <c r="Q162" i="12"/>
  <c r="Q20" i="12"/>
  <c r="Q34" i="12"/>
  <c r="Q44" i="12"/>
  <c r="Q57" i="12"/>
  <c r="Q68" i="12"/>
  <c r="Q80" i="12"/>
  <c r="Q92" i="12"/>
  <c r="Q104" i="12"/>
  <c r="Q116" i="12"/>
  <c r="Q128" i="12"/>
  <c r="Q140" i="12"/>
  <c r="Q153" i="12"/>
  <c r="Q165" i="12"/>
  <c r="Q31" i="12"/>
  <c r="Q22" i="12"/>
  <c r="Q48" i="12"/>
  <c r="Q23" i="12"/>
  <c r="Q81" i="12"/>
  <c r="Q105" i="12"/>
  <c r="Q129" i="12"/>
  <c r="Q154" i="12"/>
  <c r="Q24" i="12"/>
  <c r="Q58" i="12"/>
  <c r="Q82" i="12"/>
  <c r="Q106" i="12"/>
  <c r="Q70" i="12"/>
  <c r="Q107" i="12"/>
  <c r="Q142" i="12"/>
  <c r="Q46" i="12"/>
  <c r="Q89" i="12"/>
  <c r="Q120" i="12"/>
  <c r="Q151" i="12"/>
  <c r="Q35" i="12"/>
  <c r="Q71" i="12"/>
  <c r="Q108" i="12"/>
  <c r="Q43" i="12"/>
  <c r="Q83" i="12"/>
  <c r="Q118" i="12"/>
  <c r="Q45" i="12"/>
  <c r="Q84" i="12"/>
  <c r="Q119" i="12"/>
  <c r="Q157" i="12"/>
  <c r="Q19" i="12"/>
  <c r="Q61" i="12"/>
  <c r="Q96" i="12"/>
  <c r="Q137" i="12"/>
  <c r="Q30" i="12"/>
  <c r="Q72" i="12"/>
  <c r="Q113" i="12"/>
  <c r="Q47" i="12"/>
  <c r="Q93" i="12"/>
  <c r="Q123" i="12"/>
  <c r="Q166" i="12"/>
  <c r="Q59" i="12"/>
  <c r="Q94" i="12"/>
  <c r="Q167" i="12"/>
  <c r="Q21" i="12"/>
  <c r="Q69" i="12"/>
  <c r="Q101" i="12"/>
  <c r="Q141" i="12"/>
  <c r="Q37" i="12"/>
  <c r="Q77" i="12"/>
  <c r="Q117" i="12"/>
  <c r="Q149" i="12"/>
  <c r="Q12" i="12"/>
  <c r="Q60" i="12"/>
  <c r="Q95" i="12"/>
  <c r="Q132" i="12"/>
  <c r="Q33" i="12"/>
  <c r="Q91" i="12"/>
  <c r="Q161" i="12"/>
  <c r="Q139" i="12"/>
  <c r="Q131" i="12"/>
  <c r="Q164" i="12"/>
  <c r="Q156" i="12"/>
  <c r="Q148" i="12"/>
  <c r="Q115" i="12"/>
  <c r="Q103" i="12"/>
  <c r="Q143" i="12"/>
  <c r="Q67" i="12"/>
  <c r="Q163" i="12"/>
  <c r="Q56" i="12"/>
  <c r="Q79" i="12"/>
  <c r="Q160" i="12"/>
  <c r="Q155" i="12"/>
  <c r="Q127" i="12"/>
  <c r="Q147" i="12"/>
  <c r="Q152" i="12"/>
  <c r="Q144" i="12"/>
  <c r="Q130" i="12"/>
  <c r="O13" i="12"/>
  <c r="O25" i="12"/>
  <c r="O36" i="12"/>
  <c r="O49" i="12"/>
  <c r="O55" i="12"/>
  <c r="O73" i="12"/>
  <c r="O85" i="12"/>
  <c r="O97" i="12"/>
  <c r="O109" i="12"/>
  <c r="O121" i="12"/>
  <c r="O133" i="12"/>
  <c r="O145" i="12"/>
  <c r="O158" i="12"/>
  <c r="O16" i="12"/>
  <c r="O28" i="12"/>
  <c r="O40" i="12"/>
  <c r="O52" i="12"/>
  <c r="O64" i="12"/>
  <c r="O76" i="12"/>
  <c r="O87" i="12"/>
  <c r="O100" i="12"/>
  <c r="O112" i="12"/>
  <c r="O125" i="12"/>
  <c r="O14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7" i="12"/>
  <c r="O29" i="12"/>
  <c r="O41" i="12"/>
  <c r="O53" i="12"/>
  <c r="O65" i="12"/>
  <c r="O77" i="12"/>
  <c r="O89" i="12"/>
  <c r="O101" i="12"/>
  <c r="O113" i="12"/>
  <c r="O123" i="12"/>
  <c r="O137" i="12"/>
  <c r="O18" i="12"/>
  <c r="O32" i="12"/>
  <c r="O42" i="12"/>
  <c r="O54" i="12"/>
  <c r="O66" i="12"/>
  <c r="O78" i="12"/>
  <c r="O90" i="12"/>
  <c r="O102" i="12"/>
  <c r="O114" i="12"/>
  <c r="O126" i="12"/>
  <c r="O138" i="12"/>
  <c r="O150" i="12"/>
  <c r="O162" i="12"/>
  <c r="O20" i="12"/>
  <c r="O34" i="12"/>
  <c r="O44" i="12"/>
  <c r="O57" i="12"/>
  <c r="O68" i="12"/>
  <c r="O80" i="12"/>
  <c r="O92" i="12"/>
  <c r="O104" i="12"/>
  <c r="O116" i="12"/>
  <c r="O128" i="12"/>
  <c r="O140" i="12"/>
  <c r="O153" i="12"/>
  <c r="O165" i="12"/>
  <c r="O21" i="12"/>
  <c r="O35" i="12"/>
  <c r="O45" i="12"/>
  <c r="O58" i="12"/>
  <c r="O69" i="12"/>
  <c r="O81" i="12"/>
  <c r="O93" i="12"/>
  <c r="O105" i="12"/>
  <c r="O117" i="12"/>
  <c r="O129" i="12"/>
  <c r="O141" i="12"/>
  <c r="O154" i="12"/>
  <c r="O166" i="12"/>
  <c r="O19" i="12"/>
  <c r="O56" i="12"/>
  <c r="O91" i="12"/>
  <c r="O24" i="12"/>
  <c r="O61" i="12"/>
  <c r="O37" i="12"/>
  <c r="O72" i="12"/>
  <c r="O108" i="12"/>
  <c r="O43" i="12"/>
  <c r="O79" i="12"/>
  <c r="O115" i="12"/>
  <c r="O152" i="12"/>
  <c r="O12" i="12"/>
  <c r="O67" i="12"/>
  <c r="O33" i="12"/>
  <c r="O48" i="12"/>
  <c r="O84" i="12"/>
  <c r="O103" i="12"/>
  <c r="O120" i="12"/>
  <c r="O139" i="12"/>
  <c r="O157" i="12"/>
  <c r="O22" i="12"/>
  <c r="O127" i="12"/>
  <c r="O119" i="12"/>
  <c r="O96" i="12"/>
  <c r="O30" i="12"/>
  <c r="O131" i="12"/>
  <c r="O167" i="12"/>
  <c r="O164" i="12"/>
  <c r="O95" i="12"/>
  <c r="O143" i="12"/>
  <c r="O47" i="12"/>
  <c r="O23" i="12"/>
  <c r="O130" i="12"/>
  <c r="O70" i="12"/>
  <c r="O132" i="12"/>
  <c r="O94" i="12"/>
  <c r="O59" i="12"/>
  <c r="O155" i="12"/>
  <c r="O106" i="12"/>
  <c r="O83" i="12"/>
  <c r="O31" i="12"/>
  <c r="O144" i="12"/>
  <c r="O46" i="12"/>
  <c r="O107" i="12"/>
  <c r="O60" i="12"/>
  <c r="O82" i="12"/>
  <c r="O142" i="12"/>
  <c r="O161" i="12"/>
  <c r="O118" i="12"/>
  <c r="O71" i="12"/>
  <c r="O156" i="12"/>
  <c r="O151" i="12"/>
  <c r="O136" i="12"/>
  <c r="O163" i="12"/>
  <c r="O149" i="12"/>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64" i="12"/>
  <c r="U76" i="12"/>
  <c r="U87" i="12"/>
  <c r="U100" i="12"/>
  <c r="U112" i="12"/>
  <c r="U125" i="12"/>
  <c r="U136" i="12"/>
  <c r="U15" i="12"/>
  <c r="U27" i="12"/>
  <c r="U39" i="12"/>
  <c r="U51" i="12"/>
  <c r="U63" i="12"/>
  <c r="U75" i="12"/>
  <c r="U88" i="12"/>
  <c r="U99" i="12"/>
  <c r="U111" i="12"/>
  <c r="U124" i="12"/>
  <c r="U135" i="12"/>
  <c r="U18" i="12"/>
  <c r="U32" i="12"/>
  <c r="U42" i="12"/>
  <c r="U54" i="12"/>
  <c r="U66" i="12"/>
  <c r="U78" i="12"/>
  <c r="U90" i="12"/>
  <c r="U102" i="12"/>
  <c r="U114" i="12"/>
  <c r="U126" i="12"/>
  <c r="U138" i="12"/>
  <c r="U150" i="12"/>
  <c r="U162" i="12"/>
  <c r="U20" i="12"/>
  <c r="U34" i="12"/>
  <c r="U44" i="12"/>
  <c r="U57" i="12"/>
  <c r="U68" i="12"/>
  <c r="U80" i="12"/>
  <c r="U92" i="12"/>
  <c r="U104" i="12"/>
  <c r="U116" i="12"/>
  <c r="U128" i="12"/>
  <c r="U140" i="12"/>
  <c r="U153" i="12"/>
  <c r="U165" i="12"/>
  <c r="U149" i="12"/>
  <c r="U22" i="12"/>
  <c r="U56" i="12"/>
  <c r="U152" i="12"/>
  <c r="U19" i="12"/>
  <c r="U81" i="12"/>
  <c r="U53" i="12"/>
  <c r="U77" i="12"/>
  <c r="U65" i="12"/>
  <c r="U17" i="12"/>
  <c r="U154" i="12"/>
  <c r="U33" i="12"/>
  <c r="U137" i="12"/>
  <c r="U41" i="12"/>
  <c r="U129" i="12"/>
  <c r="U48" i="12"/>
  <c r="U37" i="12"/>
  <c r="U119" i="12"/>
  <c r="U131" i="12"/>
  <c r="U84" i="12"/>
  <c r="U123" i="12"/>
  <c r="U120" i="12"/>
  <c r="U83" i="12"/>
  <c r="U61" i="12"/>
  <c r="U157" i="12"/>
  <c r="U113" i="12"/>
  <c r="U67" i="12"/>
  <c r="U82" i="12"/>
  <c r="U155" i="12"/>
  <c r="U156" i="12"/>
  <c r="U58" i="12"/>
  <c r="U30" i="12"/>
  <c r="U139" i="12"/>
  <c r="U35" i="12"/>
  <c r="U151" i="12"/>
  <c r="U143" i="12"/>
  <c r="U59" i="12"/>
  <c r="U12" i="12"/>
  <c r="U29" i="12"/>
  <c r="U46" i="12"/>
  <c r="U142" i="12"/>
  <c r="U105" i="12"/>
  <c r="U43" i="12"/>
  <c r="U101" i="12"/>
  <c r="U31" i="12"/>
  <c r="U132" i="12"/>
  <c r="U89" i="12"/>
  <c r="U23" i="12"/>
  <c r="U69" i="12"/>
  <c r="U167" i="12"/>
  <c r="U96" i="12"/>
  <c r="U71" i="12"/>
  <c r="U21" i="12"/>
  <c r="U95" i="12"/>
  <c r="U24" i="12"/>
  <c r="U115" i="12"/>
  <c r="U127" i="12"/>
  <c r="U163" i="12"/>
  <c r="U166" i="12"/>
  <c r="U103" i="12"/>
  <c r="U45" i="12"/>
  <c r="U141" i="12"/>
  <c r="U107" i="12"/>
  <c r="U144" i="12"/>
  <c r="U70" i="12"/>
  <c r="U148" i="12"/>
  <c r="U106" i="12"/>
  <c r="U79" i="12"/>
  <c r="U93" i="12"/>
  <c r="U47" i="12"/>
  <c r="U161" i="12"/>
  <c r="U60" i="12"/>
  <c r="U147" i="12"/>
  <c r="U108" i="12"/>
  <c r="U91" i="12"/>
  <c r="U72" i="12"/>
  <c r="U160" i="12"/>
  <c r="U164" i="12"/>
  <c r="U94" i="12"/>
  <c r="U118" i="12"/>
  <c r="U130" i="12"/>
  <c r="U117" i="12"/>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101" i="8"/>
  <c r="E87" i="14"/>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1" i="3" s="1"/>
  <c r="L128" i="3"/>
  <c r="L83" i="3"/>
  <c r="N83" i="3" s="1"/>
  <c r="O40" i="3"/>
  <c r="M40" i="3"/>
  <c r="L40" i="3"/>
  <c r="L41" i="3"/>
  <c r="AQ32" i="13" l="1"/>
  <c r="AS31" i="13"/>
  <c r="AU27" i="13"/>
  <c r="AG27" i="13" s="1"/>
  <c r="AW26" i="13"/>
  <c r="O28" i="13"/>
  <c r="Q27" i="13"/>
  <c r="M128" i="3"/>
  <c r="N128" i="3"/>
  <c r="N40" i="3"/>
  <c r="P40" i="3" s="1"/>
  <c r="S141"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113" i="15"/>
  <c r="D112" i="15"/>
  <c r="D100" i="8"/>
  <c r="D84" i="16"/>
  <c r="D96" i="8"/>
  <c r="D83" i="14"/>
  <c r="D98" i="8"/>
  <c r="D82" i="14"/>
  <c r="D86" i="16"/>
  <c r="D114" i="15"/>
  <c r="D97" i="8"/>
  <c r="D115" i="15"/>
  <c r="D85" i="16"/>
  <c r="D85" i="14"/>
  <c r="D83" i="16"/>
  <c r="D84" i="14"/>
  <c r="D111" i="15"/>
  <c r="D86" i="14"/>
  <c r="D99" i="8"/>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AA15" i="13" l="1"/>
  <c r="K11" i="13"/>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25" i="3"/>
  <c r="C26" i="3" s="1"/>
  <c r="K20" i="15"/>
  <c r="J30" i="15"/>
  <c r="K19" i="15"/>
  <c r="AB15" i="13"/>
  <c r="AC15" i="13" s="1"/>
  <c r="K13" i="13"/>
  <c r="M13" i="13" s="1"/>
  <c r="N33" i="3"/>
  <c r="P33" i="3" s="1"/>
  <c r="S34" i="3"/>
  <c r="Q33" i="3"/>
  <c r="S33" i="3"/>
  <c r="S39" i="3"/>
  <c r="N42" i="3"/>
  <c r="P42" i="3" s="1"/>
  <c r="Q34" i="3"/>
  <c r="AA17" i="13" l="1"/>
  <c r="E25" i="3"/>
  <c r="G25" i="3" s="1"/>
  <c r="E26" i="3"/>
  <c r="C27" i="3"/>
  <c r="Y6" i="9"/>
  <c r="AB16" i="13"/>
  <c r="AC16" i="13" s="1"/>
  <c r="K14" i="13"/>
  <c r="M14" i="13" s="1"/>
  <c r="AA18" i="13" l="1"/>
  <c r="G26" i="3"/>
  <c r="E27" i="3"/>
  <c r="G27" i="3" s="1"/>
  <c r="C28" i="3"/>
  <c r="AB6" i="9"/>
  <c r="E10" i="8"/>
  <c r="F11" i="8" s="1"/>
  <c r="AU6" i="9"/>
  <c r="AB17" i="13"/>
  <c r="AC17" i="13" s="1"/>
  <c r="K15" i="13"/>
  <c r="M15" i="13" s="1"/>
  <c r="AA19" i="13" l="1"/>
  <c r="E28" i="3"/>
  <c r="G28" i="3" s="1"/>
  <c r="C29" i="3"/>
  <c r="AB18" i="13"/>
  <c r="AC18" i="13" s="1"/>
  <c r="K16" i="13"/>
  <c r="M16" i="13" s="1"/>
  <c r="AA20" i="13" l="1"/>
  <c r="E29" i="3"/>
  <c r="G29" i="3" s="1"/>
  <c r="C30" i="3"/>
  <c r="AB19" i="13"/>
  <c r="AC19" i="13" s="1"/>
  <c r="K17" i="13"/>
  <c r="M17" i="13" s="1"/>
  <c r="AA21" i="13" l="1"/>
  <c r="E30" i="3"/>
  <c r="G30" i="3" s="1"/>
  <c r="C31" i="3"/>
  <c r="AB20" i="13"/>
  <c r="AC20" i="13" s="1"/>
  <c r="K18" i="13"/>
  <c r="M18" i="13" s="1"/>
  <c r="AA22" i="13" l="1"/>
  <c r="E31" i="3"/>
  <c r="G31" i="3" s="1"/>
  <c r="C32" i="3"/>
  <c r="AB21" i="13"/>
  <c r="AC21" i="13" s="1"/>
  <c r="K19" i="13"/>
  <c r="M19" i="13" s="1"/>
  <c r="AA23" i="13" l="1"/>
  <c r="E32" i="3"/>
  <c r="G32" i="3" s="1"/>
  <c r="C33" i="3"/>
  <c r="AB22" i="13"/>
  <c r="AC22" i="13" s="1"/>
  <c r="K20" i="13"/>
  <c r="M20" i="13" s="1"/>
  <c r="AA24" i="13" l="1"/>
  <c r="E33" i="3"/>
  <c r="G33" i="3" s="1"/>
  <c r="C34" i="3"/>
  <c r="DT6" i="9"/>
  <c r="E11" i="14" s="1"/>
  <c r="DI6" i="9"/>
  <c r="CX6" i="9"/>
  <c r="CM6" i="9"/>
  <c r="AB23" i="13"/>
  <c r="AC23" i="13" s="1"/>
  <c r="K21" i="13"/>
  <c r="M21" i="13" s="1"/>
  <c r="AA25" i="13" l="1"/>
  <c r="E9" i="15"/>
  <c r="L9" i="15" s="1"/>
  <c r="E34" i="3"/>
  <c r="G34" i="3" s="1"/>
  <c r="C35" i="3"/>
  <c r="DL6" i="9"/>
  <c r="F11" i="16"/>
  <c r="DA6" i="9"/>
  <c r="F10" i="16"/>
  <c r="E8" i="14"/>
  <c r="F9" i="14" s="1"/>
  <c r="F9" i="16"/>
  <c r="DW6" i="9"/>
  <c r="E10" i="14"/>
  <c r="F11" i="14" s="1"/>
  <c r="E9" i="14"/>
  <c r="F10" i="14" s="1"/>
  <c r="CP6" i="9"/>
  <c r="AB24" i="13"/>
  <c r="AC24" i="13" s="1"/>
  <c r="K22" i="13"/>
  <c r="M22" i="13" s="1"/>
  <c r="AA26" i="13" l="1"/>
  <c r="K9" i="15"/>
  <c r="E35" i="3"/>
  <c r="G35" i="3" s="1"/>
  <c r="C36" i="3"/>
  <c r="AB25" i="13"/>
  <c r="AC25" i="13" s="1"/>
  <c r="K23" i="13"/>
  <c r="M23" i="13" s="1"/>
  <c r="AA27" i="13" l="1"/>
  <c r="E36" i="3"/>
  <c r="G36" i="3" s="1"/>
  <c r="C37" i="3"/>
  <c r="AB26" i="13"/>
  <c r="AC26" i="13" s="1"/>
  <c r="K24" i="13"/>
  <c r="M24" i="13" s="1"/>
  <c r="AA28" i="13" l="1"/>
  <c r="E37" i="3"/>
  <c r="G37" i="3" s="1"/>
  <c r="C38" i="3"/>
  <c r="AB27" i="13"/>
  <c r="AC27" i="13" s="1"/>
  <c r="K25" i="13"/>
  <c r="M25" i="13" s="1"/>
  <c r="AA29" i="13" l="1"/>
  <c r="E38" i="3"/>
  <c r="G38" i="3" s="1"/>
  <c r="C39" i="3"/>
  <c r="N6" i="9"/>
  <c r="AJ6" i="9"/>
  <c r="E12" i="8" s="1"/>
  <c r="BI6" i="9"/>
  <c r="E14" i="8"/>
  <c r="AB28" i="13"/>
  <c r="AC28" i="13" s="1"/>
  <c r="K26" i="13"/>
  <c r="M26" i="13" s="1"/>
  <c r="AA30" i="13" l="1"/>
  <c r="E8" i="15"/>
  <c r="J17" i="15" s="1"/>
  <c r="Q6" i="9"/>
  <c r="E39" i="3"/>
  <c r="G39" i="3" s="1"/>
  <c r="C40" i="3"/>
  <c r="AX6" i="9"/>
  <c r="E13" i="8"/>
  <c r="F14" i="8" s="1"/>
  <c r="AM6" i="9"/>
  <c r="F13" i="8"/>
  <c r="E8" i="8"/>
  <c r="F9" i="8" s="1"/>
  <c r="E9" i="8"/>
  <c r="F10" i="8" s="1"/>
  <c r="F6" i="9"/>
  <c r="E11" i="8"/>
  <c r="F12" i="8" s="1"/>
  <c r="BT6" i="9"/>
  <c r="AB29" i="13"/>
  <c r="AC29" i="13" s="1"/>
  <c r="K27" i="13"/>
  <c r="M27" i="13" s="1"/>
  <c r="AA31" i="13" l="1"/>
  <c r="L8" i="15"/>
  <c r="K8" i="15"/>
  <c r="E40" i="3"/>
  <c r="G40" i="3" s="1"/>
  <c r="C41" i="3"/>
  <c r="AB30" i="13"/>
  <c r="AC30" i="13" s="1"/>
  <c r="K28" i="13"/>
  <c r="M28" i="13" s="1"/>
  <c r="AA32" i="13" l="1"/>
  <c r="E41" i="3"/>
  <c r="G41" i="3" s="1"/>
  <c r="C42" i="3"/>
  <c r="AB31" i="13"/>
  <c r="AC31" i="13" s="1"/>
  <c r="K29" i="13"/>
  <c r="M29" i="13" s="1"/>
  <c r="AA33" i="13" l="1"/>
  <c r="E42" i="3"/>
  <c r="G42" i="3" s="1"/>
  <c r="C43" i="3"/>
  <c r="AB32" i="13"/>
  <c r="AC32" i="13" s="1"/>
  <c r="K30" i="13"/>
  <c r="M30" i="13" s="1"/>
  <c r="AA34" i="13" l="1"/>
  <c r="C44" i="3"/>
  <c r="E43" i="3"/>
  <c r="G43" i="3" s="1"/>
  <c r="AB33" i="13"/>
  <c r="AC33" i="13" s="1"/>
  <c r="K31" i="13"/>
  <c r="M31" i="13" s="1"/>
  <c r="AA35" i="13" l="1"/>
  <c r="E44" i="3"/>
  <c r="G44" i="3" s="1"/>
  <c r="C45" i="3"/>
  <c r="AB34" i="13"/>
  <c r="AC34" i="13" s="1"/>
  <c r="K32" i="13"/>
  <c r="M32" i="13" s="1"/>
  <c r="AA36" i="13" l="1"/>
  <c r="E45" i="3"/>
  <c r="G45" i="3" s="1"/>
  <c r="C46" i="3"/>
  <c r="AB35" i="13"/>
  <c r="AC35" i="13" s="1"/>
  <c r="K33" i="13"/>
  <c r="M33" i="13" s="1"/>
  <c r="AA37" i="13" l="1"/>
  <c r="C47" i="3"/>
  <c r="E46" i="3"/>
  <c r="G46" i="3" s="1"/>
  <c r="AB36" i="13"/>
  <c r="AC36" i="13" s="1"/>
  <c r="K34" i="13"/>
  <c r="M34" i="13" s="1"/>
  <c r="AA38" i="13" l="1"/>
  <c r="E47" i="3"/>
  <c r="G47" i="3" s="1"/>
  <c r="C48" i="3"/>
  <c r="AB37" i="13"/>
  <c r="AC37" i="13" s="1"/>
  <c r="K35" i="13"/>
  <c r="M35" i="13" s="1"/>
  <c r="E48" i="3" l="1"/>
  <c r="G48" i="3" s="1"/>
  <c r="C49" i="3"/>
  <c r="AB38" i="13"/>
  <c r="AC38" i="13" s="1"/>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<sst xmlns="http://schemas.openxmlformats.org/spreadsheetml/2006/main" count="30437" uniqueCount="8023">
  <si>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</si>
  <si>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</si>
  <si>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</si>
  <si>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</si>
  <si>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</si>
  <si>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</si>
  <si>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</si>
  <si>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</si>
  <si>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</si>
  <si>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</si>
  <si>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</si>
  <si>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</si>
  <si>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</si>
  <si>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</si>
  <si>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</si>
  <si>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</si>
  <si>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</si>
  <si>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</si>
  <si>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</si>
  <si>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</si>
  <si>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</si>
  <si>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</si>
  <si>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</si>
  <si>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</si>
  <si>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</si>
  <si>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</si>
  <si>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</si>
  <si>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</si>
  <si>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</si>
  <si>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</si>
  <si>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</si>
  <si>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</si>
  <si>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</si>
  <si>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</si>
  <si>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</si>
  <si>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</si>
  <si>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</si>
  <si>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</si>
  <si>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</si>
  <si>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</si>
  <si>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</si>
  <si>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</si>
  <si>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</si>
  <si>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</si>
  <si>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</si>
  <si>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</si>
  <si>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</si>
  <si>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</si>
  <si>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</si>
  <si>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</si>
  <si>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</si>
  <si>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</si>
  <si>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</si>
  <si>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</si>
  <si>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</si>
  <si>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</si>
  <si>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</si>
  <si>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</si>
  <si>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</si>
  <si>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</si>
  <si>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</si>
  <si>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</si>
  <si>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</si>
  <si>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</si>
  <si>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</si>
  <si>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</si>
  <si>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</si>
  <si>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</si>
  <si>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</si>
  <si>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</si>
  <si>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</si>
  <si>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</si>
  <si>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</si>
  <si>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</si>
  <si>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</si>
  <si>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</si>
  <si>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</si>
  <si>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</si>
  <si>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</si>
  <si>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</si>
  <si>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</si>
  <si>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</si>
  <si>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</si>
  <si>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</si>
  <si>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</si>
  <si>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</si>
  <si>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</si>
  <si>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</si>
  <si>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</si>
  <si>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</si>
  <si>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</si>
  <si>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</si>
  <si>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</si>
  <si>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</si>
  <si>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</si>
  <si>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</si>
  <si>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</si>
  <si>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</si>
  <si>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</si>
  <si>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</si>
  <si>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</si>
  <si>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</si>
  <si>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</si>
  <si>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</si>
  <si>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</si>
  <si>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</si>
  <si>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</si>
  <si>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</si>
  <si>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</si>
  <si>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</si>
  <si>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</si>
  <si>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</si>
  <si>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</si>
  <si>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</si>
  <si>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</si>
  <si>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</si>
  <si>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</si>
  <si>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</si>
  <si>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</si>
  <si>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</si>
  <si>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</si>
  <si>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</si>
  <si>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</si>
  <si>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</si>
  <si>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</si>
  <si>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</si>
  <si>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</si>
  <si>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</si>
  <si>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</si>
  <si>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</si>
  <si>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</si>
  <si>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</si>
  <si>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</si>
  <si>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</si>
  <si>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</si>
  <si>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</si>
  <si>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</si>
  <si>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</si>
  <si>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</si>
  <si>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</si>
  <si>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</si>
  <si>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</si>
  <si>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</si>
  <si>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</si>
  <si>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</si>
  <si>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</si>
  <si>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</si>
  <si>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</si>
  <si>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</si>
  <si>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</si>
  <si>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</si>
  <si>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</si>
  <si>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</si>
  <si>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</si>
  <si>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</si>
  <si>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</si>
  <si>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</si>
  <si>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</si>
  <si>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</si>
  <si>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</si>
  <si>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</si>
  <si>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</si>
  <si>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</si>
  <si>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</si>
  <si>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</si>
  <si>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</si>
  <si>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</si>
  <si>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</si>
  <si>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</si>
  <si>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</si>
  <si>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</si>
  <si>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</si>
  <si>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</si>
  <si>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</si>
  <si>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</si>
  <si>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</si>
  <si>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</si>
  <si>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</si>
  <si>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</si>
  <si>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</si>
  <si>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</si>
  <si>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</si>
  <si>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</si>
  <si>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</si>
  <si>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</si>
  <si>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</si>
  <si>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</si>
  <si>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</si>
  <si>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</si>
  <si>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</si>
  <si>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</si>
  <si>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</si>
  <si>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</si>
  <si>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</si>
  <si>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</si>
  <si>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</si>
  <si>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</si>
  <si>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</si>
  <si>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</si>
  <si>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</si>
  <si>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</si>
  <si>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</si>
  <si>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</si>
  <si>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</si>
  <si>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</si>
  <si>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</si>
  <si>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</si>
  <si>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</si>
  <si>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</si>
  <si>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</si>
  <si>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</si>
  <si>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</si>
  <si>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</si>
  <si>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</si>
  <si>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</si>
  <si>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</si>
  <si>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</si>
  <si>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</si>
  <si>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</si>
  <si>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</si>
  <si>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</si>
  <si>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</si>
  <si>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</si>
  <si>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</si>
  <si>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</si>
  <si>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</si>
  <si>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</si>
  <si>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</si>
  <si>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</si>
  <si>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</si>
  <si>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</si>
  <si>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</si>
  <si>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</si>
  <si>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</si>
  <si>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</si>
  <si>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</si>
  <si>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</si>
  <si>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</si>
  <si>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</si>
  <si>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</si>
  <si>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</si>
  <si>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</si>
  <si>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</si>
  <si>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</si>
  <si>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</si>
  <si>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</si>
  <si>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</si>
  <si>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</si>
  <si>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</si>
  <si>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</si>
  <si>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</si>
  <si>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</si>
  <si>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</si>
  <si>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</si>
  <si>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</si>
  <si>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</si>
  <si>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</si>
  <si>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</si>
  <si>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</si>
  <si>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</si>
  <si>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</si>
  <si>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</si>
  <si>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</si>
  <si>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</si>
  <si>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</si>
  <si>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</si>
  <si>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</si>
  <si>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</si>
  <si>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</si>
  <si>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</si>
  <si>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</si>
  <si>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</si>
  <si>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</si>
  <si>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</si>
  <si>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</si>
  <si>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</si>
  <si>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</si>
  <si>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</si>
  <si>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</si>
  <si>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</si>
  <si>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</si>
  <si>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</si>
  <si>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</si>
  <si>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</si>
  <si>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</si>
  <si>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</si>
  <si>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</si>
  <si>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</si>
  <si>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</si>
  <si>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</si>
  <si>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</si>
  <si>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</si>
  <si>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</si>
  <si>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</si>
  <si>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</si>
  <si>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</si>
  <si>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</si>
  <si>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</si>
  <si>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</si>
  <si>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</si>
  <si>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</si>
  <si>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</si>
  <si>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</si>
  <si>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</si>
  <si>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</si>
  <si>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</si>
  <si>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</si>
  <si>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</si>
  <si>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</si>
  <si>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</si>
  <si>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</si>
  <si>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</si>
  <si>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</si>
  <si>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</si>
  <si>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</si>
  <si>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</si>
  <si>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</si>
  <si>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</si>
  <si>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</si>
  <si>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</si>
  <si>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</si>
  <si>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</si>
  <si>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</si>
  <si>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</si>
  <si>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</si>
  <si>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</si>
  <si>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</si>
  <si>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</si>
  <si>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</si>
  <si>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</si>
  <si>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</si>
  <si>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</si>
  <si>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</si>
  <si>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</si>
  <si>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</si>
  <si>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</si>
  <si>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</si>
  <si>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</si>
  <si>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</si>
  <si>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</si>
  <si>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</si>
  <si>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</si>
  <si>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</si>
  <si>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</si>
  <si>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</si>
  <si>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</si>
  <si>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</si>
  <si>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</si>
  <si>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</si>
  <si>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</si>
  <si>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</si>
  <si>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</si>
  <si>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</si>
  <si>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</si>
  <si>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</si>
  <si>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</si>
  <si>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</si>
  <si>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</si>
  <si>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</si>
  <si>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</si>
  <si>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</si>
  <si>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</si>
  <si>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</si>
  <si>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</si>
  <si>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</si>
  <si>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</si>
  <si>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</si>
  <si>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</si>
  <si>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</si>
  <si>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</si>
  <si>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</si>
  <si>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</si>
  <si>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</si>
  <si>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</si>
  <si>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</si>
  <si>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</si>
  <si>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</si>
  <si>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</si>
  <si>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</si>
  <si>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</si>
  <si>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</si>
  <si>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</si>
  <si>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</si>
  <si>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</si>
  <si>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</si>
  <si>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</si>
  <si>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</si>
  <si>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</si>
  <si>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</si>
  <si>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</si>
  <si>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</si>
  <si>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</si>
  <si>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</si>
  <si>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</si>
  <si>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</si>
  <si>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</si>
  <si>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</si>
  <si>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</si>
  <si>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</si>
  <si>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</si>
  <si>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</si>
  <si>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</si>
  <si>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</si>
  <si>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</si>
  <si>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</si>
  <si>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</si>
  <si>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</si>
  <si>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</si>
  <si>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</si>
  <si>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</si>
  <si>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</si>
  <si>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</si>
  <si>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</si>
  <si>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</si>
  <si>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</si>
  <si>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</si>
  <si>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</si>
  <si>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</si>
  <si>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</si>
  <si>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</si>
  <si>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</si>
  <si>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</si>
  <si>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</si>
  <si>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</si>
  <si>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</si>
  <si>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</si>
  <si>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</si>
  <si>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</si>
  <si>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</si>
  <si>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</si>
  <si>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</si>
  <si>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</si>
  <si>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</si>
  <si>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</si>
  <si>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</si>
  <si>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</si>
  <si>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</si>
  <si>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</si>
  <si>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</si>
  <si>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</si>
  <si>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</si>
  <si>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</si>
  <si>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</si>
  <si>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</si>
  <si>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</si>
  <si>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</si>
  <si>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</si>
  <si>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</si>
  <si>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</si>
  <si>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</si>
  <si>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</si>
  <si>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</si>
  <si>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</si>
  <si>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</si>
  <si>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</si>
  <si>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</si>
  <si>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</si>
  <si>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</si>
  <si>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</si>
  <si>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</si>
  <si>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</si>
  <si>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</si>
  <si>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</si>
  <si>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</si>
  <si>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</si>
  <si>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</si>
  <si>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</si>
  <si>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</si>
  <si>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</si>
  <si>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</si>
  <si>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</si>
  <si>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</si>
  <si>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</si>
  <si>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</si>
  <si>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</si>
  <si>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</si>
  <si>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</si>
  <si>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</si>
  <si>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</si>
  <si>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</si>
  <si>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</si>
  <si>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</si>
  <si>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</si>
  <si>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</si>
  <si>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</si>
  <si>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</si>
  <si>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</si>
  <si>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</si>
  <si>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</si>
  <si>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</si>
  <si>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</si>
  <si>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</si>
  <si>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</si>
  <si>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</si>
  <si>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</si>
  <si>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</si>
  <si>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</si>
  <si>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</si>
  <si>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</si>
  <si>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</si>
  <si>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</si>
  <si>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</si>
  <si>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</si>
  <si>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</si>
  <si>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</si>
  <si>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</si>
  <si>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</si>
  <si>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</si>
  <si>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</si>
  <si>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</si>
  <si>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</si>
  <si>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</si>
  <si>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</si>
  <si>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</si>
  <si>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</si>
  <si>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</si>
  <si>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</si>
  <si>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</si>
  <si>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</si>
  <si>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</si>
  <si>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</si>
  <si>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</si>
  <si>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</si>
  <si>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</si>
  <si>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</si>
  <si>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</si>
  <si>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</si>
  <si>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</si>
  <si>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</si>
  <si>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</si>
  <si>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</si>
  <si>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</si>
  <si>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</si>
  <si>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</si>
  <si>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</si>
  <si>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</si>
  <si>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</si>
  <si>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</si>
  <si>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</si>
  <si>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</si>
  <si>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</si>
  <si>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</si>
  <si>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</si>
  <si>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</si>
  <si>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</si>
  <si>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</si>
  <si>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</si>
  <si>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</si>
  <si>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</si>
  <si>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</si>
  <si>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</si>
  <si>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</si>
  <si>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</si>
  <si>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</si>
  <si>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</si>
  <si>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</si>
  <si>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</si>
  <si>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</si>
  <si>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</si>
  <si>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</si>
  <si>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</si>
  <si>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</si>
  <si>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</si>
  <si>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</si>
  <si>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</si>
  <si>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</si>
  <si>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</si>
  <si>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</si>
  <si>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</si>
  <si>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</si>
  <si>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</si>
  <si>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</si>
  <si>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</si>
  <si>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</si>
  <si>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</si>
  <si>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</si>
  <si>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</si>
  <si>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</si>
  <si>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</si>
  <si>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</si>
  <si>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</si>
  <si>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</si>
  <si>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</si>
  <si>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</si>
  <si>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</si>
  <si>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</si>
  <si>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</si>
  <si>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</si>
  <si>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</si>
  <si>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</si>
  <si>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</si>
  <si>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</si>
  <si>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</si>
  <si>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</si>
  <si>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</si>
  <si>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</si>
  <si>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</si>
  <si>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</si>
  <si>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</si>
  <si>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</si>
  <si>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</si>
  <si>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</si>
  <si>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</si>
  <si>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</si>
  <si>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</si>
  <si>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</si>
  <si>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</si>
  <si>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</si>
  <si>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</si>
  <si>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</si>
  <si>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</si>
  <si>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</si>
  <si>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</si>
  <si>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</si>
  <si>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</si>
  <si>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</si>
  <si>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</si>
  <si>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</si>
  <si>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</si>
  <si>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</si>
  <si>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</si>
  <si>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</si>
  <si>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</si>
  <si>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</si>
  <si>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</si>
  <si>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</si>
  <si>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</si>
  <si>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</si>
  <si>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</si>
  <si>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</si>
  <si>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</si>
  <si>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</si>
  <si>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</si>
  <si>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</si>
  <si>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</si>
  <si>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</si>
  <si>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</si>
  <si>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</si>
  <si>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</si>
  <si>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</si>
  <si>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</si>
  <si>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</si>
  <si>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</si>
  <si>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</si>
  <si>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</si>
  <si>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</si>
  <si>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</si>
  <si>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</si>
  <si>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</si>
  <si>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</si>
  <si>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</si>
  <si>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</si>
  <si>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</si>
  <si>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</si>
  <si>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</si>
  <si>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</si>
  <si>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</si>
  <si>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</si>
  <si>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</si>
  <si>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</si>
  <si>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</si>
  <si>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</si>
  <si>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</si>
  <si>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</si>
  <si>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</si>
  <si>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</si>
  <si>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</si>
  <si>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</si>
  <si>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</si>
  <si>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</si>
  <si>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</si>
  <si>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</si>
  <si>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</si>
  <si>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</si>
  <si>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</si>
  <si>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</si>
  <si>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</si>
  <si>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</si>
  <si>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</si>
  <si>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</si>
  <si>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</si>
  <si>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</si>
  <si>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</si>
  <si>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</si>
  <si>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</si>
  <si>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</si>
  <si>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</si>
  <si>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</si>
  <si>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</si>
  <si>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</si>
  <si>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</si>
  <si>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</si>
  <si>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</si>
  <si>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</si>
  <si>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</si>
  <si>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</si>
  <si>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</si>
  <si>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</si>
  <si>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</si>
  <si>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</si>
  <si>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</si>
  <si>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</si>
  <si>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</si>
  <si>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</si>
  <si>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</si>
  <si>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</si>
  <si>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</si>
  <si>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</si>
  <si>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</si>
  <si>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</si>
  <si>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</si>
  <si>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</si>
  <si>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</si>
  <si>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</si>
  <si>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</si>
  <si>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</si>
  <si>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</si>
  <si>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</si>
  <si>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</si>
  <si>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</si>
  <si>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</si>
  <si>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</si>
  <si>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</si>
  <si>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</si>
  <si>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</si>
  <si>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</si>
  <si>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</si>
  <si>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</si>
  <si>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</si>
  <si>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</si>
  <si>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</si>
  <si>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</si>
  <si>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</si>
  <si>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</si>
  <si>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</si>
  <si>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</si>
  <si>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</si>
  <si>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</si>
  <si>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</si>
  <si>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</si>
  <si>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</si>
  <si>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</si>
  <si>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</si>
  <si>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</si>
  <si>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</si>
  <si>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</si>
  <si>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</si>
  <si>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</si>
  <si>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</si>
  <si>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</si>
  <si>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</si>
  <si>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</si>
  <si>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</si>
  <si>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</si>
  <si>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</si>
  <si>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</si>
  <si>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</si>
  <si>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</si>
  <si>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</si>
  <si>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</si>
  <si>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</si>
  <si>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</si>
  <si>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</si>
  <si>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</si>
  <si>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</si>
  <si>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</si>
  <si>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</si>
  <si>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</si>
  <si>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</si>
  <si>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</si>
  <si>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</si>
  <si>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</si>
  <si>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</si>
  <si>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</si>
  <si>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</si>
  <si>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</si>
  <si>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</si>
  <si>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</si>
  <si>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</si>
  <si>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</si>
  <si>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</si>
  <si>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</si>
  <si>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</si>
  <si>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</si>
  <si>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</si>
  <si>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</si>
  <si>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</si>
  <si>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</si>
  <si>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</si>
  <si>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</si>
  <si>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</si>
  <si>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</si>
  <si>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</si>
  <si>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</si>
  <si>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</si>
  <si>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</si>
  <si>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</si>
  <si>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</si>
  <si>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</si>
  <si>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</si>
  <si>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</si>
  <si>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</si>
  <si>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</si>
  <si>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</si>
  <si>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</si>
  <si>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</si>
  <si>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</si>
  <si>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</si>
  <si>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</si>
  <si>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</si>
  <si>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</si>
  <si>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</si>
  <si>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</si>
  <si>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</si>
  <si>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</si>
  <si>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</si>
  <si>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</si>
  <si>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</si>
  <si>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</si>
  <si>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</si>
  <si>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</si>
  <si>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</si>
  <si>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</si>
  <si>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</si>
  <si>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</si>
  <si>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</si>
  <si>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</si>
  <si>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</si>
  <si>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</si>
  <si>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</si>
  <si>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</si>
  <si>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</si>
  <si>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</si>
  <si>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</si>
  <si>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</si>
  <si>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</si>
  <si>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</si>
  <si>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</si>
  <si>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</si>
  <si>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</si>
  <si>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</si>
  <si>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</si>
  <si>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</si>
  <si>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</si>
  <si>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</si>
  <si>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</si>
  <si>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</si>
  <si>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</si>
  <si>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</si>
  <si>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</si>
  <si>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</si>
  <si>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</si>
  <si>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</si>
  <si>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</si>
  <si>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</si>
  <si>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</si>
  <si>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</si>
  <si>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</si>
  <si>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</si>
  <si>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</si>
  <si>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</si>
  <si>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</si>
  <si>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</si>
  <si>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</si>
  <si>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</si>
  <si>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</si>
  <si>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</si>
  <si>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</si>
  <si>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</si>
  <si>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</si>
  <si>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</si>
  <si>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</si>
  <si>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</si>
  <si>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</si>
  <si>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</si>
  <si>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</si>
  <si>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</si>
  <si>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</si>
  <si>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</si>
  <si>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</si>
  <si>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</si>
  <si>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</si>
  <si>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</si>
  <si>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</si>
  <si>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</si>
  <si>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</si>
  <si>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</si>
  <si>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</si>
  <si>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</si>
  <si>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</si>
  <si>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</si>
  <si>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</si>
  <si>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</si>
  <si>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</si>
  <si>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</si>
  <si>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</si>
  <si>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</si>
  <si>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</si>
  <si>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</si>
  <si>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</si>
  <si>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</si>
  <si>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</si>
  <si>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</si>
  <si>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</si>
  <si>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</si>
  <si>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</si>
  <si>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</si>
  <si>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</si>
  <si>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</si>
  <si>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</si>
  <si>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</si>
  <si>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</si>
  <si>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</si>
  <si>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</si>
  <si>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</si>
  <si>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</si>
  <si>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</si>
  <si>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</si>
  <si>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</si>
  <si>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</si>
  <si>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</si>
  <si>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</si>
  <si>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</si>
  <si>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</si>
  <si>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</si>
  <si>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</si>
  <si>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</si>
  <si>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</si>
  <si>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</si>
  <si>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</si>
  <si>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</si>
  <si>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</si>
  <si>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</si>
  <si>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</si>
  <si>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</si>
  <si>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</si>
  <si>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</si>
  <si>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</si>
  <si>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</si>
  <si>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</si>
  <si>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</si>
  <si>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</si>
  <si>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</si>
  <si>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</si>
  <si>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</si>
  <si>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</si>
  <si>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</si>
  <si>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</si>
  <si>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</si>
  <si>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</si>
  <si>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</si>
  <si>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</si>
  <si>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</si>
  <si>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</si>
  <si>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</si>
  <si>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</si>
  <si>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</si>
  <si>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</si>
  <si>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</si>
  <si>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</si>
  <si>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</si>
  <si>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</si>
  <si>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</si>
  <si>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</si>
  <si>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</si>
  <si>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</si>
  <si>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</si>
  <si>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</si>
  <si>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</si>
  <si>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</si>
  <si>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</si>
  <si>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</si>
  <si>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</si>
  <si>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</si>
  <si>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</si>
  <si>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</si>
  <si>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</si>
  <si>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</si>
  <si>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</si>
  <si>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</si>
  <si>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</si>
  <si>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</si>
  <si>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</si>
  <si>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</si>
  <si>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</si>
  <si>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</si>
  <si>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</si>
  <si>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</si>
  <si>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</si>
  <si>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</si>
  <si>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</si>
  <si>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</si>
  <si>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</si>
  <si>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</si>
  <si>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</si>
  <si>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</si>
  <si>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</si>
  <si>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</si>
  <si>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</si>
  <si>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</si>
  <si>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</si>
  <si>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</si>
  <si>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</si>
  <si>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</si>
  <si>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</si>
  <si>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</si>
  <si>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</si>
  <si>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</si>
  <si>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</si>
  <si>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</si>
  <si>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</si>
  <si>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</si>
  <si>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</si>
  <si>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</si>
  <si>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</si>
  <si>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</si>
  <si>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</si>
  <si>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</si>
  <si>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</si>
  <si>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</si>
  <si>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</si>
  <si>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</si>
  <si>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</si>
  <si>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</si>
  <si>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</si>
  <si>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</si>
  <si>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</si>
  <si>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</si>
  <si>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</si>
  <si>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</si>
  <si>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</si>
  <si>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</si>
  <si>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</si>
  <si>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</si>
  <si>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</si>
  <si>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</si>
  <si>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</si>
  <si>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</si>
  <si>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</si>
  <si>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</si>
  <si>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</si>
  <si>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</si>
  <si>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</si>
  <si>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</si>
  <si>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</si>
  <si>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</si>
  <si>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</si>
  <si>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</si>
  <si>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</si>
  <si>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</si>
  <si>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</si>
  <si>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</si>
  <si>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</si>
  <si>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</si>
  <si>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</si>
  <si>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</si>
  <si>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</si>
  <si>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</si>
  <si>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</si>
  <si>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</si>
  <si>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</si>
  <si>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</si>
  <si>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</si>
  <si>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</si>
  <si>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</si>
  <si>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</si>
  <si>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</si>
  <si>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</si>
  <si>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</si>
  <si>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</si>
  <si>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</si>
  <si>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</si>
  <si>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</si>
  <si>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</si>
  <si>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</si>
  <si>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</si>
  <si>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</si>
  <si>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</si>
  <si>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</si>
  <si>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</si>
  <si>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</si>
  <si>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</si>
  <si>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</si>
  <si>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</si>
  <si>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</si>
  <si>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</si>
  <si>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</si>
  <si>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</si>
  <si>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</si>
  <si>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</si>
  <si>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</si>
  <si>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</si>
  <si>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</si>
  <si>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</si>
  <si>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</si>
  <si>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</si>
  <si>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</si>
  <si>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</si>
  <si>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</si>
  <si>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</si>
  <si>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</si>
  <si>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</si>
  <si>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</si>
  <si>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</si>
  <si>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</si>
  <si>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</si>
  <si>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</si>
  <si>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</si>
  <si>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</si>
  <si>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</si>
  <si>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</si>
  <si>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</si>
  <si>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</si>
  <si>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</si>
  <si>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</si>
  <si>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</si>
  <si>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</si>
  <si>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</si>
  <si>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</si>
  <si>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</si>
  <si>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</si>
  <si>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</si>
  <si>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</si>
  <si>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</si>
  <si>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</si>
  <si>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</si>
  <si>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</si>
  <si>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</si>
  <si>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</si>
  <si>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</si>
  <si>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</si>
  <si>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</si>
  <si>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</si>
  <si>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</si>
  <si>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</si>
  <si>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</si>
  <si>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</si>
  <si>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</si>
  <si>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</si>
  <si>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</si>
  <si>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</si>
  <si>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</si>
  <si>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</si>
  <si>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</si>
  <si>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</si>
  <si>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</si>
  <si>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</si>
  <si>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</si>
  <si>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</si>
  <si>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</si>
  <si>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</si>
  <si>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</si>
  <si>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</si>
  <si>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</si>
  <si>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</si>
  <si>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</si>
  <si>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</si>
  <si>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</si>
  <si>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</si>
  <si>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</si>
  <si>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</si>
  <si>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</si>
  <si>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</si>
  <si>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</si>
  <si>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</si>
  <si>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</si>
  <si>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</si>
  <si>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</si>
  <si>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</si>
  <si>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</si>
  <si>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</si>
  <si>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</si>
  <si>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</si>
  <si>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</si>
  <si>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</si>
  <si>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</si>
  <si>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</si>
  <si>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</si>
  <si>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</si>
  <si>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</si>
  <si>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</si>
  <si>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</si>
  <si>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</si>
  <si>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</si>
  <si>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</si>
  <si>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</si>
  <si>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</si>
  <si>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</si>
  <si>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</si>
  <si>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</si>
  <si>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</si>
  <si>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</si>
  <si>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</si>
  <si>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</si>
  <si>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</si>
  <si>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</si>
  <si>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</si>
  <si>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</si>
  <si>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</si>
  <si>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</si>
  <si>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</si>
  <si>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</si>
  <si>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</si>
  <si>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</si>
  <si>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</si>
  <si>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</si>
  <si>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</si>
  <si>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</si>
  <si>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</si>
  <si>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</si>
  <si>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</si>
  <si>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</si>
  <si>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</si>
  <si>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</si>
  <si>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</si>
  <si>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</si>
  <si>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</si>
  <si>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</si>
  <si>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</si>
  <si>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</si>
  <si>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</si>
  <si>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</si>
  <si>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</si>
  <si>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</si>
  <si>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</si>
  <si>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</si>
  <si>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</si>
  <si>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</si>
  <si>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</si>
  <si>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</si>
  <si>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</si>
  <si>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</si>
  <si>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</si>
  <si>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</si>
  <si>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</si>
  <si>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</si>
  <si>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</si>
  <si>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</si>
  <si>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</si>
  <si>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</si>
  <si>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</si>
  <si>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</si>
  <si>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</si>
  <si>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</si>
  <si>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</si>
  <si>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</si>
  <si>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</si>
  <si>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</si>
  <si>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</si>
  <si>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</si>
  <si>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</si>
  <si>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</si>
  <si>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</si>
  <si>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</si>
  <si>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</si>
  <si>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</si>
  <si>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</si>
  <si>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</si>
  <si>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</si>
  <si>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</si>
  <si>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</si>
  <si>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</si>
  <si>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</si>
  <si>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</si>
  <si>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</si>
  <si>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</si>
  <si>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</si>
  <si>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</si>
  <si>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</si>
  <si>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</si>
  <si>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</si>
  <si>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</si>
  <si>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</si>
  <si>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</si>
  <si>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</si>
  <si>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</si>
  <si>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</si>
  <si>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</si>
  <si>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</si>
  <si>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</si>
  <si>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</si>
  <si>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</si>
  <si>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</si>
  <si>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</si>
  <si>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</si>
  <si>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</si>
  <si>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</si>
  <si>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</si>
  <si>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</si>
  <si>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</si>
  <si>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</si>
  <si>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</si>
  <si>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</si>
  <si>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</si>
  <si>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</si>
  <si>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</si>
  <si>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</si>
  <si>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</si>
  <si>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</si>
  <si>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</si>
  <si>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</si>
  <si>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</si>
  <si>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</si>
  <si>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</si>
  <si>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</si>
  <si>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</si>
  <si>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</si>
  <si>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</si>
  <si>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</si>
  <si>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</si>
  <si>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</si>
  <si>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</si>
  <si>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</si>
  <si>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</si>
  <si>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</si>
  <si>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</si>
  <si>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</si>
  <si>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</si>
  <si>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</si>
  <si>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</si>
  <si>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</si>
  <si>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</si>
  <si>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</si>
  <si>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</si>
  <si>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</si>
  <si>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</si>
  <si>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</si>
  <si>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</si>
  <si>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</si>
  <si>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</si>
  <si>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</si>
  <si>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</si>
  <si>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</si>
  <si>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</si>
  <si>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</si>
  <si>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</si>
  <si>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</si>
  <si>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</si>
  <si>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</si>
  <si>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</si>
  <si>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</si>
  <si>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</si>
  <si>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</si>
  <si>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</si>
  <si>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</si>
  <si>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</si>
  <si>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</si>
  <si>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</si>
  <si>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</si>
  <si>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</si>
  <si>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</si>
  <si>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</si>
  <si>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</si>
  <si>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</si>
  <si>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</si>
  <si>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</si>
  <si>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</si>
  <si>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</si>
  <si>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</si>
  <si>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</si>
  <si>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</si>
  <si>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</si>
  <si>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</si>
  <si>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</si>
  <si>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</si>
  <si>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</si>
  <si>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</si>
  <si>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</si>
  <si>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</si>
  <si>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</si>
  <si>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</si>
  <si>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</si>
  <si>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</si>
  <si>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</si>
  <si>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</si>
  <si>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</si>
  <si>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</si>
  <si>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</si>
  <si>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</si>
  <si>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</si>
  <si>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</si>
  <si>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</si>
  <si>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</si>
  <si>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</si>
  <si>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</si>
  <si>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</si>
  <si>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</si>
  <si>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</si>
  <si>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</si>
  <si>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</si>
  <si>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</si>
  <si>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</si>
  <si>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</si>
  <si>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</si>
  <si>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</si>
  <si>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</si>
  <si>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</si>
  <si>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</si>
  <si>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</si>
  <si>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</si>
  <si>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</si>
  <si>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</si>
  <si>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</si>
  <si>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</si>
  <si>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</si>
  <si>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</si>
  <si>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</si>
  <si>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</si>
  <si>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</si>
  <si>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</si>
  <si>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</si>
  <si>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</si>
  <si>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</si>
  <si>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</si>
  <si>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</si>
  <si>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</si>
  <si>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</si>
  <si>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</si>
  <si>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</si>
  <si>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</si>
  <si>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</si>
  <si>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</si>
  <si>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</si>
  <si>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</si>
  <si>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</si>
  <si>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</si>
  <si>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</si>
  <si>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</si>
  <si>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</si>
  <si>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</si>
  <si>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</si>
  <si>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</si>
  <si>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</si>
  <si>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</si>
  <si>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</si>
  <si>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</si>
  <si>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</si>
  <si>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</si>
  <si>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</si>
  <si>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</si>
  <si>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</si>
  <si>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</si>
  <si>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</si>
  <si>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</si>
  <si>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</si>
  <si>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</si>
  <si>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</si>
  <si>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</si>
  <si>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</si>
  <si>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</si>
  <si>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</si>
  <si>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</si>
  <si>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</si>
  <si>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</si>
  <si>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</si>
  <si>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</si>
  <si>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</si>
  <si>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</si>
  <si>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</si>
  <si>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</si>
  <si>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</si>
  <si>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</si>
  <si>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</si>
  <si>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</si>
  <si>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</si>
  <si>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</si>
  <si>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</si>
  <si>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</si>
  <si>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</si>
  <si>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</si>
  <si>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</si>
  <si>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</si>
  <si>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</si>
  <si>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</si>
  <si>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</si>
  <si>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</si>
  <si>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</si>
  <si>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</si>
  <si>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</si>
  <si>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</si>
  <si>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</si>
  <si>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</si>
  <si>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</si>
  <si>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</si>
  <si>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</si>
  <si>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</si>
  <si>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</si>
  <si>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</si>
  <si>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</si>
  <si>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</si>
  <si>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</si>
  <si>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</si>
  <si>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</si>
  <si>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</si>
  <si>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</si>
  <si>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</si>
  <si>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</si>
  <si>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</si>
  <si>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</si>
  <si>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</si>
  <si>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</si>
  <si>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</si>
  <si>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</si>
  <si>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</si>
  <si>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</si>
  <si>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</si>
  <si>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</si>
  <si>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</si>
  <si>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</si>
  <si>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</si>
  <si>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</si>
  <si>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</si>
  <si>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</si>
  <si>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</si>
  <si>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</si>
  <si>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</si>
  <si>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</si>
  <si>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</si>
  <si>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</si>
  <si>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</si>
  <si>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</si>
  <si>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</si>
  <si>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</si>
  <si>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</si>
  <si>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</si>
  <si>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</si>
  <si>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</si>
  <si>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</si>
  <si>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</si>
  <si>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</si>
  <si>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</si>
  <si>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</si>
  <si>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</si>
  <si>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</si>
  <si>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</si>
  <si>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</si>
  <si>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</si>
  <si>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</si>
  <si>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</si>
  <si>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</si>
  <si>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</si>
  <si>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</si>
  <si>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</si>
  <si>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</si>
  <si>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</si>
  <si>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</si>
  <si>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</si>
  <si>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</si>
  <si>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</si>
  <si>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</si>
  <si>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</si>
  <si>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</si>
  <si>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</si>
  <si>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</si>
  <si>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</si>
  <si>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</si>
  <si>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</si>
  <si>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</si>
  <si>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</si>
  <si>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</si>
  <si>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</si>
  <si>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</si>
  <si>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</si>
  <si>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</si>
  <si>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</si>
  <si>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</si>
  <si>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</si>
  <si>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</si>
  <si>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</si>
  <si>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</si>
  <si>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</si>
  <si>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</si>
  <si>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</si>
  <si>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</si>
  <si>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</si>
  <si>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</si>
  <si>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</si>
  <si>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</si>
  <si>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</si>
  <si>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</si>
  <si>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</si>
  <si>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</si>
  <si>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</si>
  <si>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</si>
  <si>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</si>
  <si>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</si>
  <si>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</si>
  <si>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</si>
  <si>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</si>
  <si>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</si>
  <si>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</si>
  <si>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</si>
  <si>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</si>
  <si>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</si>
  <si>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</si>
  <si>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</si>
  <si>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</si>
  <si>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</si>
  <si>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</si>
  <si>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</si>
  <si>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</si>
  <si>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</si>
  <si>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</si>
  <si>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</si>
  <si>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</si>
  <si>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</si>
  <si>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</si>
  <si>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</si>
  <si>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</si>
  <si>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</si>
  <si>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</si>
  <si>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</si>
  <si>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</si>
  <si>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</si>
  <si>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</si>
  <si>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</si>
  <si>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</si>
  <si>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</si>
  <si>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</si>
  <si>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</si>
  <si>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</si>
  <si>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</si>
  <si>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</si>
  <si>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</si>
  <si>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</si>
  <si>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</si>
  <si>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</si>
  <si>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</si>
  <si>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</si>
  <si>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</si>
  <si>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</si>
  <si>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</si>
  <si>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</si>
  <si>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</si>
  <si>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</si>
  <si>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</si>
  <si>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</si>
  <si>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</si>
  <si>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</si>
  <si>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</si>
  <si>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</si>
  <si>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</si>
  <si>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</si>
  <si>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</si>
  <si>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</si>
  <si>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</si>
  <si>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</si>
  <si>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</si>
  <si>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</si>
  <si>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</si>
  <si>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</si>
  <si>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</si>
  <si>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</si>
  <si>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</si>
  <si>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</si>
  <si>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</si>
  <si>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</si>
  <si>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</si>
  <si>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</si>
  <si>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</si>
  <si>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</si>
  <si>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</si>
  <si>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</si>
  <si>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</si>
  <si>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</si>
  <si>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</si>
  <si>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</si>
  <si>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</si>
  <si>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</si>
  <si>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</si>
  <si>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</si>
  <si>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</si>
  <si>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</si>
  <si>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</si>
  <si>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</si>
  <si>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</si>
  <si>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</si>
  <si>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</si>
  <si>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</si>
  <si>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</si>
  <si>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</si>
  <si>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</si>
  <si>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</si>
  <si>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</si>
  <si>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</si>
  <si>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</si>
  <si>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</si>
  <si>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</si>
  <si>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</si>
  <si>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</si>
  <si>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</si>
  <si>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</si>
  <si>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</si>
  <si>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</si>
  <si>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</si>
  <si>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</si>
  <si>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</si>
  <si>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</si>
  <si>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</si>
  <si>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</si>
  <si>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</si>
  <si>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</si>
  <si>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</si>
  <si>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</si>
  <si>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</si>
  <si>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</si>
  <si>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</si>
  <si>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</si>
  <si>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</si>
  <si>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</si>
  <si>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</si>
  <si>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</si>
  <si>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</si>
  <si>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</si>
  <si>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</si>
  <si>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</si>
  <si>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</si>
  <si>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</si>
  <si>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</si>
  <si>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</si>
  <si>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</si>
  <si>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</si>
  <si>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</si>
  <si>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</si>
  <si>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</si>
  <si>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</si>
  <si>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</si>
  <si>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</si>
  <si>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</si>
  <si>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</si>
  <si>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</si>
  <si>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</si>
  <si>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</si>
  <si>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</si>
  <si>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</si>
  <si>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</si>
  <si>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</si>
  <si>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</si>
  <si>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</si>
  <si>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</si>
  <si>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</si>
  <si>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</si>
  <si>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</si>
  <si>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</si>
  <si>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</si>
  <si>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</si>
  <si>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</si>
  <si>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</si>
  <si>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</si>
  <si>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</si>
  <si>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</si>
  <si>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</si>
  <si>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</si>
  <si>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</si>
  <si>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</si>
  <si>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</si>
  <si>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</si>
  <si>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</si>
  <si>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</si>
  <si>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</si>
  <si>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</si>
  <si>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</si>
  <si>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</si>
  <si>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</si>
  <si>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</si>
  <si>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</si>
  <si>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</si>
  <si>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</si>
  <si>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</si>
  <si>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</si>
  <si>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</si>
  <si>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</si>
  <si>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</si>
  <si>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</si>
  <si>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</si>
  <si>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</si>
  <si>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</si>
  <si>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</si>
  <si>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</si>
  <si>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</si>
  <si>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</si>
  <si>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</si>
  <si>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</si>
  <si>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</si>
  <si>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</si>
  <si>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</si>
  <si>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</si>
  <si>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</si>
  <si>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</si>
  <si>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</si>
  <si>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</si>
  <si>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</si>
  <si>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</si>
  <si>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</si>
  <si>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</si>
  <si>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</si>
  <si>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</si>
  <si>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</si>
  <si>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</si>
  <si>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</si>
  <si>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</si>
  <si>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</si>
  <si>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</si>
  <si>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</si>
  <si>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</si>
  <si>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</si>
  <si>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</si>
  <si>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</si>
  <si>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</si>
  <si>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</si>
  <si>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</si>
  <si>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</si>
  <si>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</si>
  <si>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</si>
  <si>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</si>
  <si>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</si>
  <si>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</si>
  <si>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</si>
  <si>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</si>
  <si>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</si>
  <si>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</si>
  <si>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</si>
  <si>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</si>
  <si>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</si>
  <si>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</si>
  <si>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</si>
  <si>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</si>
  <si>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</si>
  <si>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</si>
  <si>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</si>
  <si>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</si>
  <si>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</si>
  <si>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</si>
  <si>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</si>
  <si>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</si>
  <si>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</si>
  <si>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</si>
  <si>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</si>
  <si>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</si>
  <si>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</si>
  <si>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</si>
  <si>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</si>
  <si>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</si>
  <si>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</si>
  <si>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</si>
  <si>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</si>
  <si>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</si>
  <si>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</si>
  <si>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</si>
  <si>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</si>
  <si>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</si>
  <si>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</si>
  <si>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</si>
  <si>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</si>
  <si>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</si>
  <si>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</si>
  <si>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</si>
  <si>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</si>
  <si>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</si>
  <si>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</si>
  <si>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</si>
  <si>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</si>
  <si>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</si>
  <si>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</si>
  <si>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</si>
  <si>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</si>
  <si>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</si>
  <si>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</si>
  <si>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</si>
  <si>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</si>
  <si>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</si>
  <si>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</si>
  <si>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</si>
  <si>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</si>
  <si>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</si>
  <si>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</si>
  <si>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</si>
  <si>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</si>
  <si>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</si>
  <si>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</si>
  <si>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</si>
  <si>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</si>
  <si>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</si>
  <si>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</si>
  <si>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</si>
  <si>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</si>
  <si>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</si>
  <si>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</si>
  <si>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</si>
  <si>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</si>
  <si>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</si>
  <si>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</si>
  <si>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</si>
  <si>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</si>
  <si>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</si>
  <si>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</si>
  <si>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</si>
  <si>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</si>
  <si>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</si>
  <si>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</si>
  <si>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</si>
  <si>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</si>
  <si>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</si>
  <si>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</si>
  <si>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</si>
  <si>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</si>
  <si>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</si>
  <si>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</si>
  <si>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</si>
  <si>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</si>
  <si>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</si>
  <si>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</si>
  <si>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</si>
  <si>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</si>
  <si>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</si>
  <si>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</si>
  <si>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</si>
  <si>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</si>
  <si>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</si>
  <si>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</si>
  <si>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</si>
  <si>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</si>
  <si>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</si>
  <si>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</si>
  <si>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</si>
  <si>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</si>
  <si>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</si>
  <si>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</si>
  <si>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</si>
  <si>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</si>
  <si>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</si>
  <si>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</si>
  <si>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</si>
  <si>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</si>
  <si>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</si>
  <si>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</si>
  <si>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</si>
  <si>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</si>
  <si>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</si>
  <si>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</si>
  <si>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</si>
  <si>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</si>
  <si>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</si>
  <si>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</si>
  <si>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</si>
  <si>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</si>
  <si>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</si>
  <si>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</si>
  <si>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</si>
  <si>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</si>
  <si>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</si>
  <si>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</si>
  <si>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</si>
  <si>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</si>
  <si>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</si>
  <si>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</si>
  <si>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</si>
  <si>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</si>
  <si>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</si>
  <si>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</si>
  <si>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</si>
  <si>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</si>
  <si>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</si>
  <si>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</si>
  <si>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</si>
  <si>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</si>
  <si>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</si>
  <si>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</si>
  <si>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</si>
  <si>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</si>
  <si>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</si>
  <si>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</si>
  <si>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</si>
  <si>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</si>
  <si>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</si>
  <si>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</si>
  <si>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</si>
  <si>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</si>
  <si>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</si>
  <si>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</si>
  <si>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</si>
  <si>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</si>
  <si>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</si>
  <si>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</si>
  <si>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</si>
  <si>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</si>
  <si>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</si>
  <si>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</si>
  <si>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</si>
  <si>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</si>
  <si>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</si>
  <si>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</si>
  <si>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</si>
  <si>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</si>
  <si>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</si>
  <si>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</si>
  <si>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</si>
  <si>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</si>
  <si>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</si>
  <si>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</si>
  <si>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</si>
  <si>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</si>
  <si>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</si>
  <si>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</si>
  <si>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</si>
  <si>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</si>
  <si>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</si>
  <si>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</si>
  <si>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</si>
  <si>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</si>
  <si>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</si>
  <si>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</si>
  <si>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</si>
  <si>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</si>
  <si>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</si>
  <si>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</si>
  <si>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</si>
  <si>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</si>
  <si>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</si>
  <si>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</si>
  <si>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</si>
  <si>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</si>
  <si>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</si>
  <si>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</si>
  <si>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</si>
  <si>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</si>
  <si>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</si>
  <si>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</si>
  <si>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</si>
  <si>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</si>
  <si>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</si>
  <si>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</si>
  <si>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</si>
  <si>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</si>
  <si>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</si>
  <si>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</si>
  <si>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</si>
  <si>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</si>
  <si>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</si>
  <si>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</si>
  <si>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</si>
  <si>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</si>
  <si>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</si>
  <si>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</si>
  <si>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</si>
  <si>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</si>
  <si>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</si>
  <si>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</si>
  <si>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</si>
  <si>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</si>
  <si>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</si>
  <si>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</si>
  <si>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</si>
  <si>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</si>
  <si>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</si>
  <si>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</si>
  <si>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</si>
  <si>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</si>
  <si>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</si>
  <si>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</si>
  <si>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</si>
  <si>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</si>
  <si>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</si>
  <si>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</si>
  <si>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</si>
  <si>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</si>
  <si>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</si>
  <si>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</si>
  <si>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</si>
  <si>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</si>
  <si>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</si>
  <si>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</si>
  <si>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</si>
  <si>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</si>
  <si>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</si>
  <si>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</si>
  <si>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</si>
  <si>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</si>
  <si>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</si>
  <si>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</si>
  <si>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</si>
  <si>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</si>
  <si>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</si>
  <si>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</si>
  <si>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</si>
  <si>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</si>
  <si>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</si>
  <si>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</si>
  <si>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</si>
  <si>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</si>
  <si>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</si>
  <si>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</si>
  <si>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</si>
  <si>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</si>
  <si>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</si>
  <si>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</si>
  <si>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</si>
  <si>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</si>
  <si>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</si>
  <si>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</si>
  <si>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</si>
  <si>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</si>
  <si>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</si>
  <si>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</si>
  <si>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</si>
  <si>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</si>
  <si>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</si>
  <si>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</si>
  <si>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</si>
  <si>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</si>
  <si>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</si>
  <si>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</si>
  <si>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</si>
  <si>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</si>
  <si>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</si>
  <si>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</si>
  <si>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</si>
  <si>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</si>
  <si>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</si>
  <si>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</si>
  <si>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</si>
  <si>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</si>
  <si>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</si>
  <si>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</si>
  <si>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</si>
  <si>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</si>
  <si>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</si>
  <si>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</si>
  <si>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</si>
  <si>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</si>
  <si>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</si>
  <si>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</si>
  <si>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</si>
  <si>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</si>
  <si>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</si>
  <si>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</si>
  <si>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</si>
  <si>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</si>
  <si>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</si>
  <si>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</si>
  <si>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</si>
  <si>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</si>
  <si>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</si>
  <si>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</si>
  <si>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</si>
  <si>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</si>
  <si>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</si>
  <si>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</si>
  <si>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</si>
  <si>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</si>
  <si>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</si>
  <si>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</si>
  <si>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</si>
  <si>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</si>
  <si>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</si>
  <si>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</si>
  <si>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</si>
  <si>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</si>
  <si>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</si>
  <si>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</si>
  <si>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</si>
  <si>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</si>
  <si>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</si>
  <si>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</si>
  <si>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</si>
  <si>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</si>
  <si>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</si>
  <si>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</si>
  <si>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</si>
  <si>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</si>
  <si>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</si>
  <si>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</si>
  <si>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</si>
  <si>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</si>
  <si>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</si>
  <si>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</si>
  <si>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</si>
  <si>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</si>
  <si>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</si>
  <si>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</si>
  <si>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</si>
  <si>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</si>
  <si>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</si>
  <si>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</si>
  <si>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</si>
  <si>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</si>
  <si>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</si>
  <si>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</si>
  <si>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</si>
  <si>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</si>
  <si>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</si>
  <si>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</si>
  <si>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</si>
  <si>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</si>
  <si>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</si>
  <si>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</si>
  <si>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</si>
  <si>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</si>
  <si>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</si>
  <si>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</si>
  <si>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</si>
  <si>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</si>
  <si>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</si>
  <si>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</si>
  <si>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</si>
  <si>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</si>
  <si>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</si>
  <si>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</si>
  <si>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</si>
  <si>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</si>
  <si>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</si>
  <si>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</si>
  <si>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</si>
  <si>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</si>
  <si>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</si>
  <si>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</si>
  <si>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</si>
  <si>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</si>
  <si>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</si>
  <si>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</si>
  <si>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</si>
  <si>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</si>
  <si>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</si>
  <si>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</si>
  <si>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</si>
  <si>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</si>
  <si>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</si>
  <si>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</si>
  <si>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</si>
  <si>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</si>
  <si>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</si>
  <si>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</si>
  <si>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</si>
  <si>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</si>
  <si>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</si>
  <si>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</si>
  <si>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</si>
  <si>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</si>
  <si>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</si>
  <si>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</si>
  <si>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</si>
  <si>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</si>
  <si>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</si>
  <si>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</si>
  <si>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</si>
  <si>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</si>
  <si>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</si>
  <si>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</si>
  <si>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</si>
  <si>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</si>
  <si>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</si>
  <si>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</si>
  <si>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</si>
  <si>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</si>
  <si>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</si>
  <si>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</si>
  <si>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</si>
  <si>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</si>
  <si>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</si>
  <si>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</si>
  <si>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</si>
  <si>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</si>
  <si>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</si>
  <si>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</si>
  <si>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</si>
  <si>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</si>
  <si>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</si>
  <si>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</si>
  <si>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</si>
  <si>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</si>
  <si>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</si>
  <si>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</si>
  <si>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</si>
  <si>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</si>
  <si>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</si>
  <si>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</si>
  <si>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</si>
  <si>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</si>
  <si>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</si>
  <si>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</si>
  <si>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</si>
  <si>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</si>
  <si>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</si>
  <si>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</si>
  <si>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</si>
  <si>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</si>
  <si>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</si>
  <si>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</si>
  <si>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</si>
  <si>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</si>
  <si>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</si>
  <si>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</si>
  <si>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</si>
  <si>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</si>
  <si>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</si>
  <si>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</si>
  <si>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</si>
  <si>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</si>
  <si>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</si>
  <si>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</si>
  <si>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</si>
  <si>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</si>
  <si>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</si>
  <si>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</si>
  <si>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</si>
  <si>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</si>
  <si>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</si>
  <si>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</si>
  <si>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</si>
  <si>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</si>
  <si>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</si>
  <si>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</si>
  <si>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</si>
  <si>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</si>
  <si>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</si>
  <si>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</si>
  <si>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</si>
  <si>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</si>
  <si>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</si>
  <si>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</si>
  <si>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</si>
  <si>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</si>
  <si>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</si>
  <si>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</si>
  <si>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</si>
  <si>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</si>
  <si>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</si>
  <si>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</si>
  <si>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</si>
  <si>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</si>
  <si>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</si>
  <si>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</si>
  <si>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</si>
  <si>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</si>
  <si>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</si>
  <si>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</si>
  <si>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</si>
  <si>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</si>
  <si>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</si>
  <si>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</si>
  <si>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</si>
  <si>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</si>
  <si>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</si>
  <si>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</si>
  <si>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</si>
  <si>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</si>
  <si>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</si>
  <si>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</si>
  <si>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</si>
  <si>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</si>
  <si>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</si>
  <si>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</si>
  <si>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</si>
  <si>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</si>
  <si>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</si>
  <si>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</si>
  <si>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</si>
  <si>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</si>
  <si>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</si>
  <si>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</si>
  <si>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</si>
  <si>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</si>
  <si>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</si>
  <si>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</si>
  <si>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</si>
  <si>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</si>
  <si>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</si>
  <si>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</si>
  <si>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</si>
  <si>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</si>
  <si>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</si>
  <si>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</si>
  <si>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</si>
  <si>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</si>
  <si>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</si>
  <si>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</si>
  <si>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</si>
  <si>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</si>
  <si>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</si>
  <si>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</si>
  <si>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</si>
  <si>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</si>
  <si>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</si>
  <si>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</si>
  <si>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</si>
  <si>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</si>
  <si>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</si>
  <si>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</si>
  <si>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</si>
  <si>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</si>
  <si>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</si>
  <si>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</si>
  <si>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</si>
  <si>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</si>
  <si>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</si>
  <si>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</si>
  <si>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</si>
  <si>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</si>
  <si>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</si>
  <si>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</si>
  <si>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</si>
  <si>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</si>
  <si>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</si>
  <si>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</si>
  <si>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</si>
  <si>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</si>
  <si>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</si>
  <si>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</si>
  <si>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</si>
  <si>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</si>
  <si>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</si>
  <si>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</si>
  <si>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</si>
  <si>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</si>
  <si>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</si>
  <si>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</si>
  <si>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</si>
  <si>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</si>
  <si>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</si>
  <si>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</si>
  <si>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</si>
  <si>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</si>
  <si>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</si>
  <si>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</si>
  <si>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</si>
  <si>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</si>
  <si>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</si>
  <si>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</si>
  <si>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</si>
  <si>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</si>
  <si>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</si>
  <si>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</si>
  <si>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</si>
  <si>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</si>
  <si>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</si>
  <si>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</si>
  <si>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</si>
  <si>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</si>
  <si>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</si>
  <si>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</si>
  <si>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</si>
  <si>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</si>
  <si>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</si>
  <si>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</si>
  <si>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</si>
  <si>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</si>
  <si>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</si>
  <si>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</si>
  <si>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</si>
  <si>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</si>
  <si>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</si>
  <si>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</si>
  <si>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</si>
  <si>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</si>
  <si>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</si>
  <si>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</si>
  <si>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</si>
  <si>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</si>
  <si>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</si>
  <si>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</si>
  <si>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</si>
  <si>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</si>
  <si>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</si>
  <si>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</si>
  <si>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</si>
  <si>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</si>
  <si>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</si>
  <si>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</si>
  <si>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</si>
  <si>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</si>
  <si>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</si>
  <si>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</si>
  <si>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</si>
  <si>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</si>
  <si>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</si>
  <si>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</si>
  <si>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</si>
  <si>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</si>
  <si>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</si>
  <si>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</si>
  <si>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</si>
  <si>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</si>
  <si>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</si>
  <si>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</si>
  <si>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</si>
  <si>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</si>
  <si>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</si>
  <si>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</si>
  <si>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</si>
  <si>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</si>
  <si>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</si>
  <si>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</si>
  <si>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</si>
  <si>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</si>
  <si>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</si>
  <si>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</si>
  <si>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</si>
  <si>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</si>
  <si>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</si>
  <si>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</si>
  <si>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</si>
  <si>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</si>
  <si>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</si>
  <si>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</si>
  <si>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</si>
  <si>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</si>
  <si>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</si>
  <si>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</si>
  <si>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</si>
  <si>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</si>
  <si>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</si>
  <si>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</si>
  <si>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</si>
  <si>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</si>
  <si>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</si>
  <si>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</si>
  <si>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</si>
  <si>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</si>
  <si>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</si>
  <si>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</si>
  <si>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</si>
  <si>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</si>
  <si>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</si>
  <si>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</si>
  <si>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</si>
  <si>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</si>
  <si>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</si>
  <si>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</si>
  <si>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</si>
  <si>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</si>
  <si>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</si>
  <si>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</si>
  <si>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</si>
  <si>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</si>
  <si>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</si>
  <si>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</si>
  <si>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</si>
  <si>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</si>
  <si>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</si>
  <si>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</si>
  <si>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</si>
  <si>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</si>
  <si>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</si>
  <si>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</si>
  <si>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</si>
  <si>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</si>
  <si>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</si>
  <si>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</si>
  <si>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</si>
  <si>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</si>
  <si>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</si>
  <si>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</si>
  <si>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</si>
  <si>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</si>
  <si>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</si>
  <si>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</si>
  <si>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</si>
  <si>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</si>
  <si>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</si>
  <si>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</si>
  <si>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</si>
  <si>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</si>
  <si>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</si>
  <si>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</si>
  <si>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</si>
  <si>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</si>
  <si>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</si>
  <si>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</si>
  <si>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</si>
  <si>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</si>
  <si>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</si>
  <si>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</si>
  <si>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</si>
  <si>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</si>
  <si>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</si>
  <si>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</si>
  <si>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</si>
  <si>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</si>
  <si>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</si>
  <si>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</si>
  <si>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</si>
  <si>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</si>
  <si>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</si>
  <si>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</si>
  <si>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</si>
  <si>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</si>
  <si>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</si>
  <si>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</si>
  <si>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</si>
  <si>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</si>
  <si>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</si>
  <si>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</si>
  <si>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</si>
  <si>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</si>
  <si>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</si>
  <si>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</si>
  <si>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</si>
  <si>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</si>
  <si>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</si>
  <si>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</si>
  <si>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</si>
  <si>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</si>
  <si>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</si>
  <si>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</si>
  <si>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</si>
  <si>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</si>
  <si>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</si>
  <si>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</si>
  <si>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</si>
  <si>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</si>
  <si>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</si>
  <si>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</si>
  <si>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</si>
  <si>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</si>
  <si>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</si>
  <si>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</si>
  <si>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</si>
  <si>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</si>
  <si>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</si>
  <si>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</si>
  <si>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</si>
  <si>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</si>
  <si>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</si>
  <si>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</si>
  <si>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</si>
  <si>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</si>
  <si>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</si>
  <si>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</si>
  <si>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</si>
  <si>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</si>
  <si>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</si>
  <si>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</si>
  <si>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</si>
  <si>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</si>
  <si>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</si>
  <si>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</si>
  <si>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</si>
  <si>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</si>
  <si>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</si>
  <si>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</si>
  <si>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</si>
  <si>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</si>
  <si>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</si>
  <si>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</si>
  <si>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</si>
  <si>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</si>
  <si>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</si>
  <si>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</si>
  <si>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</si>
  <si>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</si>
  <si>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</si>
  <si>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</si>
  <si>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</si>
  <si>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</si>
  <si>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</si>
  <si>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</si>
  <si>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</si>
  <si>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</si>
  <si>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</si>
  <si>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</si>
  <si>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</si>
  <si>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</si>
  <si>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</si>
  <si>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</si>
  <si>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</si>
  <si>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</si>
  <si>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</si>
  <si>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</si>
  <si>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</si>
  <si>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</si>
  <si>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</si>
  <si>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</si>
  <si>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</si>
  <si>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</si>
  <si>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</si>
  <si>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</si>
  <si>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</si>
  <si>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</si>
  <si>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</si>
  <si>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</si>
  <si>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</si>
  <si>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</si>
  <si>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</si>
  <si>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</si>
  <si>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</si>
  <si>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</si>
  <si>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</si>
  <si>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</si>
  <si>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</si>
  <si>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</si>
  <si>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</si>
  <si>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</si>
  <si>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</si>
  <si>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</si>
  <si>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</si>
  <si>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</si>
  <si>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</si>
  <si>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</si>
  <si>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</si>
  <si>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</si>
  <si>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</si>
  <si>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</si>
  <si>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</si>
  <si>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</si>
  <si>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</si>
  <si>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</si>
  <si>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</si>
  <si>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</si>
  <si>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</si>
  <si>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</si>
  <si>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</si>
  <si>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</si>
  <si>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</si>
  <si>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</si>
  <si>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</si>
  <si>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</si>
  <si>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</si>
  <si>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</si>
  <si>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</si>
  <si>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</si>
  <si>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</si>
  <si>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</si>
  <si>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</si>
  <si>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</si>
  <si>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</si>
  <si>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</si>
  <si>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</si>
  <si>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</si>
  <si>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</si>
  <si>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</si>
  <si>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</si>
  <si>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</si>
  <si>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</si>
  <si>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</si>
  <si>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</si>
  <si>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</si>
  <si>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</si>
  <si>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</si>
  <si>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</si>
  <si>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</si>
  <si>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</si>
  <si>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</si>
  <si>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</si>
  <si>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</si>
  <si>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</si>
  <si>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</si>
  <si>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</si>
  <si>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</si>
  <si>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</si>
  <si>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</si>
  <si>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</si>
  <si>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</si>
  <si>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</si>
  <si>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</si>
  <si>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</si>
  <si>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</si>
  <si>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</si>
  <si>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</si>
  <si>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</si>
  <si>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</si>
  <si>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</si>
  <si>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</si>
  <si>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</si>
  <si>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</si>
  <si>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</si>
  <si>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</si>
  <si>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</si>
  <si>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</si>
  <si>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</si>
  <si>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</si>
  <si>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</si>
  <si>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</si>
  <si>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</si>
  <si>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</si>
  <si>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</si>
  <si>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</si>
  <si>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</si>
  <si>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</si>
  <si>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</si>
  <si>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</si>
  <si>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</si>
  <si>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</si>
  <si>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</si>
  <si>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</si>
  <si>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</si>
  <si>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</si>
  <si>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</si>
  <si>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</si>
  <si>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</si>
  <si>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</si>
  <si>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</si>
  <si>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</si>
  <si>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</si>
  <si>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</si>
  <si>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</si>
  <si>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</si>
  <si>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</si>
  <si>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</si>
  <si>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</si>
  <si>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</si>
  <si>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</si>
  <si>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</si>
  <si>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</si>
  <si>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</si>
  <si>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</si>
  <si>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</si>
  <si>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</si>
  <si>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</si>
  <si>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</si>
  <si>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</si>
  <si>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</si>
  <si>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</si>
  <si>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</si>
  <si>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</si>
  <si>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</si>
  <si>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</si>
  <si>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</si>
  <si>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</si>
  <si>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</si>
  <si>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</si>
  <si>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</si>
  <si>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</si>
  <si>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</si>
  <si>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</si>
  <si>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</si>
  <si>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</si>
  <si>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</si>
  <si>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</si>
  <si>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</si>
  <si>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</si>
  <si>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</si>
  <si>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</si>
  <si>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</si>
  <si>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</si>
  <si>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</si>
  <si>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</si>
  <si>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</si>
  <si>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</si>
  <si>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</si>
  <si>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</si>
  <si>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</si>
  <si>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</si>
  <si>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</si>
  <si>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</si>
  <si>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</si>
  <si>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</si>
  <si>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</si>
  <si>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</si>
  <si>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</si>
  <si>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</si>
  <si>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</si>
  <si>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</si>
  <si>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</si>
  <si>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</si>
  <si>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</si>
  <si>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</si>
  <si>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</si>
  <si>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</si>
  <si>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</si>
  <si>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</si>
  <si>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</si>
  <si>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</si>
  <si>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</si>
  <si>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</si>
  <si>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</si>
  <si>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</si>
  <si>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</si>
  <si>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</si>
  <si>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</si>
  <si>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</si>
  <si>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</si>
  <si>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</si>
  <si>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</si>
  <si>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</si>
  <si>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</si>
  <si>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</si>
  <si>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</si>
  <si>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</si>
  <si>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</si>
  <si>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</si>
  <si>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</si>
  <si>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</si>
  <si>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</si>
  <si>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</si>
  <si>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</si>
  <si>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</si>
  <si>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</si>
  <si>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</si>
  <si>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</si>
  <si>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</si>
  <si>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</si>
  <si>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</si>
  <si>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</si>
  <si>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</si>
  <si>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</si>
  <si>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</si>
  <si>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</si>
  <si>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</si>
  <si>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</si>
  <si>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</si>
  <si>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</si>
  <si>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</si>
  <si>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</si>
  <si>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</si>
  <si>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</si>
  <si>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</si>
  <si>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</si>
  <si>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</si>
  <si>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</si>
  <si>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</si>
  <si>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</si>
  <si>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</si>
  <si>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</si>
  <si>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</si>
  <si>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</si>
  <si>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</si>
  <si>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</si>
  <si>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</si>
  <si>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</si>
  <si>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</si>
  <si>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</si>
  <si>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</si>
  <si>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</si>
  <si>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</si>
  <si>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</si>
  <si>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</si>
  <si>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</si>
  <si>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</si>
  <si>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</si>
  <si>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</si>
  <si>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</si>
  <si>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</si>
  <si>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</si>
  <si>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</si>
  <si>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</si>
  <si>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</si>
  <si>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</si>
  <si>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</si>
  <si>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</si>
  <si>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</si>
  <si>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</si>
  <si>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</si>
  <si>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</si>
  <si>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</si>
  <si>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</si>
  <si>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</si>
  <si>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</si>
  <si>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</si>
  <si>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</si>
  <si>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</si>
  <si>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</si>
  <si>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</si>
  <si>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</si>
  <si>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</si>
  <si>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</si>
  <si>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</si>
  <si>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</si>
  <si>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</si>
  <si>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</si>
  <si>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</si>
  <si>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</si>
  <si>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</si>
  <si>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</si>
  <si>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</si>
  <si>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</si>
  <si>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</si>
  <si>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</si>
  <si>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</si>
  <si>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</si>
  <si>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</si>
  <si>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</si>
  <si>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</si>
  <si>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</si>
  <si>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</si>
  <si>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</si>
  <si>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</si>
  <si>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</si>
  <si>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</si>
  <si>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</si>
  <si>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</si>
  <si>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</si>
  <si>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</si>
  <si>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</si>
  <si>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</si>
  <si>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</si>
  <si>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</si>
  <si>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</si>
  <si>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</si>
  <si>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</si>
  <si>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</si>
  <si>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</si>
  <si>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</si>
  <si>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</si>
  <si>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</si>
  <si>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</si>
  <si>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</si>
  <si>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</si>
  <si>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</si>
  <si>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</si>
  <si>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</si>
  <si>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</si>
  <si>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</si>
  <si>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</si>
  <si>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</si>
  <si>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</si>
  <si>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</si>
  <si>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</si>
  <si>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</si>
  <si>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</si>
  <si>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</si>
  <si>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</si>
  <si>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</si>
  <si>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</si>
  <si>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</si>
  <si>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</si>
  <si>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</si>
  <si>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</si>
  <si>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</si>
  <si>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</si>
  <si>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</si>
  <si>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</si>
  <si>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</si>
  <si>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</si>
  <si>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</si>
  <si>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</si>
  <si>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</si>
  <si>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</si>
  <si>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</si>
  <si>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</si>
  <si>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</si>
  <si>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</si>
  <si>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</si>
  <si>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</si>
  <si>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</si>
  <si>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</si>
  <si>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</si>
  <si>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</si>
  <si>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</si>
  <si>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</si>
  <si>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</si>
  <si>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</si>
  <si>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</si>
  <si>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</si>
  <si>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</si>
  <si>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</si>
  <si>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</si>
  <si>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</si>
  <si>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</si>
  <si>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</si>
  <si>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</si>
  <si>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</si>
  <si>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</si>
  <si>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</si>
  <si>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</si>
  <si>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</si>
  <si>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</si>
  <si>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</si>
  <si>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</si>
  <si>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</si>
  <si>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</si>
  <si>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</si>
  <si>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</si>
  <si>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</si>
  <si>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</si>
  <si>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</si>
  <si>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</si>
  <si>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</si>
  <si>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</si>
  <si>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</si>
  <si>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</si>
  <si>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</si>
  <si>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</si>
  <si>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</si>
  <si>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</si>
  <si>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</si>
  <si>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</si>
  <si>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</si>
  <si>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</si>
  <si>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</si>
  <si>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</si>
  <si>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</si>
  <si>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</si>
  <si>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</si>
  <si>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</si>
  <si>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</si>
  <si>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</si>
  <si>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</si>
  <si>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</si>
  <si>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</si>
  <si>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</si>
  <si>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</si>
  <si>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</si>
  <si>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</si>
  <si>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</si>
  <si>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</si>
  <si>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</si>
  <si>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</si>
  <si>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</si>
  <si>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</si>
  <si>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</si>
  <si>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</si>
  <si>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</si>
  <si>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</si>
  <si>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</si>
  <si>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</si>
  <si>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</si>
  <si>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</si>
  <si>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</si>
  <si>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</si>
  <si>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</si>
  <si>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</si>
  <si>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</si>
  <si>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</si>
  <si>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</si>
  <si>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</si>
  <si>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</si>
  <si>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</si>
  <si>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</si>
  <si>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</si>
  <si>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</si>
  <si>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</si>
  <si>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</si>
  <si>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</si>
  <si>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</si>
  <si>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</si>
  <si>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</si>
  <si>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</si>
  <si>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</si>
  <si>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</si>
  <si>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</si>
  <si>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</si>
  <si>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</si>
  <si>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</si>
  <si>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</si>
  <si>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</si>
  <si>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</si>
  <si>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</si>
  <si>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</si>
  <si>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</si>
  <si>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</si>
  <si>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</si>
  <si>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</si>
  <si>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</si>
  <si>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</si>
  <si>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</si>
  <si>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</si>
  <si>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</si>
  <si>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</si>
  <si>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</si>
  <si>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</si>
  <si>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</si>
  <si>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</si>
  <si>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</si>
  <si>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</si>
  <si>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</si>
  <si>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</si>
  <si>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</si>
  <si>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</si>
  <si>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</si>
  <si>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</si>
  <si>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</si>
  <si>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</si>
  <si>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</si>
  <si>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</si>
  <si>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</si>
  <si>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</si>
  <si>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</si>
  <si>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</si>
  <si>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</si>
  <si>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</si>
  <si>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</si>
  <si>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</si>
  <si>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</si>
  <si>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</si>
  <si>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</si>
  <si>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</si>
  <si>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</si>
  <si>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</si>
  <si>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</si>
  <si>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</si>
  <si>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</si>
  <si>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</si>
  <si>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</si>
  <si>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</si>
  <si>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</si>
  <si>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</si>
  <si>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</si>
  <si>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</si>
  <si>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</si>
  <si>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</si>
  <si>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</si>
  <si>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</si>
  <si>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</si>
  <si>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</si>
  <si>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</si>
  <si>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</si>
  <si>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</si>
  <si>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</si>
  <si>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</si>
  <si>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</si>
  <si>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</si>
  <si>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</si>
  <si>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</si>
  <si>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</si>
  <si>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</si>
  <si>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</si>
  <si>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</si>
  <si>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</si>
  <si>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</si>
  <si>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</si>
  <si>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</si>
  <si>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</si>
  <si>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</si>
  <si>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</si>
  <si>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</si>
  <si>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</si>
  <si>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</si>
  <si>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</si>
  <si>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</si>
  <si>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</si>
  <si>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</si>
  <si>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</si>
  <si>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</si>
  <si>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</si>
  <si>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</si>
  <si>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</si>
  <si>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</si>
  <si>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</si>
  <si>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</si>
  <si>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</si>
  <si>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</si>
  <si>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</si>
  <si>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</si>
  <si>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</si>
  <si>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</si>
  <si>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</si>
  <si>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</si>
  <si>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</si>
  <si>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</si>
  <si>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</si>
  <si>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</si>
  <si>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</si>
  <si>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</si>
  <si>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</si>
  <si>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</si>
  <si>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</si>
  <si>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</si>
  <si>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</si>
  <si>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</si>
  <si>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</si>
  <si>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</si>
  <si>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</si>
  <si>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</si>
  <si>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</si>
  <si>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</si>
  <si>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</si>
  <si>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</si>
  <si>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</si>
  <si>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</si>
  <si>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</si>
  <si>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</si>
  <si>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</si>
  <si>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</si>
  <si>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</si>
  <si>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</si>
  <si>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</si>
  <si>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</si>
  <si>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</si>
  <si>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</si>
  <si>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</si>
  <si>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</si>
  <si>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</si>
  <si>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</si>
  <si>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</si>
  <si>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</si>
  <si>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</si>
  <si>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</si>
  <si>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</si>
  <si>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</si>
  <si>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</si>
  <si>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</si>
  <si>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</si>
  <si>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</si>
  <si>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</si>
  <si>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</si>
  <si>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</si>
  <si>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</si>
  <si>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</si>
  <si>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</si>
  <si>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</si>
  <si>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</si>
  <si>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</si>
  <si>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</si>
  <si>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</si>
  <si>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</si>
  <si>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</si>
  <si>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</si>
  <si>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</si>
  <si>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</si>
  <si>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</si>
  <si>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</si>
  <si>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</si>
  <si>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</si>
  <si>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</si>
  <si>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</si>
  <si>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</si>
  <si>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</si>
  <si>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</si>
  <si>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</si>
  <si>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</si>
  <si>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</si>
  <si>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</si>
  <si>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</si>
  <si>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</si>
  <si>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</si>
  <si>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</si>
  <si>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</si>
  <si>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</si>
  <si>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</si>
  <si>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</si>
  <si>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</si>
  <si>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</si>
  <si>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</si>
  <si>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</si>
  <si>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</si>
  <si>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</si>
  <si>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</si>
  <si>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</si>
  <si>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</si>
  <si>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</si>
  <si>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</si>
  <si>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</si>
  <si>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</si>
  <si>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</si>
  <si>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</si>
  <si>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</si>
  <si>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</si>
  <si>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</si>
  <si>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</si>
  <si>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</si>
  <si>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</si>
  <si>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</si>
  <si>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</si>
  <si>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</si>
  <si>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</si>
  <si>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</si>
  <si>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</si>
  <si>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</si>
  <si>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</si>
  <si>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</si>
  <si>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</si>
  <si>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</si>
  <si>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</si>
  <si>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</si>
  <si>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</si>
  <si>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</si>
  <si>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</si>
  <si>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</si>
  <si>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</si>
  <si>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</si>
  <si>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</si>
  <si>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</si>
  <si>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</si>
  <si>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</si>
  <si>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</si>
  <si>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</si>
  <si>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</si>
  <si>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</si>
  <si>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</si>
  <si>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</si>
  <si>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</si>
  <si>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</si>
  <si>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</si>
  <si>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</si>
  <si>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</si>
  <si>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</si>
  <si>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</si>
  <si>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</si>
  <si>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</si>
  <si>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</si>
  <si>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</si>
  <si>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</si>
  <si>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</si>
  <si>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</si>
  <si>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</si>
  <si>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</si>
  <si>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</si>
  <si>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</si>
  <si>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</si>
  <si>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</si>
  <si>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</si>
  <si>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</si>
  <si>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</si>
  <si>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</si>
  <si>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</si>
  <si>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</si>
  <si>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</si>
  <si>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</si>
  <si>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</si>
  <si>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</si>
  <si>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</si>
  <si>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</si>
  <si>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</si>
  <si>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</si>
  <si>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</si>
  <si>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</si>
  <si>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</si>
  <si>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</si>
  <si>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</si>
  <si>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</si>
  <si>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</si>
  <si>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</si>
  <si>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</si>
  <si>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</si>
  <si>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</si>
  <si>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</si>
  <si>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</si>
  <si>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</si>
  <si>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</si>
  <si>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</si>
  <si>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</si>
  <si>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</si>
  <si>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</si>
  <si>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</si>
  <si>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</si>
  <si>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</si>
  <si>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</si>
  <si>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</si>
  <si>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</si>
  <si>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</si>
  <si>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</si>
  <si>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</si>
  <si>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</si>
  <si>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</si>
  <si>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</si>
  <si>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</si>
  <si>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</si>
  <si>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</si>
  <si>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</si>
  <si>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</si>
  <si>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</si>
  <si>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</si>
  <si>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</si>
  <si>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</si>
  <si>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</si>
  <si>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</si>
  <si>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</si>
  <si>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</si>
  <si>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</si>
  <si>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</si>
  <si>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</si>
  <si>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</si>
  <si>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</si>
  <si>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</si>
  <si>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</si>
  <si>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</si>
  <si>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</si>
  <si>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</si>
  <si>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</si>
  <si>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</si>
  <si>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</si>
  <si>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</si>
  <si>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</si>
  <si>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</si>
  <si>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</si>
  <si>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</si>
  <si>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</si>
  <si>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</si>
  <si>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</si>
  <si>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</si>
  <si>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</si>
  <si>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</si>
  <si>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</si>
  <si>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</si>
  <si>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</si>
  <si>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</si>
  <si>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</si>
  <si>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</si>
  <si>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</si>
  <si>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</si>
  <si>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</si>
  <si>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</si>
  <si>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</si>
  <si>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</si>
  <si>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</si>
  <si>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</si>
  <si>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</si>
  <si>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</si>
  <si>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</si>
  <si>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</si>
  <si>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</si>
  <si>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</si>
  <si>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</si>
  <si>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</si>
  <si>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</si>
  <si>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</si>
  <si>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</si>
  <si>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</si>
  <si>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</si>
  <si>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</si>
  <si>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</si>
  <si>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</si>
  <si>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</si>
  <si>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</si>
  <si>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</si>
  <si>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</si>
  <si>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</si>
  <si>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</si>
  <si>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</si>
  <si>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</si>
  <si>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</si>
  <si>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</si>
  <si>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</si>
  <si>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</si>
  <si>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</si>
  <si>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</si>
  <si>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</si>
  <si>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</si>
  <si>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</si>
  <si>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</si>
  <si>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</si>
  <si>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</si>
  <si>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</si>
  <si>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</si>
  <si>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</si>
  <si>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</si>
  <si>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</si>
  <si>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</si>
  <si>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</si>
  <si>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</si>
  <si>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</si>
  <si>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</si>
  <si>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</si>
  <si>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</si>
  <si>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</si>
  <si>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</si>
  <si>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</si>
  <si>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</si>
  <si>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</si>
  <si>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</si>
  <si>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</si>
  <si>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</si>
  <si>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</si>
  <si>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</si>
  <si>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</si>
  <si>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</si>
  <si>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</si>
  <si>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</si>
  <si>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</si>
  <si>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</si>
  <si>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</si>
  <si>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</si>
  <si>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</si>
  <si>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</si>
  <si>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</si>
  <si>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</si>
  <si>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</si>
  <si>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</si>
  <si>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</si>
  <si>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</si>
  <si>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</si>
  <si>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</si>
  <si>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</si>
  <si>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</si>
  <si>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</si>
  <si>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</si>
  <si>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</si>
  <si>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</si>
  <si>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</si>
  <si>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</si>
  <si>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</si>
  <si>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</si>
  <si>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</si>
  <si>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</si>
  <si>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</si>
  <si>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</si>
  <si>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</si>
  <si>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</si>
  <si>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</si>
  <si>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</si>
  <si>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</si>
  <si>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</si>
  <si>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</si>
  <si>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</si>
  <si>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</si>
  <si>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</si>
  <si>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</si>
  <si>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</si>
  <si>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</si>
  <si>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</si>
  <si>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</si>
  <si>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</si>
  <si>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</si>
  <si>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</si>
  <si>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</si>
  <si>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</si>
  <si>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</si>
  <si>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</si>
  <si>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</si>
  <si>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</si>
  <si>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</si>
  <si>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</si>
  <si>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</si>
  <si>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</si>
  <si>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</si>
  <si>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</si>
  <si>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</si>
  <si>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</si>
  <si>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</si>
  <si>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</si>
  <si>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</si>
  <si>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</si>
  <si>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</si>
  <si>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</si>
  <si>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</si>
  <si>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</si>
  <si>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</si>
  <si>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</si>
  <si>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</si>
  <si>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</si>
  <si>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</si>
  <si>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</si>
  <si>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</si>
  <si>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</si>
  <si>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</si>
  <si>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</si>
  <si>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</si>
  <si>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</si>
  <si>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</si>
  <si>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</si>
  <si>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</si>
  <si>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</si>
  <si>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</si>
  <si>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</si>
  <si>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</si>
  <si>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</si>
  <si>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</si>
  <si>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</si>
  <si>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</si>
  <si>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</si>
  <si>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</si>
  <si>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</si>
  <si>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</si>
  <si>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</si>
  <si>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</si>
  <si>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</si>
  <si>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</si>
  <si>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</si>
  <si>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</si>
  <si>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</si>
  <si>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</si>
  <si>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</si>
  <si>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</si>
  <si>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</si>
  <si>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</si>
  <si>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</si>
  <si>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</si>
  <si>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</si>
  <si>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</si>
  <si>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</si>
  <si>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</si>
  <si>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</si>
  <si>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</si>
  <si>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</si>
  <si>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</si>
  <si>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</si>
  <si>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</si>
  <si>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</si>
  <si>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</si>
  <si>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</si>
  <si>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</si>
  <si>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</si>
  <si>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</si>
  <si>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</si>
  <si>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</si>
  <si>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</si>
  <si>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</si>
  <si>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</si>
  <si>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</si>
  <si>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</si>
  <si>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</si>
  <si>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</si>
  <si>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</si>
  <si>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</si>
  <si>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</si>
  <si>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</si>
  <si>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</si>
  <si>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</si>
  <si>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</si>
  <si>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</si>
  <si>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</si>
  <si>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</si>
  <si>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</si>
  <si>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</si>
  <si>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</si>
  <si>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</si>
  <si>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</si>
  <si>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</si>
  <si>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</si>
  <si>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</si>
  <si>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</si>
  <si>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</si>
  <si>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</si>
  <si>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</si>
  <si>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</si>
  <si>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</si>
  <si>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</si>
  <si>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</si>
  <si>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</si>
  <si>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</si>
  <si>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</si>
  <si>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</si>
  <si>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</si>
  <si>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</si>
  <si>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</si>
  <si>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</si>
  <si>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</si>
  <si>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</si>
  <si>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</si>
  <si>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</si>
  <si>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</si>
  <si>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</si>
  <si>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</si>
  <si>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</si>
  <si>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</si>
  <si>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</si>
  <si>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</si>
  <si>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</si>
  <si>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</si>
  <si>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</si>
  <si>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</si>
  <si>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</si>
  <si>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</si>
  <si>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</si>
  <si>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</si>
  <si>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</si>
  <si>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</si>
  <si>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</si>
  <si>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</si>
  <si>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</si>
  <si>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</si>
  <si>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</si>
  <si>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</si>
  <si>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</si>
  <si>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</si>
  <si>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</si>
  <si>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</si>
  <si>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</si>
  <si>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</si>
  <si>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</si>
  <si>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</si>
  <si>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</si>
  <si>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</si>
  <si>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</si>
  <si>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</si>
  <si>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</si>
  <si>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</si>
  <si>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</si>
  <si>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</si>
  <si>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</si>
  <si>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</si>
  <si>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</si>
  <si>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</si>
  <si>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</si>
  <si>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</si>
  <si>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</si>
  <si>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</si>
  <si>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</si>
  <si>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</si>
  <si>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</si>
  <si>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</si>
  <si>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</si>
  <si>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</si>
  <si>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</si>
  <si>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</si>
  <si>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</si>
  <si>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</si>
  <si>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</si>
  <si>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</si>
  <si>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</si>
  <si>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</si>
  <si>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</si>
  <si>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</si>
  <si>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</si>
  <si>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</si>
  <si>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</si>
  <si>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</si>
  <si>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</si>
  <si>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</si>
  <si>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</si>
  <si>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</si>
  <si>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</si>
  <si>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</si>
  <si>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</si>
  <si>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</si>
  <si>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</si>
  <si>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</si>
  <si>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</si>
  <si>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</si>
  <si>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</si>
  <si>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</si>
  <si>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</si>
  <si>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</si>
  <si>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</si>
  <si>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</si>
  <si>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</si>
  <si>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</si>
  <si>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</si>
  <si>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</si>
  <si>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</si>
  <si>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</si>
  <si>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</si>
  <si>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</si>
  <si>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</si>
  <si>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</si>
  <si>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</si>
  <si>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</si>
  <si>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</si>
  <si>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</si>
  <si>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</si>
  <si>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</si>
  <si>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</si>
  <si>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</si>
  <si>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</si>
  <si>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</si>
  <si>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</si>
  <si>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</si>
  <si>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</si>
  <si>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</si>
  <si>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</si>
  <si>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</si>
  <si>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</si>
  <si>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</si>
  <si>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</si>
  <si>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</si>
  <si>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</si>
  <si>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</si>
  <si>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</si>
  <si>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</si>
  <si>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</si>
  <si>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</si>
  <si>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</si>
  <si>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</si>
  <si>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</si>
  <si>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</si>
  <si>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</si>
  <si>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</si>
  <si>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</si>
  <si>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</si>
  <si>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</si>
  <si>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</si>
  <si>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</si>
  <si>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</si>
  <si>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</si>
  <si>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</si>
  <si>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</si>
  <si>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</si>
  <si>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</si>
  <si>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</si>
  <si>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</si>
  <si>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</si>
  <si>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</si>
  <si>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</si>
  <si>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</si>
  <si>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</si>
  <si>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</si>
  <si>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</si>
  <si>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</si>
  <si>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</si>
  <si>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</si>
  <si>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</si>
  <si>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</si>
  <si>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</si>
  <si>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</si>
  <si>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</si>
  <si>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</si>
  <si>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</si>
  <si>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</si>
  <si>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</si>
  <si>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</si>
  <si>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</si>
  <si>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</si>
  <si>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</si>
  <si>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</si>
  <si>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</si>
  <si>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</si>
  <si>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</si>
  <si>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</si>
  <si>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</si>
  <si>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</si>
  <si>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</si>
  <si>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</si>
  <si>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</si>
  <si>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</si>
  <si>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</si>
  <si>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</si>
  <si>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</si>
  <si>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</si>
  <si>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</si>
  <si>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</si>
  <si>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</si>
  <si>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</si>
  <si>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</si>
  <si>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</si>
  <si>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</si>
  <si>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</si>
  <si>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</si>
  <si>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</si>
  <si>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</si>
  <si>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</si>
  <si>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</si>
  <si>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</si>
  <si>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</si>
  <si>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</si>
  <si>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</si>
  <si>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</si>
  <si>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</si>
  <si>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</si>
  <si>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</si>
  <si>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</si>
  <si>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</si>
  <si>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</si>
  <si>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</si>
  <si>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</si>
  <si>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</si>
  <si>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</si>
  <si>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</si>
  <si>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</si>
  <si>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</si>
  <si>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</si>
  <si>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</si>
  <si>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</si>
  <si>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</si>
  <si>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</si>
  <si>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</si>
  <si>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</si>
  <si>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</si>
  <si>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</si>
  <si>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</si>
  <si>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</si>
  <si>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</si>
  <si>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</si>
  <si>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</si>
  <si>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</si>
  <si>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</si>
  <si>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</si>
  <si>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</si>
  <si>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</si>
  <si>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</si>
  <si>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</si>
  <si>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</si>
  <si>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</si>
  <si>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</si>
  <si>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</si>
  <si>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</si>
  <si>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</si>
  <si>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</si>
  <si>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</si>
  <si>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</si>
  <si>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</si>
  <si>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</si>
  <si>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</si>
  <si>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</si>
  <si>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</si>
  <si>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</si>
  <si>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</si>
  <si>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</si>
  <si>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</si>
  <si>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</si>
  <si>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</si>
  <si>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</si>
  <si>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</si>
  <si>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</si>
  <si>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</si>
  <si>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</si>
  <si>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</si>
  <si>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</si>
  <si>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</si>
  <si>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</si>
  <si>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</si>
  <si>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</si>
  <si>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</si>
  <si>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</si>
  <si>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</si>
  <si>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</si>
  <si>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</si>
  <si>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</si>
  <si>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</si>
  <si>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</si>
  <si>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</si>
  <si>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</si>
  <si>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</si>
  <si>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</si>
  <si>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</si>
  <si>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</si>
  <si>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</si>
  <si>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</si>
  <si>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</si>
  <si>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</si>
  <si>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</si>
  <si>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</si>
  <si>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</si>
  <si>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</si>
  <si>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</si>
  <si>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</si>
  <si>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</si>
  <si>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</si>
  <si>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</si>
  <si>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</si>
  <si>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</si>
  <si>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</si>
  <si>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</si>
  <si>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</si>
  <si>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</si>
  <si>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</si>
  <si>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</si>
  <si>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</si>
  <si>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</si>
  <si>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</si>
  <si>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</si>
  <si>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</si>
  <si>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</si>
  <si>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</si>
  <si>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</si>
  <si>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</si>
  <si>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</si>
  <si>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</si>
  <si>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</si>
  <si>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</si>
  <si>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</si>
  <si>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</si>
  <si>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</si>
  <si>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</si>
  <si>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</si>
  <si>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</si>
  <si>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</si>
  <si>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</si>
  <si>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</si>
  <si>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</si>
  <si>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</si>
  <si>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</si>
  <si>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</si>
  <si>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</si>
  <si>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</si>
  <si>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</si>
  <si>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</si>
  <si>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</si>
  <si>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</si>
  <si>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</si>
  <si>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</si>
  <si>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</si>
  <si>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</si>
  <si>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</si>
  <si>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</si>
  <si>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</si>
  <si>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</si>
  <si>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</si>
  <si>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</si>
  <si>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</si>
  <si>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</si>
  <si>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</si>
  <si>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</si>
  <si>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</si>
  <si>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</si>
  <si>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</si>
  <si>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</si>
  <si>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</si>
  <si>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</si>
  <si>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</si>
  <si>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</si>
  <si>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</si>
  <si>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</si>
  <si>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</si>
  <si>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</si>
  <si>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</si>
  <si>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</si>
  <si>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</si>
  <si>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</si>
  <si>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</si>
  <si>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</si>
  <si>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</si>
  <si>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</si>
  <si>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</si>
  <si>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</si>
  <si>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</si>
  <si>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</si>
  <si>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</si>
  <si>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</si>
  <si>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</si>
  <si>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</si>
  <si>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</si>
  <si>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</si>
  <si>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</si>
  <si>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</si>
  <si>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</si>
  <si>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</si>
  <si>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</si>
  <si>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</si>
  <si>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</si>
  <si>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</si>
  <si>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</si>
  <si>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</si>
  <si>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</si>
  <si>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</si>
  <si>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</si>
  <si>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</si>
  <si>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</si>
  <si>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</si>
  <si>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</si>
  <si>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</si>
  <si>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</si>
  <si>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</si>
  <si>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</si>
  <si>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</si>
  <si>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</si>
  <si>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</si>
  <si>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</si>
  <si>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</si>
  <si>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</si>
  <si>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</si>
  <si>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</si>
  <si>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</si>
  <si>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</si>
  <si>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</si>
  <si>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</si>
  <si>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</si>
  <si>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</si>
  <si>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</si>
  <si>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</si>
  <si>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</si>
  <si>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</si>
  <si>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</si>
  <si>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</si>
  <si>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</si>
  <si>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</si>
  <si>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</si>
  <si>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</si>
  <si>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</si>
  <si>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</si>
  <si>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</si>
  <si>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</si>
  <si>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</si>
  <si>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</si>
  <si>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</si>
  <si>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</si>
  <si>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</si>
  <si>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</si>
  <si>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</si>
  <si>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</si>
  <si>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</si>
  <si>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</si>
  <si>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</si>
  <si>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</si>
  <si>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</si>
  <si>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</si>
  <si>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</si>
  <si>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</si>
  <si>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</si>
  <si>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</si>
  <si>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</si>
  <si>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</si>
  <si>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</si>
  <si>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</si>
  <si>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</si>
  <si>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</si>
  <si>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</si>
  <si>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</si>
  <si>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</si>
  <si>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</si>
  <si>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</si>
  <si>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</si>
  <si>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</si>
  <si>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</si>
  <si>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</si>
  <si>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</si>
  <si>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</si>
  <si>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</si>
  <si>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</si>
  <si>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</si>
  <si>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</si>
  <si>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</si>
  <si>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</si>
  <si>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</si>
  <si>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</si>
  <si>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</si>
  <si>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</si>
  <si>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</si>
  <si>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</si>
  <si>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</si>
  <si>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</si>
  <si>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</si>
  <si>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</si>
  <si>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</si>
  <si>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</si>
  <si>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</si>
  <si>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</si>
  <si>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</si>
  <si>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</si>
  <si>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</si>
  <si>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</si>
  <si>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</si>
  <si>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</si>
  <si>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</si>
  <si>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</si>
  <si>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</si>
  <si>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</si>
  <si>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</si>
  <si>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</si>
  <si>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</si>
  <si>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</si>
  <si>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</si>
  <si>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</si>
  <si>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</si>
  <si>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</si>
  <si>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</si>
  <si>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</si>
  <si>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</si>
  <si>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</si>
  <si>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</si>
  <si>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</si>
  <si>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</si>
  <si>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</si>
  <si>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</si>
  <si>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</si>
  <si>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</si>
  <si>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</si>
  <si>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</si>
  <si>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</si>
  <si>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</si>
  <si>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</si>
  <si>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</si>
  <si>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</si>
  <si>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</si>
  <si>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</si>
  <si>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</si>
  <si>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</si>
  <si>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</si>
  <si>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</si>
  <si>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</si>
  <si>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</si>
  <si>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</si>
  <si>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</si>
  <si>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</si>
  <si>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</si>
  <si>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</si>
  <si>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</si>
  <si>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</si>
  <si>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</si>
  <si>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</si>
  <si>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</si>
  <si>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</si>
  <si>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</si>
  <si>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</si>
  <si>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</si>
  <si>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</si>
  <si>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</si>
  <si>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</si>
  <si>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</si>
  <si>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</si>
  <si>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</si>
  <si>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</si>
  <si>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</si>
  <si>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</si>
  <si>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</si>
  <si>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</si>
  <si>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</si>
  <si>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</si>
  <si>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</si>
  <si>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</si>
  <si>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</si>
  <si>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</si>
  <si>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</si>
  <si>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</si>
  <si>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</si>
  <si>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</si>
  <si>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</si>
  <si>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</si>
  <si>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</si>
  <si>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</si>
  <si>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</si>
  <si>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</si>
  <si>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</si>
  <si>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</si>
  <si>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</si>
  <si>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</si>
  <si>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</si>
  <si>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</si>
  <si>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</si>
  <si>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</si>
  <si>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</si>
  <si>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</si>
  <si>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</si>
  <si>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</si>
  <si>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</si>
  <si>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</si>
  <si>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</si>
  <si>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</si>
  <si>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</si>
  <si>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</si>
  <si>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</si>
  <si>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</si>
  <si>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</si>
  <si>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</si>
  <si>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</si>
  <si>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</si>
  <si>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</si>
  <si>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</si>
  <si>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</si>
  <si>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</si>
  <si>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</si>
  <si>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</si>
  <si>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</si>
  <si>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</si>
  <si>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</si>
  <si>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</si>
  <si>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</si>
  <si>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</si>
  <si>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</si>
  <si>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</si>
  <si>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</si>
  <si>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</si>
  <si>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</si>
  <si>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</si>
  <si>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</si>
  <si>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</si>
  <si>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</si>
  <si>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</si>
  <si>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</si>
  <si>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</si>
  <si>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</si>
  <si>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</si>
  <si>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</si>
  <si>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</si>
  <si>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</si>
  <si>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</si>
  <si>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</si>
  <si>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</si>
  <si>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</si>
  <si>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</si>
  <si>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</si>
  <si>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</si>
  <si>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</si>
  <si>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</si>
  <si>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</si>
  <si>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</si>
  <si>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</si>
  <si>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</si>
  <si>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</si>
  <si>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</si>
  <si>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</si>
  <si>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</si>
  <si>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</si>
  <si>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</si>
  <si>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</si>
  <si>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</si>
  <si>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</si>
  <si>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</si>
  <si>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</si>
  <si>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</si>
  <si>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</si>
  <si>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</si>
  <si>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</si>
  <si>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</si>
  <si>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</si>
  <si>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</si>
  <si>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</si>
  <si>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</si>
  <si>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</si>
  <si>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</si>
  <si>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</si>
  <si>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</si>
  <si>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</si>
  <si>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</si>
  <si>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</si>
  <si>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</si>
  <si>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</si>
  <si>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</si>
  <si>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</si>
  <si>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</si>
  <si>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</si>
  <si>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</si>
  <si>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</si>
  <si>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</si>
  <si>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</si>
  <si>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</si>
  <si>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</si>
  <si>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</si>
  <si>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</si>
  <si>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</si>
  <si>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</si>
  <si>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</si>
  <si>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</si>
  <si>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</si>
  <si>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</si>
  <si>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</si>
  <si>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</si>
  <si>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</si>
  <si>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</si>
  <si>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</si>
  <si>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</si>
  <si>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</si>
  <si>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</si>
  <si>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</si>
  <si>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</si>
  <si>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</si>
  <si>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</si>
  <si>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</si>
  <si>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</si>
  <si>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</si>
  <si>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</si>
  <si>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</si>
  <si>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</si>
  <si>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</si>
  <si>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</si>
  <si>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</si>
  <si>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</si>
  <si>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</si>
  <si>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</si>
  <si>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</si>
  <si>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</si>
  <si>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</si>
  <si>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</si>
  <si>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</si>
  <si>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</si>
  <si>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</si>
  <si>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</si>
  <si>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</si>
  <si>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</si>
  <si>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</si>
  <si>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</si>
  <si>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</si>
  <si>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</si>
  <si>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</si>
  <si>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</si>
  <si>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</si>
  <si>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</si>
  <si>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</si>
  <si>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</si>
  <si>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</si>
  <si>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</si>
  <si>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</si>
  <si>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</si>
  <si>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</si>
  <si>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</si>
  <si>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</si>
  <si>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</si>
  <si>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</si>
  <si>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</si>
  <si>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</si>
  <si>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</si>
  <si>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</si>
  <si>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</si>
  <si>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</si>
  <si>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</si>
  <si>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</si>
  <si>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</si>
  <si>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</si>
  <si>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</si>
  <si>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</si>
  <si>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</si>
  <si>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</si>
  <si>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</si>
  <si>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</si>
  <si>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</si>
  <si>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</si>
  <si>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</si>
  <si>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</si>
  <si>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</si>
  <si>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</si>
  <si>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</si>
  <si>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</si>
  <si>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</si>
  <si>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</si>
  <si>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</si>
  <si>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</si>
  <si>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</si>
  <si>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</si>
  <si>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</si>
  <si>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</si>
  <si>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</si>
  <si>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</si>
  <si>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</si>
  <si>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</si>
  <si>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</si>
  <si>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</si>
  <si>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</si>
  <si>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</si>
  <si>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</si>
  <si>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</si>
  <si>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</si>
  <si>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</si>
  <si>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</si>
  <si>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</si>
  <si>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</si>
  <si>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</si>
  <si>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</si>
  <si>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</si>
  <si>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</si>
  <si>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</si>
  <si>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</si>
  <si>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</si>
  <si>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</si>
  <si>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</si>
  <si>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</si>
  <si>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</si>
  <si>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</si>
  <si>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</si>
  <si>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</si>
  <si>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</si>
  <si>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</si>
  <si>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</si>
  <si>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</si>
  <si>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</si>
  <si>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</si>
  <si>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</si>
  <si>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</si>
  <si>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</si>
  <si>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</si>
  <si>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</si>
  <si>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</si>
  <si>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</si>
  <si>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</si>
  <si>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</si>
  <si>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</si>
  <si>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</si>
  <si>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</si>
  <si>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</si>
  <si>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</si>
  <si>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</si>
  <si>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</si>
  <si>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</si>
  <si>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</si>
  <si>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</si>
  <si>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</si>
  <si>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</si>
  <si>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</si>
  <si>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</si>
  <si>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</si>
  <si>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</si>
  <si>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</si>
  <si>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</si>
  <si>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</si>
  <si>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</si>
  <si>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</si>
  <si>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</si>
  <si>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</si>
  <si>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</si>
  <si>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</si>
  <si>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</si>
  <si>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</si>
  <si>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</si>
  <si>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</si>
  <si>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</si>
  <si>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</si>
  <si>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</si>
  <si>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</si>
  <si>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</si>
  <si>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</si>
  <si>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</si>
  <si>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</si>
  <si>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</si>
  <si>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</si>
  <si>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</si>
  <si>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</si>
  <si>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</si>
  <si>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</si>
  <si>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</si>
  <si>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</si>
  <si>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</si>
  <si>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</si>
  <si>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</si>
  <si>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</si>
  <si>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</si>
  <si>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</si>
  <si>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</si>
  <si>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</si>
  <si>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</si>
  <si>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</si>
  <si>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</si>
  <si>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</si>
  <si>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</si>
  <si>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</si>
  <si>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</si>
  <si>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</si>
  <si>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</si>
  <si>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</si>
  <si>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</si>
  <si>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</si>
  <si>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</si>
  <si>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</si>
  <si>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</si>
  <si>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</si>
  <si>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</si>
  <si>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</si>
  <si>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</si>
  <si>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</si>
  <si>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</si>
  <si>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</si>
  <si>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</si>
  <si>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</si>
  <si>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</si>
  <si>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</si>
  <si>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</si>
  <si>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</si>
  <si>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</si>
  <si>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</si>
  <si>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</si>
  <si>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</si>
  <si>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</si>
  <si>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</si>
  <si>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</si>
  <si>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</si>
  <si>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</si>
  <si>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</si>
  <si>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</si>
  <si>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</si>
  <si>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</si>
  <si>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</si>
  <si>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</si>
  <si>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</si>
  <si>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</si>
  <si>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</si>
  <si>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</si>
  <si>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</si>
  <si>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</si>
  <si>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</si>
  <si>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</si>
  <si>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</si>
  <si>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</si>
  <si>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</si>
  <si>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</si>
  <si>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</si>
  <si>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</si>
  <si>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</si>
  <si>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</si>
  <si>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</si>
  <si>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</si>
  <si>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</si>
  <si>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</si>
  <si>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</si>
  <si>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</si>
  <si>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</si>
  <si>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</si>
  <si>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</si>
  <si>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</si>
  <si>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</si>
  <si>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</si>
  <si>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</si>
  <si>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</si>
  <si>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</si>
  <si>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</si>
  <si>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</si>
  <si>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</si>
  <si>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</si>
  <si>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</si>
  <si>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</si>
  <si>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</si>
  <si>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</si>
  <si>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</si>
  <si>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</si>
  <si>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</si>
  <si>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</si>
  <si>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</si>
  <si>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</si>
  <si>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</si>
  <si>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</si>
  <si>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</si>
  <si>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</si>
  <si>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</si>
  <si>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</si>
  <si>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</si>
  <si>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</si>
  <si>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</si>
  <si>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</si>
  <si>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</si>
  <si>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</si>
  <si>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</si>
  <si>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</si>
  <si>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</si>
  <si>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</si>
  <si>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</si>
  <si>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</si>
  <si>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</si>
  <si>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</si>
  <si>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</si>
  <si>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</si>
  <si>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</si>
  <si>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</si>
  <si>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</si>
  <si>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</si>
  <si>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</si>
  <si>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</si>
  <si>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</si>
  <si>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</si>
  <si>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</si>
  <si>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</si>
  <si>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</si>
  <si>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</si>
  <si>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</si>
  <si>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</si>
  <si>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</si>
  <si>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</si>
  <si>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</si>
  <si>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</si>
  <si>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</si>
  <si>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</si>
  <si>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</si>
  <si>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</si>
  <si>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</si>
  <si>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</si>
  <si>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</si>
  <si>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</si>
  <si>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</si>
  <si>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</si>
  <si>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</si>
  <si>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</si>
  <si>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</si>
  <si>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</si>
  <si>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</si>
  <si>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</si>
  <si>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</si>
  <si>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</si>
  <si>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</si>
  <si>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</si>
  <si>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</si>
  <si>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</si>
  <si>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</si>
  <si>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</si>
  <si>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</si>
  <si>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</si>
  <si>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</si>
  <si>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</si>
  <si>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</si>
  <si>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</si>
  <si>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</si>
  <si>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</si>
  <si>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</si>
  <si>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</si>
  <si>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</si>
  <si>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</si>
  <si>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</si>
  <si>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</si>
  <si>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</si>
  <si>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</si>
  <si>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</si>
  <si>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</si>
  <si>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</si>
  <si>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</si>
  <si>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</si>
  <si>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</si>
  <si>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</si>
  <si>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</si>
  <si>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</si>
  <si>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</si>
  <si>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</si>
  <si>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</si>
  <si>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</si>
  <si>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</si>
  <si>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</si>
  <si>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</si>
  <si>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</si>
  <si>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</si>
  <si>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</si>
  <si>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</si>
  <si>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</si>
  <si>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</si>
  <si>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</si>
  <si>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</si>
  <si>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</si>
  <si>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</si>
  <si>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</si>
  <si>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</si>
  <si>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</si>
  <si>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</si>
  <si>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</si>
  <si>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</si>
  <si>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</si>
  <si>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</si>
  <si>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</si>
  <si>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</si>
  <si>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</si>
  <si>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</si>
  <si>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</si>
  <si>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</si>
  <si>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</si>
  <si>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</si>
  <si>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</si>
  <si>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</si>
  <si>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</si>
  <si>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</si>
  <si>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</si>
  <si>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</si>
  <si>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</si>
  <si>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</si>
  <si>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</si>
  <si>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</si>
  <si>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</si>
  <si>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</si>
  <si>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</si>
  <si>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</si>
  <si>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</si>
  <si>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</si>
  <si>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</si>
  <si>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</si>
  <si>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</si>
  <si>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</si>
  <si>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</si>
  <si>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</si>
  <si>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</si>
  <si>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</si>
  <si>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</si>
  <si>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</si>
  <si>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</si>
  <si>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</si>
  <si>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</si>
  <si>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</si>
  <si>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</si>
  <si>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</si>
  <si>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</si>
  <si>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</si>
  <si>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</si>
  <si>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</si>
  <si>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</si>
  <si>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</si>
  <si>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</si>
  <si>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</si>
  <si>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</si>
  <si>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</si>
  <si>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</si>
  <si>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</si>
  <si>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</si>
  <si>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</si>
  <si>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</si>
  <si>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</si>
  <si>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</si>
  <si>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</si>
  <si>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</si>
  <si>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</si>
  <si>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</si>
  <si>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</si>
  <si>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</si>
  <si>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</si>
  <si>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</si>
  <si>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</si>
  <si>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</si>
  <si>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</si>
  <si>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</si>
  <si>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</si>
  <si>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</si>
  <si>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</si>
  <si>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</si>
  <si>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</si>
  <si>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</si>
  <si>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</si>
  <si>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</si>
  <si>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</si>
  <si>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</si>
  <si>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</si>
  <si>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</si>
  <si>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</si>
  <si>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</si>
  <si>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</si>
  <si>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</si>
  <si>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</si>
  <si>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</si>
  <si>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</si>
  <si>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</si>
  <si>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</si>
  <si>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</si>
  <si>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</si>
  <si>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</si>
  <si>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</si>
  <si>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</si>
  <si>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</si>
  <si>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</si>
  <si>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</si>
  <si>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</si>
  <si>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</si>
  <si>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</si>
  <si>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</si>
  <si>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</si>
  <si>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</si>
  <si>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</si>
  <si>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</si>
  <si>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</si>
  <si>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</si>
  <si>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</si>
  <si>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</si>
  <si>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</si>
  <si>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</si>
  <si>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</si>
  <si>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</si>
  <si>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</si>
  <si>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</si>
  <si>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</si>
  <si>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</si>
  <si>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</si>
  <si>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</si>
  <si>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</si>
  <si>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</si>
  <si>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</si>
  <si>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</si>
  <si>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</si>
  <si>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</si>
  <si>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</si>
  <si>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</si>
  <si>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</si>
  <si>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</si>
  <si>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</si>
  <si>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</si>
  <si>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</si>
  <si>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</si>
  <si>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</si>
  <si>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</si>
  <si>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</si>
  <si>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</si>
  <si>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</si>
  <si>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</si>
  <si>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</si>
  <si>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</si>
  <si>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</si>
  <si>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</si>
  <si>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</si>
  <si>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</si>
  <si>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</si>
  <si>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</si>
  <si>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</si>
  <si>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</si>
  <si>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</si>
  <si>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</si>
  <si>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</si>
  <si>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</si>
  <si>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</si>
  <si>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</si>
  <si>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</si>
  <si>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</si>
  <si>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</si>
  <si>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</si>
  <si>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</si>
  <si>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</si>
  <si>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</si>
  <si>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</si>
  <si>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</si>
  <si>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</si>
  <si>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</si>
  <si>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</si>
  <si>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</si>
  <si>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</si>
  <si>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</si>
  <si>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</si>
  <si>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</si>
  <si>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</si>
  <si>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</si>
  <si>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</si>
  <si>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</si>
  <si>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</si>
  <si>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</si>
  <si>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</si>
  <si>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</si>
  <si>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</si>
  <si>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</si>
  <si>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</si>
  <si>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</si>
  <si>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</si>
  <si>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</si>
  <si>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</si>
  <si>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</si>
  <si>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</si>
  <si>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</si>
  <si>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</si>
  <si>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</si>
  <si>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</si>
  <si>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</si>
  <si>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</si>
  <si>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</si>
  <si>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</si>
  <si>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</si>
  <si>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</si>
  <si>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</si>
  <si>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</si>
  <si>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</si>
  <si>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</si>
  <si>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</si>
  <si>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</si>
  <si>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</si>
  <si>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</si>
  <si>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</si>
  <si>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</si>
  <si>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</si>
  <si>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</si>
  <si>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</si>
  <si>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</si>
  <si>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</si>
  <si>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</si>
  <si>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</si>
  <si>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</si>
  <si>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</si>
  <si>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</si>
  <si>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</si>
  <si>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</si>
  <si>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</si>
  <si>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</si>
  <si>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</si>
  <si>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</si>
  <si>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</si>
  <si>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</si>
  <si>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</si>
  <si>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</si>
  <si>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</si>
  <si>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</si>
  <si>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</si>
  <si>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</si>
  <si>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</si>
  <si>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</si>
  <si>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</si>
  <si>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</si>
  <si>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</si>
  <si>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</si>
  <si>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</si>
  <si>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</si>
  <si>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</si>
  <si>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</si>
  <si>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</si>
  <si>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</si>
  <si>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</si>
  <si>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</si>
  <si>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</si>
  <si>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</si>
  <si>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</si>
  <si>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</si>
  <si>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</si>
  <si>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</si>
  <si>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</si>
  <si>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</si>
  <si>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</si>
  <si>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</si>
  <si>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</si>
  <si>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</si>
  <si>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</si>
  <si>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</si>
  <si>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</si>
  <si>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</si>
  <si>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</si>
  <si>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</si>
  <si>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</si>
  <si>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</si>
  <si>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</si>
  <si>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</si>
  <si>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</si>
  <si>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</si>
  <si>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</si>
  <si>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</si>
  <si>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</si>
  <si>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</si>
  <si>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</si>
  <si>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</si>
  <si>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</si>
  <si>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</si>
  <si>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</si>
  <si>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</si>
  <si>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</si>
  <si>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</si>
  <si>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</si>
  <si>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</si>
  <si>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</si>
  <si>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</si>
  <si>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</si>
  <si>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</si>
  <si>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</si>
  <si>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</si>
  <si>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</si>
  <si>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</si>
  <si>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</si>
  <si>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</si>
  <si>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</si>
  <si>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</si>
  <si>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</si>
  <si>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</si>
  <si>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</si>
  <si>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</si>
  <si>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</si>
  <si>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</si>
  <si>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</si>
  <si>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</si>
  <si>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</si>
  <si>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</si>
  <si>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</si>
  <si>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</si>
  <si>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</si>
  <si>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</si>
  <si>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</si>
  <si>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</si>
  <si>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</si>
  <si>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</si>
  <si>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</si>
  <si>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</si>
  <si>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</si>
  <si>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</si>
  <si>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</si>
  <si>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</si>
  <si>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</si>
  <si>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</si>
  <si>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</si>
  <si>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</si>
  <si>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</si>
  <si>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</si>
  <si>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</si>
  <si>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</si>
  <si>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</si>
  <si>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</si>
  <si>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</si>
  <si>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</si>
  <si>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</si>
  <si>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</si>
  <si>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</si>
  <si>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</si>
  <si>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</si>
  <si>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</si>
  <si>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</si>
  <si>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</si>
  <si>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</si>
  <si>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</si>
  <si>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</si>
  <si>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</si>
  <si>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</si>
  <si>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</si>
  <si>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</si>
  <si>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</si>
  <si>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</si>
  <si>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</si>
  <si>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</si>
  <si>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</si>
  <si>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</si>
  <si>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</si>
  <si>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</si>
  <si>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</si>
  <si>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</si>
  <si>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</si>
  <si>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</si>
  <si>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</si>
  <si>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</si>
  <si>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</si>
  <si>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</si>
  <si>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</si>
  <si>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</si>
  <si>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</si>
  <si>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</si>
  <si>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</si>
  <si>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</si>
  <si>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</si>
  <si>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</si>
  <si>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</si>
  <si>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</si>
  <si>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</si>
  <si>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</si>
  <si>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</si>
  <si>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</si>
  <si>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</si>
  <si>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</si>
  <si>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</si>
  <si>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</si>
  <si>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</si>
  <si>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</si>
  <si>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</si>
  <si>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</si>
  <si>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</si>
  <si>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</si>
  <si>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</si>
  <si>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</si>
  <si>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</si>
  <si>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</si>
  <si>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</si>
  <si>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</si>
  <si>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</si>
  <si>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</si>
  <si>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</si>
  <si>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</si>
  <si>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</si>
  <si>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</si>
  <si>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</si>
  <si>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</si>
  <si>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</si>
  <si>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</si>
  <si>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</si>
  <si>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</si>
  <si>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</si>
  <si>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</si>
  <si>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</si>
  <si>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</si>
  <si>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</si>
  <si>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</si>
  <si>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</si>
  <si>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</si>
  <si>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</si>
  <si>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</si>
  <si>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</si>
  <si>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</si>
  <si>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</si>
  <si>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</si>
  <si>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</si>
  <si>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</si>
  <si>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</si>
  <si>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</si>
  <si>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</si>
  <si>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</si>
  <si>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</si>
  <si>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</si>
  <si>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</si>
  <si>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</si>
  <si>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</si>
  <si>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</si>
  <si>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</si>
  <si>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</si>
  <si>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</si>
  <si>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</si>
  <si>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</si>
  <si>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</si>
  <si>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</si>
  <si>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</si>
  <si>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</si>
  <si>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</si>
  <si>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</si>
  <si>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</si>
  <si>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</si>
  <si>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</si>
  <si>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</si>
  <si>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</si>
  <si>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</si>
  <si>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</si>
  <si>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</si>
  <si>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</si>
  <si>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</si>
  <si>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</si>
  <si>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</si>
  <si>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</si>
  <si>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</si>
  <si>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</si>
  <si>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</si>
  <si>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</si>
  <si>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</si>
  <si>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</si>
  <si>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</si>
  <si>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</si>
  <si>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</si>
  <si>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</si>
  <si>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</si>
  <si>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</si>
  <si>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</si>
  <si>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</si>
  <si>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</si>
  <si>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</si>
  <si>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</si>
  <si>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</si>
  <si>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</si>
  <si>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</si>
  <si>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</si>
  <si>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</si>
  <si>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</si>
  <si>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</si>
  <si>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</si>
  <si>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</si>
  <si>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</si>
  <si>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</si>
  <si>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</si>
  <si>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</si>
  <si>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</si>
  <si>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</si>
  <si>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</si>
  <si>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</si>
  <si>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</si>
  <si>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</si>
  <si>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</si>
  <si>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</si>
  <si>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</si>
  <si>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</si>
  <si>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</si>
  <si>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</si>
  <si>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</si>
  <si>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</si>
  <si>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</si>
  <si>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</si>
  <si>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</si>
  <si>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</si>
  <si>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</si>
  <si>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</si>
  <si>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</si>
  <si>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</si>
  <si>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</si>
  <si>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</si>
  <si>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</si>
  <si>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</si>
  <si>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</si>
  <si>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</si>
  <si>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</si>
  <si>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</si>
  <si>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</si>
  <si>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</si>
  <si>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</si>
  <si>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</si>
  <si>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</si>
  <si>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</si>
  <si>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</si>
  <si>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</si>
  <si>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</si>
  <si>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</si>
  <si>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</si>
  <si>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</si>
  <si>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</si>
  <si>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</si>
  <si>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</si>
  <si>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</si>
  <si>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</si>
  <si>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</si>
  <si>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</si>
  <si>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</si>
  <si>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</si>
  <si>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</si>
  <si>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</si>
  <si>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</si>
  <si>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</si>
  <si>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</si>
  <si>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</si>
  <si>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</si>
  <si>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</si>
  <si>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</si>
  <si>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</si>
  <si>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</si>
  <si>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</si>
  <si>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</si>
  <si>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</si>
  <si>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</si>
  <si>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</si>
  <si>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</si>
  <si>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</si>
  <si>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</si>
  <si>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</si>
  <si>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</si>
  <si>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</si>
  <si>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</si>
  <si>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</si>
  <si>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</si>
  <si>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</si>
  <si>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</si>
  <si>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</si>
  <si>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</si>
  <si>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</si>
  <si>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</si>
  <si>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</si>
  <si>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</si>
  <si>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</si>
  <si>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</si>
  <si>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</si>
  <si>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</si>
  <si>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</si>
  <si>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</si>
  <si>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</si>
  <si>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</si>
  <si>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</si>
  <si>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</si>
  <si>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</si>
  <si>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</si>
  <si>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</si>
  <si>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</si>
  <si>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</si>
  <si>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</si>
  <si>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</si>
  <si>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</si>
  <si>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</si>
  <si>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</si>
  <si>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</si>
  <si>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</si>
  <si>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</si>
  <si>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</si>
  <si>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</si>
  <si>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</si>
  <si>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</si>
  <si>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</si>
  <si>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</si>
  <si>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</si>
  <si>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</si>
  <si>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</si>
  <si>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</si>
  <si>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</si>
  <si>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</si>
  <si>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</si>
  <si>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</si>
  <si>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</si>
  <si>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</si>
  <si>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</si>
  <si>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</si>
  <si>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</si>
  <si>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</si>
  <si>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</si>
  <si>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</si>
  <si>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</si>
  <si>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</si>
  <si>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</si>
  <si>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</si>
  <si>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</si>
  <si>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</si>
  <si>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</si>
  <si>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</si>
  <si>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</si>
  <si>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</si>
  <si>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</si>
  <si>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</si>
  <si>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</si>
  <si>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</si>
  <si>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</si>
  <si>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</si>
  <si>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</si>
  <si>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</si>
  <si>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</si>
  <si>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</si>
  <si>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</si>
  <si>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</si>
  <si>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</si>
  <si>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</si>
  <si>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</si>
  <si>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</si>
  <si>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</si>
  <si>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</si>
  <si>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</si>
  <si>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</si>
  <si>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</si>
  <si>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</si>
  <si>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</si>
  <si>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</si>
  <si>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</si>
  <si>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</si>
  <si>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</si>
  <si>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</si>
  <si>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</si>
  <si>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</si>
  <si>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</si>
  <si>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</si>
  <si>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</si>
  <si>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</si>
  <si>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</si>
  <si>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</si>
  <si>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</si>
  <si>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</si>
  <si>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</si>
  <si>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</si>
  <si>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</si>
  <si>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</si>
  <si>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</si>
  <si>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</si>
  <si>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</si>
  <si>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</si>
  <si>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</si>
  <si>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</si>
  <si>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</si>
  <si>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</si>
  <si>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</si>
  <si>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</si>
  <si>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</si>
  <si>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</si>
  <si>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</si>
  <si>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</si>
  <si>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</si>
  <si>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</si>
  <si>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</si>
  <si>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</si>
  <si>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</si>
  <si>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</si>
  <si>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</si>
  <si>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</si>
  <si>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</si>
  <si>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</si>
  <si>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</si>
  <si>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</si>
  <si>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</si>
  <si>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</si>
  <si>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</si>
  <si>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</si>
  <si>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</si>
  <si>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</si>
  <si>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</si>
  <si>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</si>
  <si>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</si>
  <si>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</si>
  <si>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</si>
  <si>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</si>
  <si>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</si>
  <si>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</si>
  <si>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</si>
  <si>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</si>
  <si>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</si>
  <si>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</si>
  <si>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</si>
  <si>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</si>
  <si>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</si>
  <si>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</si>
  <si>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</si>
  <si>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</si>
  <si>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</si>
  <si>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</si>
  <si>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</si>
  <si>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</si>
  <si>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</si>
  <si>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</si>
  <si>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</si>
  <si>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</si>
  <si>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</si>
  <si>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</si>
  <si>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</si>
  <si>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</si>
  <si>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</si>
  <si>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</si>
  <si>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</si>
  <si>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</si>
  <si>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</si>
  <si>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</si>
  <si>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</si>
  <si>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</si>
  <si>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</si>
  <si>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</si>
  <si>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</si>
  <si>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</si>
  <si>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</si>
  <si>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</si>
  <si>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</si>
  <si>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</si>
  <si>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</si>
  <si>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</si>
  <si>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</si>
  <si>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</si>
  <si>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</si>
  <si>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</si>
  <si>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</si>
  <si>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</si>
  <si>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</si>
  <si>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</si>
  <si>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</si>
  <si>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</si>
  <si>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</si>
  <si>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</si>
  <si>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</si>
  <si>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</si>
  <si>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</si>
  <si>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</si>
  <si>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</si>
  <si>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</si>
  <si>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</si>
  <si>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</si>
  <si>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</si>
  <si>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</si>
  <si>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</si>
  <si>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</si>
  <si>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</si>
  <si>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</si>
  <si>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</si>
  <si>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</si>
  <si>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</si>
  <si>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</si>
  <si>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</si>
  <si>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</si>
  <si>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</si>
  <si>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</si>
  <si>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</si>
  <si>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</si>
  <si>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</si>
  <si>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</si>
  <si>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</si>
  <si>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</si>
  <si>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</si>
  <si>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</si>
  <si>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</si>
  <si>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</si>
  <si>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</si>
  <si>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</si>
  <si>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</si>
  <si>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</si>
  <si>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</si>
  <si>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</si>
  <si>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</si>
  <si>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</si>
  <si>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</si>
  <si>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</si>
  <si>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</si>
  <si>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</si>
  <si>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</si>
  <si>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</si>
  <si>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</si>
  <si>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</si>
  <si>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</si>
  <si>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</si>
  <si>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</si>
  <si>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</si>
  <si>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</si>
  <si>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</si>
  <si>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</si>
  <si>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</si>
  <si>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</si>
  <si>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</si>
  <si>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</si>
  <si>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</si>
  <si>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</si>
  <si>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</si>
  <si>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</si>
  <si>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</si>
  <si>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</si>
  <si>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</si>
  <si>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</si>
  <si>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</si>
  <si>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</si>
  <si>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</si>
  <si>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</si>
  <si>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</si>
  <si>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</si>
  <si>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</si>
  <si>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</si>
  <si>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</si>
  <si>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</si>
  <si>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</si>
  <si>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</si>
  <si>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</si>
  <si>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</si>
  <si>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</si>
  <si>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</si>
  <si>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</si>
  <si>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</si>
  <si>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</si>
  <si>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</si>
  <si>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</si>
  <si>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</si>
  <si>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</si>
  <si>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</si>
  <si>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</si>
  <si>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</si>
  <si>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</si>
  <si>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</si>
  <si>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</si>
  <si>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</si>
  <si>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</si>
  <si>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</si>
  <si>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</si>
  <si>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</si>
  <si>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</si>
  <si>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</si>
  <si>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</si>
  <si>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</si>
  <si>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</si>
  <si>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</si>
  <si>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</si>
  <si>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</si>
  <si>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</si>
  <si>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</si>
  <si>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</si>
  <si>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</si>
  <si>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</si>
  <si>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</si>
  <si>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</si>
  <si>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</si>
  <si>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</si>
  <si>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</si>
  <si>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</si>
  <si>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</si>
  <si>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</si>
  <si>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</si>
  <si>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</si>
  <si>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</si>
  <si>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</si>
  <si>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</si>
  <si>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</si>
  <si>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</si>
  <si>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</si>
  <si>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</si>
  <si>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</si>
  <si>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</si>
  <si>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</si>
  <si>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</si>
  <si>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</si>
  <si>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</si>
  <si>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</si>
  <si>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</si>
  <si>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</si>
  <si>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</si>
  <si>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</si>
  <si>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</si>
  <si>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</si>
  <si>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</si>
  <si>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</si>
  <si>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</si>
  <si>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</si>
  <si>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</si>
  <si>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</si>
  <si>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</si>
  <si>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</si>
  <si>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</si>
  <si>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</si>
  <si>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</si>
  <si>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</si>
  <si>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</si>
  <si>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</si>
  <si>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</si>
  <si>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</si>
  <si>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</si>
  <si>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</si>
  <si>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</si>
  <si>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</si>
  <si>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</si>
  <si>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</si>
  <si>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</si>
  <si>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</si>
  <si>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</si>
  <si>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</si>
  <si>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</si>
  <si>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</si>
  <si>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</si>
  <si>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</si>
  <si>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</si>
  <si>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</si>
  <si>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</si>
  <si>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</si>
  <si>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</si>
  <si>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</si>
  <si>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</si>
  <si>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</si>
  <si>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</si>
  <si>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</si>
  <si>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</si>
  <si>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</si>
  <si>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</si>
  <si>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</si>
  <si>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</si>
  <si>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</si>
  <si>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</si>
  <si>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</si>
  <si>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</si>
  <si>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</si>
  <si>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</si>
  <si>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</si>
  <si>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</si>
  <si>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</si>
  <si>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</si>
  <si>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</si>
  <si>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</si>
  <si>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</si>
  <si>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</si>
  <si>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</si>
  <si>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</si>
  <si>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</si>
  <si>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</si>
  <si>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</si>
  <si>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</si>
  <si>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</si>
  <si>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</si>
  <si>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</si>
  <si>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</si>
  <si>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</si>
  <si>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</si>
  <si>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</si>
  <si>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</si>
  <si>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</si>
  <si>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</si>
  <si>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</si>
  <si>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</si>
  <si>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</si>
  <si>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</si>
  <si>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</si>
  <si>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</si>
  <si>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</si>
  <si>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</si>
  <si>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</si>
  <si>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</si>
  <si>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</si>
  <si>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</si>
  <si>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</si>
  <si>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</si>
  <si>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</si>
  <si>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</si>
  <si>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</si>
  <si>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</si>
  <si>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</si>
  <si>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</si>
  <si>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</si>
  <si>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</si>
  <si>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</si>
  <si>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</si>
  <si>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</si>
  <si>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</si>
  <si>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</si>
  <si>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</si>
  <si>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</si>
  <si>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</si>
  <si>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</si>
  <si>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</si>
  <si>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</si>
  <si>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</si>
  <si>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</si>
  <si>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</si>
  <si>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</si>
  <si>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</si>
  <si>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</si>
  <si>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</si>
  <si>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</si>
  <si>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</si>
  <si>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</si>
  <si>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</si>
  <si>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</si>
  <si>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</si>
  <si>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</si>
  <si>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</si>
  <si>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</si>
  <si>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</si>
  <si>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</si>
  <si>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</si>
  <si>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</si>
  <si>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</si>
  <si>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</si>
  <si>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</si>
  <si>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</si>
  <si>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</si>
  <si>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</si>
  <si>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</si>
  <si>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</si>
  <si>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</si>
  <si>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</si>
  <si>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</si>
  <si>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</si>
  <si>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</si>
  <si>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</si>
  <si>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</si>
  <si>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</si>
  <si>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</si>
  <si>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</si>
  <si>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</si>
  <si>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</si>
  <si>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</si>
  <si>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</si>
  <si>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</si>
  <si>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</si>
  <si>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</si>
  <si>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</si>
  <si>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</si>
  <si>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</si>
  <si>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</si>
  <si>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</si>
  <si>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</si>
  <si>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</si>
  <si>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</si>
  <si>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</si>
  <si>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</si>
  <si>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</si>
  <si>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</si>
  <si>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</si>
  <si>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</si>
  <si>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</si>
  <si>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</si>
  <si>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</si>
  <si>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</si>
  <si>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</si>
  <si>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</si>
  <si>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</si>
  <si>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</si>
  <si>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</si>
  <si>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</si>
  <si>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</si>
  <si>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</si>
  <si>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</si>
  <si>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</si>
  <si>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</si>
  <si>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</si>
  <si>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</si>
  <si>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</si>
  <si>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</si>
  <si>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</si>
  <si>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</si>
  <si>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</si>
  <si>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</si>
  <si>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</si>
  <si>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</si>
  <si>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</si>
  <si>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</si>
  <si>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</si>
  <si>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</si>
  <si>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</si>
  <si>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</si>
  <si>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</si>
  <si>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</si>
  <si>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</si>
  <si>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</si>
  <si>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</si>
  <si>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</si>
  <si>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</si>
  <si>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</si>
  <si>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</si>
  <si>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</si>
  <si>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</si>
  <si>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</si>
  <si>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</si>
  <si>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</si>
  <si>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</si>
  <si>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</si>
  <si>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</si>
  <si>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</si>
  <si>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</si>
  <si>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</si>
  <si>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</si>
  <si>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</si>
  <si>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</si>
  <si>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</si>
  <si>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</si>
  <si>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</si>
  <si>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</si>
  <si>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</si>
  <si>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</si>
  <si>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</si>
  <si>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</si>
  <si>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</si>
  <si>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</si>
  <si>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</si>
  <si>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</si>
  <si>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</si>
  <si>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</si>
  <si>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</si>
  <si>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</si>
  <si>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</si>
  <si>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</si>
  <si>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</si>
  <si>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</si>
  <si>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</si>
  <si>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</si>
  <si>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</si>
  <si>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</si>
  <si>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</si>
  <si>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</si>
  <si>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</si>
  <si>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</si>
  <si>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</si>
  <si>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</si>
  <si>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</si>
  <si>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</si>
  <si>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</si>
  <si>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</si>
  <si>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</si>
  <si>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</si>
  <si>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</si>
  <si>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</si>
  <si>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</si>
  <si>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</si>
  <si>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</si>
  <si>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</si>
  <si>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</si>
  <si>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</si>
  <si>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</si>
  <si>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</si>
  <si>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</si>
  <si>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</si>
  <si>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</si>
  <si>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</si>
  <si>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</si>
  <si>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</si>
  <si>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</si>
  <si>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</si>
  <si>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</si>
  <si>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</si>
  <si>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</si>
  <si>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</si>
  <si>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</si>
  <si>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</si>
  <si>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</si>
  <si>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</si>
  <si>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</si>
  <si>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</si>
  <si>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</si>
  <si>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</si>
  <si>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</si>
  <si>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</si>
  <si>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</si>
  <si>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</si>
  <si>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</si>
  <si>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</si>
  <si>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</si>
  <si>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</si>
  <si>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</si>
  <si>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</si>
  <si>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</si>
  <si>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</si>
  <si>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</si>
  <si>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</si>
  <si>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</si>
  <si>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</si>
  <si>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</si>
  <si>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</si>
  <si>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</si>
  <si>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</si>
  <si>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</si>
  <si>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</si>
  <si>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</si>
  <si>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</si>
  <si>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</si>
  <si>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</si>
  <si>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</si>
  <si>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</si>
  <si>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</si>
  <si>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</si>
  <si>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</si>
  <si>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</si>
  <si>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</si>
  <si>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</si>
  <si>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</si>
  <si>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</si>
  <si>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</si>
  <si>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</si>
  <si>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</si>
  <si>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</si>
  <si>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</si>
  <si>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</si>
  <si>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</si>
  <si>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</si>
  <si>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</si>
  <si>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</si>
  <si>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</si>
  <si>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</si>
  <si>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</si>
  <si>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</si>
  <si>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</si>
  <si>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</si>
  <si>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</si>
  <si>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</si>
  <si>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</si>
  <si>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</si>
  <si>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</si>
  <si>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</si>
  <si>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</si>
  <si>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</si>
  <si>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</si>
  <si>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</si>
  <si>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</si>
  <si>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</si>
  <si>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</si>
  <si>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</si>
  <si>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</si>
  <si>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</si>
  <si>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</si>
  <si>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</si>
  <si>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</si>
  <si>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</si>
  <si>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</si>
  <si>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</si>
  <si>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</si>
  <si>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</si>
  <si>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</si>
  <si>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</si>
  <si>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</si>
  <si>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</si>
  <si>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</si>
  <si>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</si>
  <si>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</si>
  <si>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</si>
  <si>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</si>
  <si>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</si>
  <si>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</si>
  <si>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</si>
  <si>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</si>
  <si>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</si>
  <si>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</si>
  <si>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</si>
  <si>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</si>
  <si>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</si>
  <si>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</si>
  <si>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</si>
  <si>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</si>
  <si>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</si>
  <si>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</si>
  <si>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</si>
  <si>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</si>
  <si>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</si>
  <si>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</si>
  <si>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</si>
  <si>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</si>
  <si>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</si>
  <si>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</si>
  <si>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</si>
  <si>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</si>
  <si>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</si>
  <si>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</si>
  <si>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</si>
  <si>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</si>
  <si>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</si>
  <si>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</si>
  <si>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</si>
  <si>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</si>
  <si>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</si>
  <si>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</si>
  <si>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</si>
  <si>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</si>
  <si>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</si>
  <si>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</si>
  <si>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</si>
  <si>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</si>
  <si>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</si>
  <si>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</si>
  <si>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</si>
  <si>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</si>
  <si>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</si>
  <si>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</si>
  <si>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</si>
  <si>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</si>
  <si>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</si>
  <si>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</si>
  <si>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</si>
  <si>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</si>
  <si>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</si>
  <si>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</si>
  <si>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</si>
  <si>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</si>
  <si>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</si>
  <si>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</si>
  <si>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</si>
  <si>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</si>
  <si>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</si>
  <si>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</si>
  <si>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</si>
  <si>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</si>
  <si>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</si>
  <si>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</si>
  <si>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</si>
  <si>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</si>
  <si>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</si>
  <si>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</si>
  <si>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</si>
  <si>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</si>
  <si>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</si>
  <si>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</si>
  <si>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</si>
  <si>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</si>
  <si>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</si>
  <si>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</si>
  <si>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</si>
  <si>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</si>
  <si>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</si>
  <si>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</si>
  <si>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</si>
  <si>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</si>
  <si>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</si>
  <si>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</si>
  <si>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</si>
  <si>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</si>
  <si>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</si>
  <si>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</si>
  <si>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</si>
  <si>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</si>
  <si>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</si>
  <si>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</si>
  <si>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</si>
  <si>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</si>
  <si>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</si>
  <si>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</si>
  <si>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</si>
  <si>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</si>
  <si>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</si>
  <si>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</si>
  <si>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</si>
  <si>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</si>
  <si>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</si>
  <si>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</si>
  <si>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</si>
  <si>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</si>
  <si>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</si>
  <si>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</si>
  <si>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</si>
  <si>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</si>
  <si>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</si>
  <si>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</si>
  <si>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</si>
  <si>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</si>
  <si>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</si>
  <si>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</si>
  <si>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</si>
  <si>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</si>
  <si>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</si>
  <si>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</si>
  <si>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</si>
  <si>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</si>
  <si>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</si>
  <si>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</si>
  <si>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</si>
  <si>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</si>
  <si>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</si>
  <si>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</si>
  <si>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</si>
  <si>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</si>
  <si>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</si>
  <si>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</si>
  <si>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</si>
  <si>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</si>
  <si>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</si>
  <si>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</si>
  <si>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</si>
  <si>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</si>
  <si>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</si>
  <si>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</si>
  <si>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</si>
  <si>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</si>
  <si>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</si>
  <si>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</si>
  <si>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</si>
  <si>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</si>
  <si>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</si>
  <si>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</si>
  <si>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</si>
  <si>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</si>
  <si>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</si>
  <si>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</si>
  <si>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</si>
  <si>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</si>
  <si>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</si>
  <si>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</si>
  <si>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</si>
  <si>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</si>
  <si>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</si>
  <si>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</si>
  <si>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</si>
  <si>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</si>
  <si>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</si>
  <si>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</si>
  <si>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</si>
  <si>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</si>
  <si>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</si>
  <si>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</si>
  <si>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</si>
  <si>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</si>
  <si>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</si>
  <si>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</si>
  <si>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</si>
  <si>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</si>
  <si>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</si>
  <si>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</si>
  <si>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</si>
  <si>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</si>
  <si>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</si>
  <si>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</si>
  <si>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</si>
  <si>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</si>
  <si>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</si>
  <si>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</si>
  <si>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</si>
  <si>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</si>
  <si>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</si>
  <si>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</si>
  <si>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</si>
  <si>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</si>
  <si>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</si>
  <si>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</si>
  <si>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</si>
  <si>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</si>
  <si>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</si>
  <si>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</si>
  <si>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</si>
  <si>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</si>
  <si>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</si>
  <si>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</si>
  <si>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</si>
  <si>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</si>
  <si>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</si>
  <si>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</si>
  <si>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</si>
  <si>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</si>
  <si>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</si>
  <si>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</si>
  <si>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</si>
  <si>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</si>
  <si>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</si>
  <si>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</si>
  <si>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</si>
  <si>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</si>
  <si>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</si>
  <si>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</si>
  <si>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</si>
  <si>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</si>
  <si>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</si>
  <si>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</si>
  <si>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</si>
  <si>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</si>
  <si>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</si>
  <si>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</si>
  <si>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</si>
  <si>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</si>
  <si>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</si>
  <si>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</si>
  <si>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</si>
  <si>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</si>
  <si>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</si>
  <si>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</si>
  <si>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</si>
  <si>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</si>
  <si>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</si>
  <si>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</si>
  <si>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</si>
  <si>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</si>
  <si>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</si>
  <si>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</si>
  <si>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</si>
  <si>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</si>
  <si>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</si>
  <si>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</si>
  <si>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</si>
  <si>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</si>
  <si>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</si>
  <si>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</si>
  <si>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</si>
  <si>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</si>
  <si>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</si>
  <si>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</si>
  <si>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</si>
  <si>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</si>
  <si>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</si>
  <si>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</si>
  <si>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</si>
  <si>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</si>
  <si>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</si>
  <si>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</si>
  <si>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</si>
  <si>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</si>
  <si>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</si>
  <si>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</si>
  <si>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</si>
  <si>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</si>
  <si>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</si>
  <si>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</si>
  <si>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</si>
  <si>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</si>
  <si>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</si>
  <si>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</si>
  <si>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</si>
  <si>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</si>
  <si>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</si>
  <si>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</si>
  <si>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</si>
  <si>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</si>
  <si>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</si>
  <si>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</si>
  <si>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</si>
  <si>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</si>
  <si>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</si>
  <si>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</si>
  <si>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</si>
  <si>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</si>
  <si>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</si>
  <si>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</si>
  <si>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</si>
  <si>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</si>
  <si>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</si>
  <si>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</si>
  <si>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</si>
  <si>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</si>
  <si>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</si>
  <si>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</si>
  <si>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</si>
  <si>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</si>
  <si>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</si>
  <si>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</si>
  <si>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</si>
  <si>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</si>
  <si>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</si>
  <si>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</si>
  <si>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</si>
  <si>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</si>
  <si>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</si>
  <si>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</si>
  <si>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</si>
  <si>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</si>
  <si>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</si>
  <si>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</si>
  <si>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</si>
  <si>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</si>
  <si>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</si>
  <si>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</si>
  <si>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</si>
  <si>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</si>
  <si>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</si>
  <si>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</si>
  <si>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</si>
  <si>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</si>
  <si>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</si>
  <si>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</si>
  <si>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</si>
  <si>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</si>
  <si>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</si>
  <si>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</si>
  <si>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</si>
  <si>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</si>
  <si>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</si>
  <si>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</si>
  <si>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</si>
  <si>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</si>
  <si>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</si>
  <si>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</si>
  <si>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</si>
  <si>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</si>
  <si>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</si>
  <si>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</si>
  <si>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</si>
  <si>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</si>
  <si>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</si>
  <si>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</si>
  <si>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</si>
  <si>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</si>
  <si>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</si>
  <si>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</si>
  <si>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</si>
  <si>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</si>
  <si>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</si>
  <si>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</si>
  <si>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</si>
  <si>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</si>
  <si>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</si>
  <si>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</si>
  <si>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</si>
  <si>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</si>
  <si>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</si>
  <si>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</si>
  <si>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</si>
  <si>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</si>
  <si>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</si>
  <si>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</si>
  <si>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</si>
  <si>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</si>
  <si>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</si>
  <si>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</si>
  <si>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</si>
  <si>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</si>
  <si>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</si>
  <si>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</si>
  <si>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</si>
  <si>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</si>
  <si>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</si>
  <si>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</si>
  <si>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</si>
  <si>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</si>
  <si>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</si>
  <si>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</si>
  <si>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</si>
  <si>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</si>
  <si>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</si>
  <si>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</si>
  <si>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</si>
  <si>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</si>
  <si>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</si>
  <si>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</si>
  <si>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</si>
  <si>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</si>
  <si>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</si>
  <si>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</si>
  <si>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</si>
  <si>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</si>
  <si>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</si>
  <si>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</si>
  <si>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</si>
  <si>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</si>
  <si>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</si>
  <si>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</si>
  <si>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</si>
  <si>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</si>
  <si>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</si>
  <si>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</si>
  <si>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</si>
  <si>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</si>
  <si>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</si>
  <si>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</si>
  <si>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</si>
  <si>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</si>
  <si>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</si>
  <si>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</si>
  <si>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</si>
  <si>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</si>
  <si>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</si>
  <si>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</si>
  <si>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</si>
  <si>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</si>
  <si>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</si>
  <si>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</si>
  <si>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</si>
  <si>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</si>
  <si>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</si>
  <si>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</si>
  <si>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</si>
  <si>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</si>
  <si>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</si>
  <si>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</si>
  <si>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</si>
  <si>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</si>
  <si>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</si>
  <si>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</si>
  <si>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</si>
  <si>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</si>
  <si>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</si>
  <si>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</si>
  <si>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</si>
  <si>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</si>
  <si>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</si>
  <si>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</si>
  <si>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</si>
  <si>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</si>
  <si>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</si>
  <si>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</si>
  <si>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</si>
  <si>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</si>
  <si>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</si>
  <si>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</si>
  <si>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</si>
  <si>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</si>
  <si>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</si>
  <si>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</si>
  <si>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</si>
  <si>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</si>
  <si>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</si>
  <si>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</si>
  <si>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</si>
  <si>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</si>
  <si>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</si>
  <si>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</si>
  <si>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</si>
  <si>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</si>
  <si>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</si>
  <si>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</si>
  <si>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</si>
  <si>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</si>
  <si>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</si>
  <si>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</si>
  <si>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</si>
  <si>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</si>
  <si>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</si>
  <si>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</si>
  <si>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</si>
  <si>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</si>
  <si>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</si>
  <si>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</si>
  <si>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</si>
  <si>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</si>
  <si>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</si>
  <si>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</si>
  <si>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</si>
  <si>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</si>
  <si>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</si>
  <si>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</si>
  <si>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</si>
  <si>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</si>
  <si>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</si>
  <si>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</si>
  <si>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</si>
  <si>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</si>
  <si>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</si>
  <si>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</si>
  <si>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</si>
  <si>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</si>
  <si>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</si>
  <si>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</si>
  <si>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</si>
  <si>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</si>
  <si>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</si>
  <si>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</si>
  <si>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</si>
  <si>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</si>
  <si>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</si>
  <si>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</si>
  <si>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</si>
  <si>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</si>
  <si>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</si>
  <si>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</si>
  <si>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</si>
  <si>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</si>
  <si>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</si>
  <si>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</si>
  <si>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</si>
  <si>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</si>
  <si>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</si>
  <si>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</si>
  <si>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</si>
  <si>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</si>
  <si>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</si>
  <si>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</si>
  <si>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</si>
  <si>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</si>
  <si>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</si>
  <si>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</si>
  <si>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</si>
  <si>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</si>
  <si>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</si>
  <si>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</si>
  <si>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</si>
  <si>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</si>
  <si>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</si>
  <si>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</si>
  <si>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</si>
  <si>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</si>
  <si>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</si>
  <si>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</si>
  <si>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</si>
  <si>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</si>
  <si>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</si>
  <si>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</si>
  <si>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</si>
  <si>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</si>
  <si>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</si>
  <si>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</si>
  <si>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</si>
  <si>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</si>
  <si>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</si>
  <si>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</si>
  <si>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</si>
  <si>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</si>
  <si>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</si>
  <si>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</si>
  <si>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</si>
  <si>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</si>
  <si>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</si>
  <si>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</si>
  <si>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</si>
  <si>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</si>
  <si>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</si>
  <si>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</si>
  <si>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</si>
  <si>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</si>
  <si>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</si>
  <si>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</si>
  <si>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</si>
  <si>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</si>
  <si>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</si>
  <si>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</si>
  <si>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</si>
  <si>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</si>
  <si>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</si>
  <si>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</si>
  <si>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</si>
  <si>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</si>
  <si>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</si>
  <si>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</si>
  <si>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</si>
  <si>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</si>
  <si>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</si>
  <si>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</si>
  <si>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</si>
  <si>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</si>
  <si>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</si>
  <si>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</si>
  <si>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</si>
  <si>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</si>
  <si>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</si>
  <si>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</si>
  <si>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</si>
  <si>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</si>
  <si>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</si>
  <si>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</si>
  <si>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</si>
  <si>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</si>
  <si>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</si>
  <si>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</si>
  <si>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</si>
  <si>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</si>
  <si>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</si>
  <si>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</si>
  <si>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</si>
  <si>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</si>
  <si>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</si>
  <si>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</si>
  <si>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</si>
  <si>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</si>
  <si>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</si>
  <si>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</si>
  <si>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</si>
  <si>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</si>
  <si>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</si>
  <si>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</si>
  <si>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</si>
  <si>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</si>
  <si>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</si>
  <si>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</si>
  <si>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</si>
  <si>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</si>
  <si>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</si>
  <si>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</si>
  <si>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</si>
  <si>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</si>
  <si>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</si>
  <si>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</si>
  <si>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</si>
  <si>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</si>
  <si>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</si>
  <si>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</si>
  <si>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</si>
  <si>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</si>
  <si>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</si>
  <si>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</si>
  <si>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</si>
  <si>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</si>
  <si>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</si>
  <si>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</si>
  <si>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</si>
  <si>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</si>
  <si>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</si>
  <si>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</si>
  <si>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</si>
  <si>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</si>
  <si>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</si>
  <si>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</si>
  <si>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</si>
  <si>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</si>
  <si>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</si>
  <si>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</si>
  <si>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</si>
  <si>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</si>
  <si>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</si>
  <si>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</si>
  <si>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</si>
  <si>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</si>
  <si>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</si>
  <si>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</si>
  <si>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</si>
  <si>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</si>
  <si>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</si>
  <si>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</si>
  <si>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</si>
  <si>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</si>
  <si>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</si>
  <si>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</si>
  <si>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</si>
  <si>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</si>
  <si>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</si>
  <si>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</si>
  <si>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</si>
  <si>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</si>
  <si>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</si>
  <si>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</si>
  <si>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</si>
  <si>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</si>
  <si>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</si>
  <si>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</si>
  <si>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</si>
  <si>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</si>
  <si>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</si>
  <si>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</si>
  <si>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</si>
  <si>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</si>
  <si>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</si>
  <si>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</si>
  <si>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</si>
  <si>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</si>
  <si>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</si>
  <si>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</si>
  <si>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</si>
  <si>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</si>
  <si>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</si>
  <si>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</si>
  <si>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</si>
  <si>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</si>
  <si>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</si>
  <si>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</si>
  <si>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</si>
  <si>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</si>
  <si>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</si>
  <si>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</si>
  <si>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</si>
  <si>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</si>
  <si>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</si>
  <si>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</si>
  <si>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</si>
  <si>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</si>
  <si>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</si>
  <si>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</si>
  <si>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</si>
  <si>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</si>
  <si>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</si>
  <si>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</si>
  <si>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</si>
  <si>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</si>
  <si>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</si>
  <si>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</si>
  <si>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</si>
  <si>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</si>
  <si>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</si>
  <si>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</si>
  <si>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</si>
  <si>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</si>
  <si>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</si>
  <si>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</si>
  <si>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</si>
  <si>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</si>
  <si>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</si>
  <si>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</si>
  <si>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</si>
  <si>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</si>
  <si>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</si>
  <si>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</si>
  <si>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</si>
  <si>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</si>
  <si>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</si>
  <si>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</si>
  <si>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</si>
  <si>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</si>
  <si>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</si>
  <si>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</si>
  <si>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</si>
  <si>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</si>
  <si>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</si>
  <si>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</si>
  <si>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</si>
  <si>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</si>
  <si>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</si>
  <si>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</si>
  <si>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</si>
  <si>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</si>
  <si>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</si>
  <si>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</si>
  <si>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</si>
  <si>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</si>
  <si>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</si>
  <si>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</si>
  <si>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</si>
  <si>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</si>
  <si>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</si>
  <si>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</si>
  <si>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</si>
  <si>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</si>
  <si>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</si>
  <si>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</si>
  <si>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</si>
  <si>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</si>
  <si>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</si>
  <si>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</si>
  <si>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</si>
  <si>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</si>
  <si>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</si>
  <si>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</si>
  <si>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</si>
  <si>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</si>
  <si>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</si>
  <si>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</si>
  <si>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</si>
  <si>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</si>
  <si>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</si>
  <si>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</si>
  <si>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</si>
  <si>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</si>
  <si>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</si>
  <si>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</si>
  <si>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</si>
  <si>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</si>
  <si>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</si>
  <si>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</si>
  <si>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</si>
  <si>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</si>
  <si>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</si>
  <si>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</si>
  <si>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</si>
  <si>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</si>
  <si>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</si>
  <si>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</si>
  <si>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</si>
  <si>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</si>
  <si>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</si>
  <si>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</si>
  <si>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</si>
  <si>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</si>
  <si>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</si>
  <si>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</si>
  <si>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</si>
  <si>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</si>
  <si>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</si>
  <si>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</si>
  <si>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</si>
  <si>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</si>
  <si>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</si>
  <si>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</si>
  <si>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</si>
  <si>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</si>
  <si>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</si>
  <si>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</si>
  <si>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</si>
  <si>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</si>
  <si>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</si>
  <si>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</si>
  <si>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</si>
  <si>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</si>
  <si>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</si>
  <si>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</si>
  <si>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</si>
  <si>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</si>
  <si>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</si>
  <si>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</si>
  <si>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</si>
  <si>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</si>
  <si>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</si>
  <si>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</si>
  <si>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</si>
  <si>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</si>
  <si>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</si>
  <si>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</si>
  <si>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</si>
  <si>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</si>
  <si>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</si>
  <si>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</si>
  <si>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</si>
  <si>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</si>
  <si>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</si>
  <si>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</si>
  <si>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</si>
  <si>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</si>
  <si>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</si>
  <si>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</si>
  <si>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</si>
  <si>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</si>
  <si>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</si>
  <si>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</si>
  <si>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</si>
  <si>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</si>
  <si>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</si>
  <si>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</si>
  <si>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</si>
  <si>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</si>
  <si>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</si>
  <si>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</si>
  <si>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</si>
  <si>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</si>
  <si>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</si>
  <si>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</si>
  <si>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</si>
  <si>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</si>
  <si>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</si>
  <si>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</si>
  <si>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</si>
  <si>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</si>
  <si>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</si>
  <si>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</si>
  <si>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</si>
  <si>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</si>
  <si>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</si>
  <si>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</si>
  <si>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</si>
  <si>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</si>
  <si>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</si>
  <si>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</si>
  <si>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</si>
  <si>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</si>
  <si>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</si>
  <si>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</si>
  <si>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</si>
  <si>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</si>
  <si>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</si>
  <si>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</si>
  <si>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</si>
  <si>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</si>
  <si>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</si>
  <si>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</si>
  <si>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</si>
  <si>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</si>
  <si>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</si>
  <si>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</si>
  <si>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</si>
  <si>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</si>
  <si>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</si>
  <si>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</si>
  <si>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</si>
  <si>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</si>
  <si>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</si>
  <si>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</si>
  <si>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</si>
  <si>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</si>
  <si>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</si>
  <si>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</si>
  <si>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</si>
  <si>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</si>
  <si>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</si>
  <si>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</si>
  <si>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</si>
  <si>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</si>
  <si>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</si>
  <si>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</si>
  <si>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</si>
  <si>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</si>
  <si>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</si>
  <si>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</si>
  <si>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</si>
  <si>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</si>
  <si>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</si>
  <si>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</si>
  <si>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</si>
  <si>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</si>
  <si>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</si>
  <si>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</si>
  <si>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</si>
  <si>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</si>
  <si>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</si>
  <si>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</si>
  <si>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</si>
  <si>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</si>
  <si>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</si>
  <si>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</si>
  <si>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</si>
  <si>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</si>
  <si>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</si>
  <si>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</si>
  <si>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</si>
  <si>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</si>
  <si>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</si>
  <si>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</si>
  <si>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</si>
  <si>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</si>
  <si>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</si>
  <si>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</si>
  <si>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</si>
  <si>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</si>
  <si>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</si>
  <si>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</si>
  <si>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</si>
  <si>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</si>
  <si>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</si>
  <si>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</si>
  <si>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</si>
  <si>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</si>
  <si>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</si>
  <si>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</si>
  <si>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</si>
  <si>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</si>
  <si>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</si>
  <si>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</si>
  <si>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</si>
  <si>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</si>
  <si>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</si>
  <si>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</si>
  <si>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</si>
  <si>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</si>
  <si>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</si>
  <si>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</si>
  <si>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</si>
  <si>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</si>
  <si>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</si>
  <si>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</si>
  <si>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</si>
  <si>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</si>
  <si>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</si>
  <si>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</si>
  <si>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</si>
  <si>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</si>
  <si>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</si>
  <si>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</si>
  <si>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</si>
  <si>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</si>
  <si>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</si>
  <si>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</si>
  <si>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</si>
  <si>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</si>
  <si>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</si>
  <si>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</si>
  <si>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</si>
  <si>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</si>
  <si>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</si>
  <si>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</si>
  <si>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</si>
  <si>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</si>
  <si>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</si>
  <si>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</si>
  <si>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</si>
  <si>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</si>
  <si>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</si>
  <si>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</si>
  <si>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</si>
  <si>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</si>
  <si>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</si>
  <si>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</si>
  <si>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</si>
  <si>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</si>
  <si>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</si>
  <si>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</si>
  <si>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</si>
  <si>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</si>
  <si>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</si>
  <si>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</si>
  <si>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</si>
  <si>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</si>
  <si>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</si>
  <si>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</si>
  <si>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</si>
  <si>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</si>
  <si>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</si>
  <si>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</si>
  <si>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</si>
  <si>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</si>
  <si>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</si>
  <si>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</si>
  <si>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</si>
  <si>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</si>
  <si>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</si>
  <si>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</si>
  <si>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</si>
  <si>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</si>
  <si>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</si>
  <si>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</si>
  <si>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</si>
  <si>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</si>
  <si>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</si>
  <si>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</si>
  <si>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</si>
  <si>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</si>
  <si>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</si>
  <si>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</si>
  <si>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</si>
  <si>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</si>
  <si>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</si>
  <si>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</si>
  <si>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</si>
  <si>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</si>
  <si>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</si>
  <si>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</si>
  <si>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</si>
  <si>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</si>
  <si>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</si>
  <si>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</si>
  <si>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</si>
  <si>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</si>
  <si>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</si>
  <si>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</si>
  <si>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</si>
  <si>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</si>
  <si>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</si>
  <si>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</si>
  <si>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</si>
  <si>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</si>
  <si>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</si>
  <si>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</si>
  <si>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</si>
  <si>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</si>
  <si>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</si>
  <si>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</si>
  <si>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</si>
  <si>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</si>
  <si>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</si>
  <si>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</si>
  <si>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</si>
  <si>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</si>
  <si>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</si>
  <si>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</si>
  <si>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</si>
  <si>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</si>
  <si>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</si>
  <si>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</si>
  <si>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</si>
  <si>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</si>
  <si>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</si>
  <si>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</si>
  <si>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</si>
  <si>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</si>
  <si>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</si>
  <si>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</si>
  <si>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</si>
  <si>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</si>
  <si>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</si>
  <si>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</si>
  <si>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</si>
  <si>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</si>
  <si>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</si>
  <si>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</si>
  <si>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</si>
  <si>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</si>
  <si>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</si>
  <si>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</si>
  <si>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</si>
  <si>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</si>
  <si>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</si>
  <si>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</si>
  <si>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</si>
  <si>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</si>
  <si>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</si>
  <si>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</si>
  <si>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</si>
  <si>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</si>
  <si>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</si>
  <si>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</si>
  <si>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</si>
  <si>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</si>
  <si>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</si>
  <si>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</si>
  <si>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</si>
  <si>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</si>
  <si>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</si>
  <si>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</si>
  <si>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</si>
  <si>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</si>
  <si>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</si>
  <si>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</si>
  <si>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</si>
  <si>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</si>
  <si>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</si>
  <si>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</si>
  <si>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</si>
  <si>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</si>
  <si>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</si>
  <si>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</si>
  <si>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</si>
  <si>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</si>
  <si>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</si>
  <si>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</si>
  <si>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</si>
  <si>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</si>
  <si>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</si>
  <si>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</si>
  <si>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</si>
  <si>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</si>
  <si>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</si>
  <si>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</si>
  <si>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</si>
  <si>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</si>
  <si>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</si>
  <si>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</si>
  <si>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</si>
  <si>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</si>
  <si>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</si>
  <si>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</si>
  <si>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</si>
  <si>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</si>
  <si>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</si>
  <si>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</si>
  <si>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</si>
  <si>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</si>
  <si>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</si>
  <si>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</si>
  <si>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</si>
  <si>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</si>
  <si>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</si>
  <si>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</si>
  <si>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</si>
  <si>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</si>
  <si>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</si>
  <si>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</si>
  <si>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</si>
  <si>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</si>
  <si>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</si>
  <si>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</si>
  <si>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</si>
  <si>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</si>
  <si>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</si>
  <si>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</si>
  <si>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</si>
  <si>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</si>
  <si>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</si>
  <si>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</si>
  <si>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</si>
  <si>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</si>
  <si>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</si>
  <si>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</si>
  <si>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</si>
  <si>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</si>
  <si>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</si>
  <si>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</si>
  <si>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</si>
  <si>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</si>
  <si>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</si>
  <si>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</si>
  <si>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</si>
  <si>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</si>
  <si>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</si>
  <si>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</si>
  <si>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</si>
  <si>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</si>
  <si>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</si>
  <si>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</si>
  <si>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</si>
  <si>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</si>
  <si>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</si>
  <si>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</si>
  <si>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</si>
  <si>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</si>
  <si>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</si>
  <si>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</si>
  <si>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</si>
  <si>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</si>
  <si>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</si>
  <si>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</si>
  <si>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</si>
  <si>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</si>
  <si>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</si>
  <si>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</si>
  <si>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</si>
  <si>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</si>
  <si>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</si>
  <si>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</si>
  <si>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</si>
  <si>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</si>
  <si>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</si>
  <si>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</si>
  <si>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</si>
  <si>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</si>
  <si>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</si>
  <si>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</si>
  <si>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</si>
  <si>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</si>
  <si>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</si>
  <si>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</si>
  <si>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</si>
  <si>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</si>
  <si>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</si>
  <si>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</si>
  <si>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</si>
  <si>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</si>
  <si>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</si>
  <si>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</si>
  <si>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</si>
  <si>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</si>
  <si>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</si>
  <si>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</si>
  <si>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</si>
  <si>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</si>
  <si>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</si>
  <si>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</si>
  <si>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</si>
  <si>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</si>
  <si>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</si>
  <si>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</si>
  <si>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</si>
  <si>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</si>
  <si>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</si>
  <si>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</si>
  <si>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</si>
  <si>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</si>
  <si>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</si>
  <si>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</si>
  <si>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</si>
  <si>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</si>
  <si>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</si>
  <si>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</si>
  <si>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</si>
  <si>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</si>
  <si>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</si>
  <si>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</si>
  <si>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</si>
  <si>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</si>
  <si>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</si>
  <si>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</si>
  <si>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</si>
  <si>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</si>
  <si>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</si>
  <si>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</si>
  <si>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</si>
  <si>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</si>
  <si>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</si>
  <si>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</si>
  <si>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</si>
  <si>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</si>
  <si>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</si>
  <si>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</si>
  <si>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</si>
  <si>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</si>
  <si>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</si>
  <si>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</si>
  <si>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</si>
  <si>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</si>
  <si>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</si>
  <si>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</si>
  <si>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</si>
  <si>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</si>
  <si>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</si>
  <si>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</si>
  <si>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</si>
  <si>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</si>
  <si>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</si>
  <si>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</si>
  <si>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</si>
  <si>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</si>
  <si>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</si>
  <si>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</si>
  <si>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</si>
  <si>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</si>
  <si>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</si>
  <si>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</si>
  <si>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</si>
  <si>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</si>
  <si>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</si>
  <si>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</si>
  <si>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</si>
  <si>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</si>
  <si>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</si>
  <si>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</si>
  <si>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</si>
  <si>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</si>
  <si>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</si>
  <si>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</si>
  <si>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</si>
  <si>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</si>
  <si>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</si>
  <si>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</si>
  <si>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</si>
  <si>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</si>
  <si>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</si>
  <si>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</si>
  <si>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</si>
  <si>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</si>
  <si>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</si>
  <si>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</si>
  <si>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</si>
  <si>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</si>
  <si>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</si>
  <si>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</si>
  <si>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</si>
  <si>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</si>
  <si>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</si>
  <si>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</si>
  <si>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</si>
  <si>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</si>
  <si>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</si>
  <si>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</si>
  <si>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</si>
  <si>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</si>
  <si>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</si>
  <si>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</si>
  <si>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</si>
  <si>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</si>
  <si>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</si>
  <si>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</si>
  <si>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</si>
  <si>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</si>
  <si>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</si>
  <si>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</si>
  <si>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</si>
  <si>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</si>
  <si>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</si>
  <si>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</si>
  <si>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</si>
  <si>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</si>
  <si>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</si>
  <si>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</si>
  <si>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</si>
  <si>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</si>
  <si>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</si>
  <si>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</si>
  <si>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</si>
  <si>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</si>
  <si>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</si>
  <si>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</si>
  <si>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</si>
  <si>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</si>
  <si>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</si>
  <si>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</si>
  <si>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</si>
  <si>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</si>
  <si>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</si>
  <si>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</si>
  <si>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</si>
  <si>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</si>
  <si>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</si>
  <si>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</si>
  <si>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</si>
  <si>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</si>
  <si>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</si>
  <si>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</si>
  <si>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</si>
  <si>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</si>
  <si>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</si>
  <si>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</si>
  <si>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</si>
  <si>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</si>
  <si>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</si>
  <si>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</si>
  <si>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</si>
  <si>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</si>
  <si>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</si>
  <si>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</si>
  <si>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</si>
  <si>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</si>
  <si>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</si>
  <si>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</si>
  <si>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</si>
  <si>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</si>
  <si>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</si>
  <si>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</si>
  <si>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</si>
  <si>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</si>
  <si>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</si>
  <si>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</si>
  <si>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</si>
  <si>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</si>
  <si>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</si>
  <si>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</si>
  <si>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</si>
  <si>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</si>
  <si>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</si>
  <si>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</si>
  <si>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</si>
  <si>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</si>
  <si>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</si>
  <si>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</si>
  <si>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</si>
  <si>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</si>
  <si>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</si>
  <si>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</si>
  <si>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</si>
  <si>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</si>
  <si>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</si>
  <si>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</si>
  <si>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</si>
  <si>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</si>
  <si>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</si>
  <si>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</si>
  <si>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</si>
  <si>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</si>
  <si>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</si>
  <si>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</si>
  <si>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</si>
  <si>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</si>
  <si>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</si>
  <si>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</si>
  <si>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</si>
  <si>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</si>
  <si>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</si>
  <si>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</si>
  <si>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</si>
  <si>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</si>
  <si>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</si>
  <si>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</si>
  <si>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</si>
  <si>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</si>
  <si>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</si>
  <si>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</si>
  <si>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</si>
  <si>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</si>
  <si>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</si>
  <si>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</si>
  <si>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</si>
  <si>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</si>
  <si>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</si>
  <si>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</si>
  <si>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</si>
  <si>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</si>
  <si>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</si>
  <si>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</si>
  <si>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</si>
  <si>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</si>
  <si>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</si>
  <si>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</si>
  <si>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</si>
  <si>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</si>
  <si>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</si>
  <si>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</si>
  <si>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</si>
  <si>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</si>
  <si>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</si>
  <si>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</si>
  <si>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</si>
  <si>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</si>
  <si>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</si>
  <si>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</si>
  <si>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</si>
  <si>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</si>
  <si>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</si>
  <si>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</si>
  <si>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</si>
  <si>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</si>
  <si>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</si>
  <si>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</si>
  <si>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</si>
  <si>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</si>
  <si>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</si>
  <si>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</si>
  <si>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</si>
  <si>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</si>
  <si>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</si>
  <si>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</si>
  <si>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</si>
  <si>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</si>
  <si>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</si>
  <si>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</si>
  <si>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</si>
  <si>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</si>
  <si>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</si>
  <si>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</si>
  <si>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</si>
  <si>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</si>
  <si>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</si>
  <si>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</si>
  <si>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</si>
  <si>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</si>
  <si>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</si>
  <si>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</si>
  <si>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</si>
  <si>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</si>
  <si>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</si>
  <si>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</si>
  <si>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</si>
  <si>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</si>
  <si>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</si>
  <si>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</si>
  <si>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</si>
  <si>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</si>
  <si>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</si>
  <si>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</si>
  <si>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</si>
  <si>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</si>
  <si>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</si>
  <si>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</si>
  <si>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</si>
  <si>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</si>
  <si>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</si>
  <si>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</si>
  <si>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</si>
  <si>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</si>
  <si>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</si>
  <si>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</si>
  <si>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</si>
  <si>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</si>
  <si>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</si>
  <si>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</si>
  <si>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</si>
  <si>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</si>
  <si>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</si>
  <si>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</si>
  <si>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</si>
  <si>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</si>
  <si>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</si>
  <si>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</si>
  <si>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</si>
  <si>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</si>
  <si>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</si>
  <si>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</si>
  <si>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</si>
  <si>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</si>
  <si>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</si>
  <si>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</si>
  <si>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</si>
  <si>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</si>
  <si>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</si>
  <si>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</si>
  <si>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</si>
  <si>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</si>
  <si>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</si>
  <si>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</si>
  <si>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</si>
  <si>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</si>
  <si>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</si>
  <si>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</si>
  <si>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</si>
  <si>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</si>
  <si>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</si>
  <si>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</si>
  <si>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</si>
  <si>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</si>
  <si>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</si>
  <si>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</si>
  <si>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</si>
  <si>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</si>
  <si>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</si>
  <si>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</si>
  <si>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</si>
  <si>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</si>
  <si>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</si>
  <si>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</si>
  <si>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</si>
  <si>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</si>
  <si>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</si>
  <si>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</si>
  <si>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</si>
  <si>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</si>
  <si>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</si>
  <si>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</si>
  <si>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</si>
  <si>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</si>
  <si>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</si>
  <si>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</si>
  <si>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</si>
  <si>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</si>
  <si>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</si>
  <si>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</si>
  <si>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</si>
  <si>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</si>
  <si>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</si>
  <si>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</si>
  <si>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</si>
  <si>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</si>
  <si>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</si>
  <si>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</si>
  <si>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</si>
  <si>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</si>
  <si>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</si>
  <si>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</si>
  <si>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</si>
  <si>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</si>
  <si>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</si>
  <si>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</si>
  <si>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</si>
  <si>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</si>
  <si>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</si>
  <si>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</si>
  <si>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</si>
  <si>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</si>
  <si>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</si>
  <si>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</si>
  <si>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</si>
  <si>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</si>
  <si>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</si>
  <si>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</si>
  <si>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</si>
  <si>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</si>
  <si>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</si>
  <si>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</si>
  <si>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</si>
  <si>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</si>
  <si>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</si>
  <si>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</si>
  <si>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</si>
  <si>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</si>
  <si>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</si>
  <si>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</si>
  <si>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</si>
  <si>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</si>
  <si>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</si>
  <si>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</si>
  <si>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</si>
  <si>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</si>
  <si>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</si>
  <si>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</si>
  <si>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</si>
  <si>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</si>
  <si>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</si>
  <si>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</si>
  <si>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</si>
  <si>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</si>
  <si>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</si>
  <si>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</si>
  <si>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</si>
  <si>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</si>
  <si>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</si>
  <si>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</si>
  <si>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</si>
  <si>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</si>
  <si>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</si>
  <si>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</si>
  <si>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</si>
  <si>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</si>
  <si>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</si>
  <si>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</si>
  <si>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</si>
  <si>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</si>
  <si>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</si>
  <si>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</si>
  <si>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</si>
  <si>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</si>
  <si>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</si>
  <si>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</si>
  <si>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</si>
  <si>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</si>
  <si>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</si>
  <si>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</si>
  <si>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</si>
  <si>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</si>
  <si>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</si>
  <si>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</si>
  <si>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</si>
  <si>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</si>
  <si>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</si>
  <si>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</si>
  <si>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</si>
  <si>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</si>
  <si>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</si>
  <si>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</si>
  <si>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</si>
  <si>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</si>
  <si>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</si>
  <si>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</si>
  <si>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</si>
  <si>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</si>
  <si>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</si>
  <si>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</si>
  <si>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</si>
  <si>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</si>
  <si>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</si>
  <si>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</si>
  <si>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</si>
  <si>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</si>
  <si>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</si>
  <si>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</si>
  <si>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</si>
  <si>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</si>
  <si>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</si>
  <si>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</si>
  <si>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</si>
  <si>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</si>
  <si>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</si>
  <si>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</si>
  <si>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</si>
  <si>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</si>
  <si>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</si>
  <si>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</si>
  <si>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</si>
  <si>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</si>
  <si>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</si>
  <si>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</si>
  <si>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</si>
  <si>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</si>
  <si>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</si>
  <si>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</si>
  <si>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</si>
  <si>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</si>
  <si>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</si>
  <si>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</si>
  <si>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</si>
  <si>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</si>
  <si>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</si>
  <si>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</si>
  <si>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</si>
  <si>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</si>
  <si>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</si>
  <si>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</si>
  <si>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</si>
  <si>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</si>
  <si>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</si>
  <si>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</si>
  <si>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</si>
  <si>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</si>
  <si>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</si>
  <si>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</si>
  <si>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</si>
  <si>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</si>
  <si>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</si>
  <si>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</si>
  <si>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</si>
  <si>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</si>
  <si>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</si>
  <si>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</si>
  <si>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</si>
  <si>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</si>
  <si>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</si>
  <si>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</si>
  <si>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</si>
  <si>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</si>
  <si>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</si>
  <si>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</si>
  <si>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</si>
  <si>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</si>
  <si>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</si>
  <si>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</si>
  <si>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</si>
  <si>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</si>
  <si>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</si>
  <si>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</si>
  <si>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</si>
  <si>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</si>
  <si>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</si>
  <si>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</si>
  <si>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</si>
  <si>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</si>
  <si>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</si>
  <si>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</si>
  <si>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</si>
  <si>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</si>
  <si>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</si>
  <si>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</si>
  <si>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</si>
  <si>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</si>
  <si>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</si>
  <si>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</si>
  <si>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</si>
  <si>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</si>
  <si>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</si>
  <si>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</si>
  <si>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</si>
  <si>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</si>
  <si>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</si>
  <si>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</si>
  <si>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</si>
  <si>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</si>
  <si>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</si>
  <si>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</si>
  <si>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</si>
  <si>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</si>
  <si>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</si>
  <si>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</si>
  <si>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</si>
  <si>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</si>
  <si>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</si>
  <si>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</si>
  <si>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</si>
  <si>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</si>
  <si>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</si>
  <si>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</si>
  <si>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</si>
  <si>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</si>
  <si>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</si>
  <si>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</si>
  <si>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</si>
  <si>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</si>
  <si>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</si>
  <si>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</si>
  <si>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</si>
  <si>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</si>
  <si>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</si>
  <si>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</si>
  <si>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</si>
  <si>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</si>
  <si>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</si>
  <si>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</si>
  <si>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</si>
  <si>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</si>
  <si>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</si>
  <si>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</si>
  <si>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</si>
  <si>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</si>
  <si>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</si>
  <si>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</si>
  <si>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</si>
  <si>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</si>
  <si>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</si>
  <si>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</si>
  <si>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</si>
  <si>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</si>
  <si>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</si>
  <si>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</si>
  <si>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</si>
  <si>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</si>
  <si>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</si>
  <si>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</si>
  <si>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</si>
  <si>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</si>
  <si>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</si>
  <si>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</si>
  <si>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</si>
  <si>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</si>
  <si>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</si>
  <si>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</si>
  <si>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</si>
  <si>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</si>
  <si>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</si>
  <si>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</si>
  <si>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</si>
  <si>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</si>
  <si>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</si>
  <si>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</si>
  <si>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</si>
  <si>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</si>
  <si>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</si>
  <si>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</si>
  <si>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</si>
  <si>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</si>
  <si>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</si>
  <si>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</si>
  <si>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</si>
  <si>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</si>
  <si>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</si>
  <si>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</si>
  <si>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</si>
  <si>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</si>
  <si>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</si>
  <si>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</si>
  <si>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</si>
  <si>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</si>
  <si>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</si>
  <si>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</si>
  <si>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</si>
  <si>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</si>
  <si>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</si>
  <si>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</si>
  <si>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</si>
  <si>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</si>
  <si>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</si>
  <si>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</si>
  <si>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</si>
  <si>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</si>
  <si>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</si>
  <si>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</si>
  <si>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</si>
  <si>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</si>
  <si>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</si>
  <si>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</si>
  <si>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</si>
  <si>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</si>
  <si>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</si>
  <si>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</si>
  <si>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</si>
  <si>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</si>
  <si>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</si>
  <si>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</si>
  <si>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</si>
  <si>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</si>
  <si>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</si>
  <si>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</si>
  <si>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</si>
  <si>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</si>
  <si>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</si>
  <si>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</si>
  <si>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</si>
  <si>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</si>
  <si>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</si>
  <si>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</si>
  <si>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</si>
  <si>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</si>
  <si>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</si>
  <si>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</si>
  <si>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</si>
  <si>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</si>
  <si>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</si>
  <si>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</si>
  <si>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</si>
  <si>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</si>
  <si>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</si>
  <si>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</si>
  <si>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</si>
  <si>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</si>
  <si>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Owl</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</si>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</sst>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0" fillId="0" borderId="0" xfId="0" quotePrefix="1"/>
  </cellXfs>
  <cellStyles count="1">
    <cellStyle name="Normal" xfId="0" builtinId="0"/>
  </cellStyles>
  <dxfs count="19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1617</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470</c:v>
                </c:pt>
                <c:pt idx="1">
                  <c:v>1250</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192071</c:v>
                </c:pt>
                <c:pt idx="1">
                  <c:v>126190</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364</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9.8000000000000007</c:v>
                </c:pt>
                <c:pt idx="1">
                  <c:v>5.9</c:v>
                </c:pt>
                <c:pt idx="2">
                  <c:v>5.7</c:v>
                </c:pt>
                <c:pt idx="3">
                  <c:v>4.8</c:v>
                </c:pt>
                <c:pt idx="4">
                  <c:v>3.2</c:v>
                </c:pt>
                <c:pt idx="5">
                  <c:v>70.599999999999994</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225</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224</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15.54</c:v>
                </c:pt>
                <c:pt idx="1">
                  <c:v>11.92</c:v>
                </c:pt>
                <c:pt idx="2">
                  <c:v>8.2200000000000006</c:v>
                </c:pt>
                <c:pt idx="3">
                  <c:v>4.2300000000000004</c:v>
                </c:pt>
                <c:pt idx="4">
                  <c:v>3.13</c:v>
                </c:pt>
                <c:pt idx="5">
                  <c:v>56.96</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201</c:v>
                </c:pt>
                <c:pt idx="1">
                  <c:v>582</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25676</c:v>
                </c:pt>
                <c:pt idx="1">
                  <c:v>12183</c:v>
                </c:pt>
                <c:pt idx="2">
                  <c:v>25210</c:v>
                </c:pt>
                <c:pt idx="3">
                  <c:v>60312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12.73</c:v>
                </c:pt>
                <c:pt idx="1">
                  <c:v>11.19</c:v>
                </c:pt>
                <c:pt idx="2">
                  <c:v>9.15</c:v>
                </c:pt>
                <c:pt idx="3">
                  <c:v>5.0599999999999996</c:v>
                </c:pt>
                <c:pt idx="4">
                  <c:v>4.43</c:v>
                </c:pt>
                <c:pt idx="5">
                  <c:v>57.44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201</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ButterflyEgg</c:v>
                </c:pt>
                <c:pt idx="3">
                  <c:v>Firefly</c:v>
                </c:pt>
                <c:pt idx="4">
                  <c:v>Rat</c:v>
                </c:pt>
                <c:pt idx="5">
                  <c:v>Others</c:v>
                </c:pt>
              </c:strCache>
            </c:strRef>
          </c:cat>
          <c:val>
            <c:numRef>
              <c:f>'Prog. "Dark"'!$F$83:$F$88</c:f>
              <c:numCache>
                <c:formatCode>General</c:formatCode>
                <c:ptCount val="6"/>
                <c:pt idx="0">
                  <c:v>9.6300000000000008</c:v>
                </c:pt>
                <c:pt idx="1">
                  <c:v>9.09</c:v>
                </c:pt>
                <c:pt idx="2">
                  <c:v>4.59</c:v>
                </c:pt>
                <c:pt idx="3">
                  <c:v>3.87</c:v>
                </c:pt>
                <c:pt idx="4">
                  <c:v>3.78</c:v>
                </c:pt>
                <c:pt idx="5">
                  <c:v>69.039999999999992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308.611667824072"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73"/>
    </cacheField>
    <cacheField name="Percentage2" numFmtId="0">
      <sharedItems containsSemiMixedTypes="0" containsString="0" containsNumber="1" minValue="0" maxValue="9.8000000000000007"/>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11"/>
    </cacheField>
    <cacheField name="Percentage4" numFmtId="0">
      <sharedItems containsSemiMixedTypes="0" containsString="0" containsNumber="1" minValue="0" maxValue="7.7"/>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Big"/>
        <s v="HermitCrabBlueSmall"/>
        <s v="HermitCrabBlueSmallTurret"/>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HermitCrabBlue" u="1"/>
        <s v="HangingCage" u="1"/>
        <s v="Random" u="1"/>
        <s v="OwlBig" u="1"/>
        <s v="FlyingTicket" u="1"/>
        <s v="GoodWitch02" u="1"/>
        <s v="PiranhaDark" u="1"/>
        <s v="WorkerA" u="1"/>
        <s v="Cage" u="1"/>
        <s v="OwlWhite" u="1"/>
        <s v="Crocodile Evade" u="1"/>
        <s v="Star"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52"/>
    <n v="3"/>
    <n v="6"/>
    <n v="0.5"/>
    <n v="104"/>
    <n v="2"/>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36"/>
    <n v="2"/>
    <n v="16"/>
    <n v="1.4"/>
    <n v="80"/>
    <n v="1.5"/>
    <x v="6"/>
  </r>
  <r>
    <s v="SP_BatSmall01_Flock"/>
    <s v="BatSmall_Flock"/>
    <s v="PF_BatSmall01_Flock"/>
    <n v="280"/>
    <n v="280"/>
    <n v="2"/>
    <n v="25"/>
    <n v="0"/>
    <n v="0"/>
    <s v="-"/>
    <n v="41"/>
    <n v="1.7"/>
    <n v="154"/>
    <n v="8.8000000000000007"/>
    <n v="107"/>
    <n v="9.6"/>
    <n v="302"/>
    <n v="5.7"/>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2"/>
    <n v="1.3"/>
    <n v="0"/>
    <n v="0"/>
    <n v="35"/>
    <n v="0.7"/>
    <x v="9"/>
  </r>
  <r>
    <s v="SP_Butterfly"/>
    <s v="Butterfly"/>
    <s v="PF_Butterfly"/>
    <n v="110"/>
    <n v="110"/>
    <n v="50"/>
    <n v="100"/>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8"/>
    <n v="16"/>
    <n v="0.9"/>
    <n v="0"/>
    <n v="0"/>
    <n v="86"/>
    <n v="1.6"/>
    <x v="13"/>
  </r>
  <r>
    <s v="SP_Canary_Random_Flock"/>
    <s v="Canary01_Flock"/>
    <s v="PF_Canary01_Flock"/>
    <n v="180"/>
    <n v="180"/>
    <n v="2"/>
    <n v="25"/>
    <n v="0"/>
    <n v="0"/>
    <s v="-"/>
    <n v="196"/>
    <n v="8"/>
    <n v="62"/>
    <n v="3.5"/>
    <n v="0"/>
    <n v="0"/>
    <n v="258"/>
    <n v="4.8"/>
    <x v="13"/>
  </r>
  <r>
    <s v="SP_Canary01_Flock"/>
    <s v="Canary01_Flock"/>
    <s v="PF_Canary01_Flock"/>
    <n v="180"/>
    <n v="180"/>
    <n v="2"/>
    <n v="25"/>
    <n v="0"/>
    <n v="0"/>
    <s v="-"/>
    <n v="65"/>
    <n v="2.6"/>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7"/>
    <n v="0"/>
    <n v="0"/>
    <n v="13"/>
    <n v="0.2"/>
    <x v="19"/>
  </r>
  <r>
    <s v="SP_Crocodile_Evade"/>
    <s v="Crocodile"/>
    <s v="PF_Crocodile_Evade"/>
    <n v="240"/>
    <n v="240"/>
    <n v="30"/>
    <n v="55"/>
    <n v="1"/>
    <n v="1"/>
    <s v="-"/>
    <n v="0"/>
    <n v="0"/>
    <n v="2"/>
    <n v="0.1"/>
    <n v="0"/>
    <n v="0"/>
    <n v="2"/>
    <n v="0"/>
    <x v="19"/>
  </r>
  <r>
    <s v="SP_Crow_Flock"/>
    <s v="Crow_Flock"/>
    <s v="PF_Crow_Flock"/>
    <n v="200"/>
    <n v="200"/>
    <n v="3"/>
    <n v="25"/>
    <n v="0"/>
    <n v="0"/>
    <s v="-"/>
    <n v="60"/>
    <n v="2.4"/>
    <n v="31"/>
    <n v="1.8"/>
    <n v="42"/>
    <n v="3.8"/>
    <n v="133"/>
    <n v="2.5"/>
    <x v="20"/>
  </r>
  <r>
    <s v="SP_Driller"/>
    <s v="Driller"/>
    <s v="PF_Driller"/>
    <n v="300"/>
    <n v="300"/>
    <n v="45"/>
    <n v="105"/>
    <n v="2"/>
    <n v="2"/>
    <n v="40"/>
    <n v="0"/>
    <n v="0"/>
    <n v="14"/>
    <n v="0.8"/>
    <n v="0"/>
    <n v="0"/>
    <n v="14"/>
    <n v="0.3"/>
    <x v="21"/>
  </r>
  <r>
    <s v="SP_DrunkenMan"/>
    <s v="DrunkenMan"/>
    <s v="PF_DrunkenMonk"/>
    <n v="240"/>
    <n v="240"/>
    <n v="400"/>
    <n v="60"/>
    <n v="0"/>
    <n v="0"/>
    <s v="-"/>
    <n v="9"/>
    <n v="0.4"/>
    <n v="8"/>
    <n v="0.5"/>
    <n v="0"/>
    <n v="0"/>
    <n v="17"/>
    <n v="0.3"/>
    <x v="22"/>
  </r>
  <r>
    <s v="SP_EnemyTier0"/>
    <s v="EnemyTier0"/>
    <s v="PF_EnemyTier0"/>
    <n v="220"/>
    <n v="220"/>
    <n v="20"/>
    <n v="50"/>
    <n v="0"/>
    <n v="0"/>
    <n v="10"/>
    <n v="29"/>
    <n v="1.2"/>
    <n v="9"/>
    <n v="0.5"/>
    <n v="0"/>
    <n v="0"/>
    <n v="38"/>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5"/>
    <n v="0.9"/>
    <n v="14"/>
    <n v="1.3"/>
    <n v="36"/>
    <n v="0.7"/>
    <x v="28"/>
  </r>
  <r>
    <s v="SP_FairySmall"/>
    <s v="FairySmall"/>
    <s v="PF_FairySmall"/>
    <n v="140"/>
    <n v="140"/>
    <n v="6"/>
    <n v="25"/>
    <n v="0"/>
    <n v="0"/>
    <s v="-"/>
    <n v="18"/>
    <n v="0.7"/>
    <n v="26"/>
    <n v="1.5"/>
    <n v="14"/>
    <n v="1.3"/>
    <n v="58"/>
    <n v="1.1000000000000001"/>
    <x v="29"/>
  </r>
  <r>
    <s v="SP_FireFly"/>
    <s v="Firefly"/>
    <s v="PF_Firefly"/>
    <n v="110"/>
    <n v="110"/>
    <n v="13"/>
    <n v="40"/>
    <n v="2"/>
    <n v="2"/>
    <s v="-"/>
    <n v="0"/>
    <n v="0"/>
    <n v="0"/>
    <n v="0"/>
    <n v="43"/>
    <n v="3.9"/>
    <n v="43"/>
    <n v="0.8"/>
    <x v="30"/>
  </r>
  <r>
    <s v="SP_Fish_Random_Generic"/>
    <s v="Fish01_Generic"/>
    <s v="PF_Fish01_Generic"/>
    <n v="100"/>
    <n v="100"/>
    <n v="2"/>
    <n v="25"/>
    <n v="0"/>
    <n v="0"/>
    <s v="-"/>
    <n v="22"/>
    <n v="0.9"/>
    <n v="84"/>
    <n v="4.8"/>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1000000000000001"/>
    <n v="27"/>
    <n v="2.4"/>
    <n v="68"/>
    <n v="1.3"/>
    <x v="33"/>
  </r>
  <r>
    <s v="SP_Ghost01"/>
    <s v="Ghost01"/>
    <s v="PF_Ghost01"/>
    <n v="250"/>
    <n v="250"/>
    <n v="3"/>
    <n v="143"/>
    <n v="3"/>
    <n v="3"/>
    <n v="5"/>
    <n v="78"/>
    <n v="3.2"/>
    <n v="20"/>
    <n v="1.1000000000000001"/>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105"/>
    <n v="3"/>
    <n v="3"/>
    <n v="25"/>
    <n v="0"/>
    <n v="0"/>
    <n v="32"/>
    <n v="1.8"/>
    <n v="0"/>
    <n v="0"/>
    <n v="32"/>
    <n v="0.6"/>
    <x v="38"/>
  </r>
  <r>
    <s v="SP_GoblinDroneFood"/>
    <s v="GoblinDroneFood"/>
    <s v="PF_GoblinDroneFood"/>
    <n v="120"/>
    <n v="120"/>
    <n v="35"/>
    <n v="45"/>
    <n v="2"/>
    <n v="2"/>
    <s v="-"/>
    <n v="0"/>
    <n v="0"/>
    <n v="45"/>
    <n v="2.6"/>
    <n v="0"/>
    <n v="0"/>
    <n v="45"/>
    <n v="0.8"/>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48"/>
    <n v="2.7"/>
    <n v="24"/>
    <n v="2.2000000000000002"/>
    <n v="98"/>
    <n v="1.8"/>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36"/>
    <n v="1.5"/>
    <n v="34"/>
    <n v="1.9"/>
    <n v="27"/>
    <n v="2.4"/>
    <n v="97"/>
    <n v="1.8"/>
    <x v="46"/>
  </r>
  <r>
    <s v="SP_GoodJunkStar"/>
    <s v="StarSky"/>
    <s v="PF_Star"/>
    <n v="500"/>
    <n v="500"/>
    <n v="0"/>
    <n v="50"/>
    <n v="0"/>
    <n v="0"/>
    <s v="-"/>
    <n v="202"/>
    <n v="8.1999999999999993"/>
    <n v="13"/>
    <n v="0.7"/>
    <n v="101"/>
    <n v="9.1"/>
    <n v="316"/>
    <n v="5.9"/>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10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2"/>
  </r>
  <r>
    <s v="SP_HermitCrabBlueSmallTurret"/>
    <s v="HermitCrabBlueSmallTurret"/>
    <s v="PF_HermitCrabBlueSmallTurret"/>
    <n v="80"/>
    <n v="80"/>
    <n v="13"/>
    <n v="25"/>
    <n v="2"/>
    <n v="2"/>
    <s v="-"/>
    <n v="0"/>
    <n v="0"/>
    <n v="0"/>
    <n v="0"/>
    <n v="17"/>
    <n v="1.5"/>
    <n v="17"/>
    <n v="0.3"/>
    <x v="53"/>
  </r>
  <r>
    <s v="SP_HermitCrabRedTurret"/>
    <s v="HermitCrabRedTurret"/>
    <s v="PF_HermitCrabRedlTurret"/>
    <n v="150"/>
    <n v="150"/>
    <n v="18"/>
    <n v="55"/>
    <n v="2"/>
    <n v="2"/>
    <n v="10"/>
    <n v="0"/>
    <n v="0"/>
    <n v="0"/>
    <n v="0"/>
    <n v="7"/>
    <n v="0.6"/>
    <n v="7"/>
    <n v="0.1"/>
    <x v="54"/>
  </r>
  <r>
    <s v="SP_Horse"/>
    <s v="Horse"/>
    <s v="PF_Horse"/>
    <n v="220"/>
    <n v="220"/>
    <n v="25"/>
    <n v="83"/>
    <n v="1"/>
    <n v="1"/>
    <s v="-"/>
    <n v="5"/>
    <n v="0.2"/>
    <n v="0"/>
    <n v="0"/>
    <n v="0"/>
    <n v="0"/>
    <n v="5"/>
    <n v="0.1"/>
    <x v="55"/>
  </r>
  <r>
    <s v="SP_Horse_Static"/>
    <s v="Horse"/>
    <s v="PF_Horse_Static"/>
    <n v="220"/>
    <n v="220"/>
    <n v="25"/>
    <n v="83"/>
    <n v="1"/>
    <n v="1"/>
    <s v="-"/>
    <n v="5"/>
    <n v="0.2"/>
    <n v="3"/>
    <n v="0.2"/>
    <n v="0"/>
    <n v="0"/>
    <n v="8"/>
    <n v="0.2"/>
    <x v="55"/>
  </r>
  <r>
    <s v="SP_JellyfishBlue"/>
    <s v="JellyfishBlue"/>
    <s v="PF_JellyfishBlue"/>
    <n v="200"/>
    <n v="200"/>
    <n v="10"/>
    <n v="130"/>
    <n v="4"/>
    <n v="4"/>
    <n v="21"/>
    <n v="0"/>
    <n v="0"/>
    <n v="0"/>
    <n v="0"/>
    <n v="25"/>
    <n v="2.2999999999999998"/>
    <n v="25"/>
    <n v="0.5"/>
    <x v="56"/>
  </r>
  <r>
    <s v="SP_JellyfishBlue_Static"/>
    <s v="JellyfishBlue"/>
    <s v="PF_JellyfishBlue_Static"/>
    <n v="200"/>
    <n v="200"/>
    <n v="10"/>
    <n v="130"/>
    <n v="4"/>
    <n v="4"/>
    <n v="21"/>
    <n v="0"/>
    <n v="0"/>
    <n v="0"/>
    <n v="0"/>
    <n v="7"/>
    <n v="0.6"/>
    <n v="7"/>
    <n v="0.1"/>
    <x v="56"/>
  </r>
  <r>
    <s v="SP_JellyfishRed"/>
    <s v="JellyfishRed"/>
    <s v="PF_JellyfishRed"/>
    <n v="250"/>
    <n v="250"/>
    <n v="12"/>
    <n v="263"/>
    <n v="5"/>
    <n v="5"/>
    <n v="25"/>
    <n v="0"/>
    <n v="0"/>
    <n v="0"/>
    <n v="0"/>
    <n v="18"/>
    <n v="1.6"/>
    <n v="18"/>
    <n v="0.3"/>
    <x v="57"/>
  </r>
  <r>
    <s v="SP_JellyfishRed_Static"/>
    <s v="JellyfishRed"/>
    <s v="PF_JellyfishRed_Static"/>
    <n v="250"/>
    <n v="250"/>
    <n v="12"/>
    <n v="263"/>
    <n v="5"/>
    <n v="5"/>
    <n v="25"/>
    <n v="0"/>
    <n v="0"/>
    <n v="0"/>
    <n v="0"/>
    <n v="6"/>
    <n v="0.5"/>
    <n v="6"/>
    <n v="0.1"/>
    <x v="57"/>
  </r>
  <r>
    <s v="SP_Kamikaze"/>
    <s v="Kamikaze"/>
    <s v="PF_Kamikaze"/>
    <n v="200"/>
    <n v="200"/>
    <n v="32"/>
    <n v="75"/>
    <n v="0"/>
    <n v="0"/>
    <n v="40"/>
    <n v="18"/>
    <n v="0.7"/>
    <n v="27"/>
    <n v="1.5"/>
    <n v="0"/>
    <n v="0"/>
    <n v="45"/>
    <n v="0.8"/>
    <x v="58"/>
  </r>
  <r>
    <s v="SP_LionBird"/>
    <s v="LionBird"/>
    <s v="PF_LionBird"/>
    <n v="170"/>
    <n v="170"/>
    <n v="10"/>
    <n v="70"/>
    <n v="2"/>
    <n v="2"/>
    <n v="5"/>
    <n v="34"/>
    <n v="1.4"/>
    <n v="44"/>
    <n v="2.5"/>
    <n v="0"/>
    <n v="0"/>
    <n v="78"/>
    <n v="1.5"/>
    <x v="59"/>
  </r>
  <r>
    <s v="SP_MexicanPepper"/>
    <s v="MexicanPepper"/>
    <s v="PF_MexicanPepper"/>
    <n v="5000"/>
    <n v="5000"/>
    <n v="1"/>
    <n v="25"/>
    <n v="0"/>
    <n v="0"/>
    <s v="-"/>
    <n v="22"/>
    <n v="0.9"/>
    <n v="13"/>
    <n v="0.7"/>
    <n v="12"/>
    <n v="1.1000000000000001"/>
    <n v="47"/>
    <n v="0.9"/>
    <x v="60"/>
  </r>
  <r>
    <s v="SP_MineBig"/>
    <s v="MineBig"/>
    <s v="PF_MineBig"/>
    <n v="2500"/>
    <n v="2500"/>
    <n v="0"/>
    <n v="263"/>
    <n v="5"/>
    <n v="5"/>
    <n v="350"/>
    <n v="11"/>
    <n v="0.4"/>
    <n v="3"/>
    <n v="0.2"/>
    <n v="0"/>
    <n v="0"/>
    <n v="14"/>
    <n v="0.3"/>
    <x v="61"/>
  </r>
  <r>
    <s v="SP_MineBig_Static"/>
    <s v="MineBig"/>
    <s v="PF_MineBig_Static"/>
    <n v="2500"/>
    <n v="2500"/>
    <n v="0"/>
    <n v="263"/>
    <n v="5"/>
    <n v="5"/>
    <n v="350"/>
    <n v="8"/>
    <n v="0.3"/>
    <n v="8"/>
    <n v="0.5"/>
    <n v="0"/>
    <n v="0"/>
    <n v="16"/>
    <n v="0.3"/>
    <x v="61"/>
  </r>
  <r>
    <s v="SP_MineMedium"/>
    <s v="MineMedium"/>
    <s v="PF_MineMedium"/>
    <n v="2000"/>
    <n v="2000"/>
    <n v="0"/>
    <n v="175"/>
    <n v="5"/>
    <n v="5"/>
    <n v="150"/>
    <n v="11"/>
    <n v="0.4"/>
    <n v="8"/>
    <n v="0.5"/>
    <n v="0"/>
    <n v="0"/>
    <n v="19"/>
    <n v="0.4"/>
    <x v="62"/>
  </r>
  <r>
    <s v="SP_MineMedium_Static"/>
    <s v="MineMedium"/>
    <s v="PF_MineMedium_Static"/>
    <n v="2000"/>
    <n v="2000"/>
    <n v="0"/>
    <n v="175"/>
    <n v="5"/>
    <n v="5"/>
    <n v="150"/>
    <n v="17"/>
    <n v="0.7"/>
    <n v="8"/>
    <n v="0.5"/>
    <n v="0"/>
    <n v="0"/>
    <n v="25"/>
    <n v="0.5"/>
    <x v="62"/>
  </r>
  <r>
    <s v="SP_Miner01_Mix"/>
    <s v="Miner"/>
    <s v="PF_WorkerMiner"/>
    <n v="200"/>
    <n v="200"/>
    <n v="12"/>
    <n v="90"/>
    <n v="0"/>
    <n v="0"/>
    <s v="-"/>
    <n v="0"/>
    <n v="0"/>
    <n v="173"/>
    <n v="9.8000000000000007"/>
    <n v="0"/>
    <n v="0"/>
    <n v="173"/>
    <n v="3.2"/>
    <x v="63"/>
  </r>
  <r>
    <s v="SP_Miner02_Mix"/>
    <s v="Miner"/>
    <s v="PF_WorkerMiner"/>
    <n v="200"/>
    <n v="200"/>
    <n v="12"/>
    <n v="90"/>
    <n v="0"/>
    <n v="0"/>
    <s v="-"/>
    <n v="0"/>
    <n v="0"/>
    <n v="15"/>
    <n v="0.9"/>
    <n v="0"/>
    <n v="0"/>
    <n v="15"/>
    <n v="0.3"/>
    <x v="63"/>
  </r>
  <r>
    <s v="SP_Miner03_Mix"/>
    <s v="Miner"/>
    <s v="PF_WorkerMiner"/>
    <n v="200"/>
    <n v="200"/>
    <n v="12"/>
    <n v="90"/>
    <n v="0"/>
    <n v="0"/>
    <s v="-"/>
    <n v="0"/>
    <n v="0"/>
    <n v="36"/>
    <n v="2"/>
    <n v="0"/>
    <n v="0"/>
    <n v="36"/>
    <n v="0.7"/>
    <x v="63"/>
  </r>
  <r>
    <s v="SP_MineSmall"/>
    <s v="MineSmall"/>
    <s v="PF_MineSmall"/>
    <n v="1500"/>
    <n v="1500"/>
    <n v="2"/>
    <n v="130"/>
    <n v="4"/>
    <n v="4"/>
    <n v="25"/>
    <n v="25"/>
    <n v="1"/>
    <n v="4"/>
    <n v="0.2"/>
    <n v="0"/>
    <n v="0"/>
    <n v="29"/>
    <n v="0.5"/>
    <x v="64"/>
  </r>
  <r>
    <s v="SP_MineSmall_Static"/>
    <s v="MineSmall"/>
    <s v="PF_MineSmall_Static"/>
    <n v="1500"/>
    <n v="1500"/>
    <n v="2"/>
    <n v="130"/>
    <n v="4"/>
    <n v="4"/>
    <n v="25"/>
    <n v="31"/>
    <n v="1.3"/>
    <n v="18"/>
    <n v="1"/>
    <n v="0"/>
    <n v="0"/>
    <n v="49"/>
    <n v="0.9"/>
    <x v="64"/>
  </r>
  <r>
    <s v="SP_Mushroom"/>
    <s v="Mushroom"/>
    <s v="PF_Mushroom"/>
    <n v="210"/>
    <n v="210"/>
    <n v="15"/>
    <n v="65"/>
    <n v="4"/>
    <n v="4"/>
    <n v="15"/>
    <n v="0"/>
    <n v="0"/>
    <n v="0"/>
    <n v="0"/>
    <n v="5"/>
    <n v="0.5"/>
    <n v="5"/>
    <n v="0.1"/>
    <x v="65"/>
  </r>
  <r>
    <s v="SP_MushroomBig"/>
    <s v="Mushroom"/>
    <s v="PF_MushroomBig"/>
    <n v="210"/>
    <n v="210"/>
    <n v="15"/>
    <n v="65"/>
    <n v="4"/>
    <n v="4"/>
    <n v="15"/>
    <n v="0"/>
    <n v="0"/>
    <n v="0"/>
    <n v="0"/>
    <n v="3"/>
    <n v="0.3"/>
    <n v="3"/>
    <n v="0.1"/>
    <x v="65"/>
  </r>
  <r>
    <s v="SP_MushroomPrey"/>
    <s v="MushroomPrey"/>
    <s v="PF_MushroomPrey"/>
    <n v="210"/>
    <n v="210"/>
    <n v="14"/>
    <n v="50"/>
    <n v="2"/>
    <n v="2"/>
    <n v="15"/>
    <n v="0"/>
    <n v="0"/>
    <n v="0"/>
    <n v="0"/>
    <n v="7"/>
    <n v="0.6"/>
    <n v="7"/>
    <n v="0.1"/>
    <x v="66"/>
  </r>
  <r>
    <s v="SP_OwlBig"/>
    <s v="OwlBig"/>
    <s v="PF_OwlBig"/>
    <n v="200"/>
    <n v="200"/>
    <n v="10"/>
    <n v="28"/>
    <n v="1"/>
    <n v="1"/>
    <s v="-"/>
    <n v="32"/>
    <n v="1.3"/>
    <n v="25"/>
    <n v="1.4"/>
    <n v="0"/>
    <n v="0"/>
    <n v="57"/>
    <n v="1.1000000000000001"/>
    <x v="67"/>
  </r>
  <r>
    <s v="SP_OwlWhite"/>
    <s v="OwlWhite"/>
    <s v="PF_OwlWhite"/>
    <n v="150"/>
    <n v="150"/>
    <n v="14"/>
    <n v="50"/>
    <n v="0"/>
    <n v="0"/>
    <s v="-"/>
    <n v="0"/>
    <n v="0"/>
    <n v="0"/>
    <n v="0"/>
    <n v="7"/>
    <n v="0.6"/>
    <n v="7"/>
    <n v="0.1"/>
    <x v="67"/>
  </r>
  <r>
    <s v="SP_Piranha"/>
    <s v="Piranha"/>
    <s v="PF_Piranha"/>
    <n v="170"/>
    <n v="170"/>
    <n v="5"/>
    <n v="28"/>
    <n v="1"/>
    <n v="1"/>
    <n v="2"/>
    <n v="18"/>
    <n v="0.7"/>
    <n v="18"/>
    <n v="1"/>
    <n v="0"/>
    <n v="0"/>
    <n v="36"/>
    <n v="0.7"/>
    <x v="68"/>
  </r>
  <r>
    <s v="SP_PiranhaDark"/>
    <s v="PiranhaDark"/>
    <s v="PF_PiranhaDark"/>
    <n v="170"/>
    <n v="170"/>
    <n v="10"/>
    <n v="70"/>
    <n v="2"/>
    <n v="2"/>
    <n v="2"/>
    <n v="0"/>
    <n v="0"/>
    <n v="0"/>
    <n v="0"/>
    <n v="5"/>
    <n v="0.5"/>
    <n v="5"/>
    <n v="0.1"/>
    <x v="68"/>
  </r>
  <r>
    <s v="SP_PufferBird"/>
    <s v="PufferBird"/>
    <s v="PF_PufferBird"/>
    <n v="220"/>
    <n v="220"/>
    <n v="8"/>
    <n v="25"/>
    <n v="0"/>
    <n v="0"/>
    <n v="8"/>
    <n v="30"/>
    <n v="1.2"/>
    <n v="27"/>
    <n v="1.5"/>
    <n v="0"/>
    <n v="0"/>
    <n v="57"/>
    <n v="1.1000000000000001"/>
    <x v="69"/>
  </r>
  <r>
    <s v="SP_Rat"/>
    <s v="Rat"/>
    <s v="PF_Rat"/>
    <n v="120"/>
    <n v="120"/>
    <n v="2"/>
    <n v="25"/>
    <n v="0"/>
    <n v="0"/>
    <s v="-"/>
    <n v="49"/>
    <n v="2"/>
    <n v="63"/>
    <n v="3.6"/>
    <n v="0"/>
    <n v="0"/>
    <n v="112"/>
    <n v="2.1"/>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3"/>
    <n v="0.1"/>
    <n v="0"/>
    <n v="0"/>
    <n v="0"/>
    <n v="0"/>
    <n v="3"/>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8"/>
    <n v="1"/>
    <n v="0"/>
    <n v="0"/>
    <n v="32"/>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
    <n v="9"/>
    <n v="0.8"/>
    <n v="110"/>
    <n v="2.1"/>
    <x v="84"/>
  </r>
  <r>
    <s v="SP_SpiderSmall"/>
    <s v="SpiderSmall"/>
    <s v="PF_SpiderSmall"/>
    <n v="150"/>
    <n v="150"/>
    <n v="4"/>
    <n v="25"/>
    <n v="0"/>
    <n v="0"/>
    <s v="-"/>
    <n v="254"/>
    <n v="10.3"/>
    <n v="130"/>
    <n v="7.4"/>
    <n v="27"/>
    <n v="2.4"/>
    <n v="411"/>
    <n v="7.7"/>
    <x v="85"/>
  </r>
  <r>
    <s v="SP_SpiderSmallTurret"/>
    <s v="SpiderSmall"/>
    <s v="PF_SpiderSmallTurret"/>
    <n v="150"/>
    <n v="150"/>
    <n v="4"/>
    <n v="25"/>
    <n v="0"/>
    <n v="0"/>
    <s v="-"/>
    <n v="39"/>
    <n v="1.6"/>
    <n v="67"/>
    <n v="3.8"/>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
    <n v="0"/>
    <n v="0"/>
    <n v="30"/>
    <n v="0.6"/>
    <x v="91"/>
  </r>
  <r>
    <s v="SP_Villager01"/>
    <s v="Villager01"/>
    <s v="PF_Villager01"/>
    <n v="220"/>
    <n v="220"/>
    <n v="15"/>
    <n v="50"/>
    <n v="0"/>
    <n v="0"/>
    <s v="-"/>
    <n v="40"/>
    <n v="1.6"/>
    <n v="5"/>
    <n v="0.3"/>
    <n v="0"/>
    <n v="0"/>
    <n v="45"/>
    <n v="0.8"/>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4"/>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110"/>
        <item x="0"/>
        <item x="1"/>
        <item x="2"/>
        <item x="3"/>
        <item x="4"/>
        <item x="5"/>
        <item x="6"/>
        <item x="7"/>
        <item x="8"/>
        <item x="9"/>
        <item x="41"/>
        <item x="10"/>
        <item x="11"/>
        <item m="1" x="103"/>
        <item x="13"/>
        <item x="14"/>
        <item x="15"/>
        <item x="16"/>
        <item x="17"/>
        <item x="18"/>
        <item x="19"/>
        <item m="1" x="105"/>
        <item m="1" x="107"/>
        <item x="20"/>
        <item x="21"/>
        <item x="22"/>
        <item x="23"/>
        <item x="24"/>
        <item x="25"/>
        <item x="26"/>
        <item x="27"/>
        <item x="28"/>
        <item x="29"/>
        <item x="30"/>
        <item x="31"/>
        <item m="1" x="108"/>
        <item x="32"/>
        <item x="33"/>
        <item m="1" x="99"/>
        <item x="34"/>
        <item x="35"/>
        <item x="36"/>
        <item x="37"/>
        <item x="38"/>
        <item x="39"/>
        <item x="40"/>
        <item x="42"/>
        <item x="43"/>
        <item x="46"/>
        <item x="48"/>
        <item m="1" x="100"/>
        <item x="49"/>
        <item m="1" x="96"/>
        <item x="50"/>
        <item m="1" x="95"/>
        <item x="51"/>
        <item x="52"/>
        <item x="53"/>
        <item x="54"/>
        <item x="55"/>
        <item x="56"/>
        <item x="57"/>
        <item x="58"/>
        <item x="59"/>
        <item x="60"/>
        <item x="61"/>
        <item x="62"/>
        <item x="63"/>
        <item x="64"/>
        <item x="65"/>
        <item x="66"/>
        <item x="67"/>
        <item m="1" x="98"/>
        <item m="1" x="104"/>
        <item x="68"/>
        <item m="1" x="101"/>
        <item x="69"/>
        <item m="1" x="97"/>
        <item x="70"/>
        <item x="71"/>
        <item x="72"/>
        <item x="73"/>
        <item x="44"/>
        <item m="1" x="109"/>
        <item x="45"/>
        <item x="74"/>
        <item x="75"/>
        <item x="76"/>
        <item x="77"/>
        <item x="78"/>
        <item x="79"/>
        <item x="80"/>
        <item x="81"/>
        <item x="82"/>
        <item x="83"/>
        <item x="84"/>
        <item x="85"/>
        <item m="1" x="106"/>
        <item x="86"/>
        <item x="47"/>
        <item x="87"/>
        <item x="88"/>
        <item x="89"/>
        <item x="90"/>
        <item x="91"/>
        <item x="92"/>
        <item x="93"/>
        <item x="94"/>
        <item m="1" x="102"/>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59"/>
    </i>
    <i>
      <x v="60"/>
    </i>
    <i>
      <x v="61"/>
    </i>
    <i>
      <x v="62"/>
    </i>
    <i>
      <x v="63"/>
    </i>
    <i>
      <x v="64"/>
    </i>
    <i>
      <x v="65"/>
    </i>
    <i>
      <x v="66"/>
    </i>
    <i>
      <x v="67"/>
    </i>
    <i>
      <x v="68"/>
    </i>
    <i>
      <x v="69"/>
    </i>
    <i>
      <x v="70"/>
    </i>
    <i>
      <x v="71"/>
    </i>
    <i>
      <x v="72"/>
    </i>
    <i>
      <x v="73"/>
    </i>
    <i>
      <x v="76"/>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89" dataDxfId="187" headerRowBorderDxfId="188" tableBorderDxfId="186" totalsRowBorderDxfId="185">
  <autoFilter ref="W11:Z173"/>
  <sortState ref="W12:Z173">
    <sortCondition ref="W11:W173"/>
  </sortState>
  <tableColumns count="4">
    <tableColumn id="1" name="Entity Prefab" dataDxfId="184"/>
    <tableColumn id="2" name="AGRESSIVITY (VILLAGE)" dataDxfId="183"/>
    <tableColumn id="3" name="AGRESSIVITY (CASTLE)" dataDxfId="182"/>
    <tableColumn id="4" name="AGRESSIVITY (DARK)" dataDxfId="181"/>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80" dataDxfId="179">
  <autoFilter ref="D11:V167"/>
  <sortState ref="D12:V167">
    <sortCondition ref="D11:D167"/>
  </sortState>
  <tableColumns count="19">
    <tableColumn id="1" name="Spawner Prefab" dataDxfId="178"/>
    <tableColumn id="2" name="Content Sku" dataDxfId="177"/>
    <tableColumn id="3" name="Entity Prefab" dataDxfId="176"/>
    <tableColumn id="4" name="Respawn Min" dataDxfId="175"/>
    <tableColumn id="5" name="Respawn Max" dataDxfId="174"/>
    <tableColumn id="6" name="HP Given" dataDxfId="173"/>
    <tableColumn id="7" name="XP Given" dataDxfId="172"/>
    <tableColumn id="8" name="Edible Tier" dataDxfId="171"/>
    <tableColumn id="9" name="BurnableTier" dataDxfId="170"/>
    <tableColumn id="10" name="Damage" dataDxfId="169"/>
    <tableColumn id="11" name="Total in &quot;Village&quot; scene" dataDxfId="168">
      <calculatedColumnFormula>COUNTIF(Table7[Spawner],Table1[[#This Row],[Spawner Prefab]])</calculatedColumnFormula>
    </tableColumn>
    <tableColumn id="12" name="Percentage1" dataDxfId="167">
      <calculatedColumnFormula>ROUND((Table1[[#This Row],[Total in "Village" scene]]/SUM(Table1[Total in "Village" scene]))*100,1)</calculatedColumnFormula>
    </tableColumn>
    <tableColumn id="13" name="Total in &quot;Castle&quot; scene" dataDxfId="166">
      <calculatedColumnFormula>COUNTIF(Table15[Spawner],Table1[[#This Row],[Spawner Prefab]])</calculatedColumnFormula>
    </tableColumn>
    <tableColumn id="14" name="Percentage2" dataDxfId="165">
      <calculatedColumnFormula>ROUND((Table1[[#This Row],[Total in "Castle" scene]]/SUM(Table1[Total in "Castle" scene]))*100,1)</calculatedColumnFormula>
    </tableColumn>
    <tableColumn id="17" name="Total in &quot;Dark&quot; scene" dataDxfId="164">
      <calculatedColumnFormula>COUNTIF(Table20[Spawner],Table1[[#This Row],[Spawner Prefab]])</calculatedColumnFormula>
    </tableColumn>
    <tableColumn id="18" name="Percentage3" dataDxfId="163">
      <calculatedColumnFormula>ROUND((Table1[[#This Row],[Total in "Dark" scene]]/SUM(Table1[Total in "Dark" scene]))*100,1)</calculatedColumnFormula>
    </tableColumn>
    <tableColumn id="15" name="Total in the game" dataDxfId="162">
      <calculatedColumnFormula>Table1[[#This Row],[Total in "Village" scene]]+Table1[[#This Row],[Total in "Castle" scene]]+Table1[[#This Row],[Total in "Dark" scene]]</calculatedColumnFormula>
    </tableColumn>
    <tableColumn id="16" name="Percentage4" dataDxfId="161">
      <calculatedColumnFormula>ROUND((Table1[[#This Row],[Total in the game]]/SUM(Table1[Total in the game]))*100,1)</calculatedColumnFormula>
    </tableColumn>
    <tableColumn id="19" name="Pivot Column" dataDxfId="160">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59">
      <calculatedColumnFormula>DATA_SCENES_UNITY_1!C7+DATA_SCENES_UNITY_1!N7+DATA_SCENES_UNITY_1!Y7+DATA_SCENES_UNITY_1!AJ7+DATA_SCENES_UNITY_1!AU7+DATA_SCENES_UNITY_1!BF7+DATA_SCENES_UNITY_1!BQ7</calculatedColumnFormula>
    </tableColumn>
    <tableColumn id="3" name="Total enemies" dataDxfId="158">
      <calculatedColumnFormula>DATA_SCENES_UNITY_1!CM7+DATA_SCENES_UNITY_1!CX7+DATA_SCENES_UNITY_1!DI7+DATA_SCENES_UNITY_1!DT7</calculatedColumnFormula>
    </tableColumn>
    <tableColumn id="5" name="Total preys" dataDxfId="157">
      <calculatedColumnFormula>DATA_SCENES_UNITY_1!C9+DATA_SCENES_UNITY_1!N9+DATA_SCENES_UNITY_1!Y9+DATA_SCENES_UNITY_1!AJ9+DATA_SCENES_UNITY_1!AU9+DATA_SCENES_UNITY_1!BF9+DATA_SCENES_UNITY_1!BQ9</calculatedColumnFormula>
    </tableColumn>
    <tableColumn id="7" name="Total entities" dataDxfId="156">
      <calculatedColumnFormula>DATA_SCENES_UNITY_1!C11+DATA_SCENES_UNITY_1!N11+DATA_SCENES_UNITY_1!Y11+DATA_SCENES_UNITY_1!AJ11+DATA_SCENES_UNITY_1!AU11+DATA_SCENES_UNITY_1!BF11+DATA_SCENES_UNITY_1!BQ11</calculatedColumnFormula>
    </tableColumn>
    <tableColumn id="8" name="Size" dataDxfId="155">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54">
      <calculatedColumnFormula>ROUND(Table51718[[#This Row],[Total xp available]]/Table51718[[#This Row],[Size]],2)</calculatedColumnFormula>
    </tableColumn>
    <tableColumn id="10" name="size/xp" dataDxfId="153">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52"/>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6" totalsRowShown="0" headerRowDxfId="151">
  <autoFilter ref="B21:K616"/>
  <sortState ref="B22:K616">
    <sortCondition ref="B21:B616"/>
  </sortState>
  <tableColumns count="10">
    <tableColumn id="1" name="spawner_sku" dataDxfId="150"/>
    <tableColumn id="2" name="entity_spawned (AVG)"/>
    <tableColumn id="5" name="respawn_time"/>
    <tableColumn id="6" name="activating_chance"/>
    <tableColumn id="7" name="XP" dataDxfId="149">
      <calculatedColumnFormula>INDIRECT(ADDRESS(11+(MATCH(RIGHT(Table245[[#This Row],[spawner_sku]],LEN(Table245[[#This Row],[spawner_sku]])-FIND("/",Table245[[#This Row],[spawner_sku]])),Table1[Entity Prefab],0)),10,1,1,"Entities"))</calculatedColumnFormula>
    </tableColumn>
    <tableColumn id="8" name="total xp" dataDxfId="148">
      <calculatedColumnFormula>ROUND((Table245[[#This Row],[XP]]*Table245[[#This Row],[entity_spawned (AVG)]])*(Table245[[#This Row],[activating_chance]]/100),0)</calculatedColumnFormula>
    </tableColumn>
    <tableColumn id="3" name="Aggresive" dataDxfId="147">
      <calculatedColumnFormula>INDIRECT(ADDRESS(11+(MATCH(RIGHT(Table245[[#This Row],[spawner_sku]],LEN(Table245[[#This Row],[spawner_sku]])-FIND("/",Table245[[#This Row],[spawner_sku]])),Table28[Entity Prefab],0)),24,1,1,"Entities"))</calculatedColumnFormula>
    </tableColumn>
    <tableColumn id="4" name="min_entities" dataDxfId="146"/>
    <tableColumn id="9" name="max_entities" dataDxfId="145"/>
    <tableColumn id="10" name="hasBonus" dataDxfId="144"/>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43">
      <calculatedColumnFormula>INDIRECT(ADDRESS(11+(MATCH(RIGHT(Table2[[#This Row],[spawner_sku]],LEN(Table2[[#This Row],[spawner_sku]])-FIND("/",Table2[[#This Row],[spawner_sku]])),Table1[Entity Prefab],0)),10,1,1,"Entities"))</calculatedColumnFormula>
    </tableColumn>
    <tableColumn id="8" name="total xp" dataDxfId="142">
      <calculatedColumnFormula>ROUND((Table2[[#This Row],[XP]]*Table2[[#This Row],[entity_spawned (AVG)]])*(Table2[[#This Row],[activating_chance]]/100),0)</calculatedColumnFormula>
    </tableColumn>
    <tableColumn id="9" name="Aggressive" dataDxfId="141">
      <calculatedColumnFormula>INDIRECT(ADDRESS(11+(MATCH(RIGHT(Table2[[#This Row],[spawner_sku]],LEN(Table2[[#This Row],[spawner_sku]])-FIND("/",Table2[[#This Row],[spawner_sku]])),Table28[Entity Prefab],0)),24,1,1,"Entities"))</calculatedColumnFormula>
    </tableColumn>
    <tableColumn id="3" name="min_entities" dataDxfId="140"/>
    <tableColumn id="4" name="max_entities" dataDxfId="139"/>
    <tableColumn id="10" name="hasBonus" dataDxfId="138"/>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137">
      <calculatedColumnFormula>INDIRECT(ADDRESS(11+(MATCH(RIGHT(Table6[[#This Row],[spawner_sku]],LEN(Table6[[#This Row],[spawner_sku]])-FIND("/",Table6[[#This Row],[spawner_sku]])),Table1[Entity Prefab],0)),10,1,1,"Entities"))</calculatedColumnFormula>
    </tableColumn>
    <tableColumn id="8" name="total xp" dataDxfId="136">
      <calculatedColumnFormula>ROUND((Table6[[#This Row],[XP]]*Table6[[#This Row],[entity_spawned (AVG)]])*(Table6[[#This Row],[activating_chance]]/100),0)</calculatedColumnFormula>
    </tableColumn>
    <tableColumn id="9" name="Aggressive" dataDxfId="135">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34">
      <calculatedColumnFormula>INDIRECT(ADDRESS(11+(MATCH(RIGHT(Table39[[#This Row],[spawner_sku]],LEN(Table39[[#This Row],[spawner_sku]])-FIND("/",Table39[[#This Row],[spawner_sku]])),Table1[Entity Prefab],0)),10,1,1,"Entities"))</calculatedColumnFormula>
    </tableColumn>
    <tableColumn id="9" name="total xp" dataDxfId="133">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32">
      <calculatedColumnFormula>INDIRECT(ADDRESS(11+(MATCH(RIGHT(Table610[[#This Row],[spawner_sku]],LEN(Table610[[#This Row],[spawner_sku]])-FIND("/",Table610[[#This Row],[spawner_sku]])),Table1[Entity Prefab],0)),10,1,1,"Entities"))</calculatedColumnFormula>
    </tableColumn>
    <tableColumn id="8" name="total xp" dataDxfId="131">
      <calculatedColumnFormula>ROUND((Table610[[#This Row],[XP]]*Table610[[#This Row],[entity_spawned (AVG)]])*(Table610[[#This Row],[activating_chance]]/100),0)</calculatedColumnFormula>
    </tableColumn>
    <tableColumn id="9" name="Aggressive" dataDxfId="130">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129">
      <calculatedColumnFormula>INDIRECT(ADDRESS(11+(MATCH(RIGHT(Table61011[[#This Row],[spawner_sku]],LEN(Table61011[[#This Row],[spawner_sku]])-FIND("/",Table61011[[#This Row],[spawner_sku]])),Table1[Entity Prefab],0)),10,1,1,"Entities"))</calculatedColumnFormula>
    </tableColumn>
    <tableColumn id="8" name="total xp" dataDxfId="128">
      <calculatedColumnFormula>ROUND((Table61011[[#This Row],[XP]]*Table61011[[#This Row],[entity_spawned (AVG)]])*(Table61011[[#This Row],[activating_chance]]/100),0)</calculatedColumnFormula>
    </tableColumn>
    <tableColumn id="9" name="Aggressive" dataDxfId="127">
      <calculatedColumnFormula>INDIRECT(ADDRESS(11+(MATCH(RIGHT(Table61011[[#This Row],[spawner_sku]],LEN(Table61011[[#This Row],[spawner_sku]])-FIND("/",Table61011[[#This Row],[spawner_sku]])),Table28[Entity Prefab],0)),24,1,1,"Entities"))</calculatedColumnFormula>
    </tableColumn>
    <tableColumn id="3" name="min_entities" dataDxfId="126"/>
    <tableColumn id="4" name="max_entities" dataDxfId="125"/>
    <tableColumn id="10" name="hasBonus" dataDxfId="124"/>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123">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122">
      <calculatedColumnFormula>INDIRECT(ADDRESS(11+(MATCH(RIGHT(Table11[[#This Row],[spawner_sku]],LEN(Table11[[#This Row],[spawner_sku]])-FIND("/",Table11[[#This Row],[spawner_sku]])),Table28[Entity Prefab],0)),25,1,1,"Entities"))</calculatedColumnFormula>
    </tableColumn>
    <tableColumn id="8" name="min_entities" dataDxfId="121"/>
    <tableColumn id="9" name="max_entities" dataDxfId="120"/>
    <tableColumn id="10" name="hasBonus" dataDxfId="119"/>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118">
      <calculatedColumnFormula>INDIRECT(ADDRESS(11+(MATCH(RIGHT(Table12[[#This Row],[spawner_sku]],LEN(Table12[[#This Row],[spawner_sku]])-FIND("/",Table12[[#This Row],[spawner_sku]])),Table1[Entity Prefab],0)),10,1,1,"Entities"))</calculatedColumnFormula>
    </tableColumn>
    <tableColumn id="6" name="total xp" dataDxfId="117">
      <calculatedColumnFormula>ROUND((Table12[[#This Row],[XP]]*Table12[[#This Row],[entity_spawned (AVG)]])*(Table12[[#This Row],[activating_chance]]/100),0)</calculatedColumnFormula>
    </tableColumn>
    <tableColumn id="7" name="Aggressive" dataDxfId="116">
      <calculatedColumnFormula>INDIRECT(ADDRESS(11+(MATCH(RIGHT(Table12[[#This Row],[spawner_sku]],LEN(Table12[[#This Row],[spawner_sku]])-FIND("/",Table12[[#This Row],[spawner_sku]])),Table28[Entity Prefab],0)),25,1,1,"Entities"))</calculatedColumnFormula>
    </tableColumn>
    <tableColumn id="8" name="min_entities" dataDxfId="115"/>
    <tableColumn id="9" name="max_entities" dataDxfId="114"/>
    <tableColumn id="10" name="hasBonus" dataDxfId="113"/>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112">
      <calculatedColumnFormula>INDIRECT(ADDRESS(11+(MATCH(RIGHT(Table13[[#This Row],[spawner_sku]],LEN(Table13[[#This Row],[spawner_sku]])-FIND("/",Table13[[#This Row],[spawner_sku]])),Table1[Entity Prefab],0)),10,1,1,"Entities"))</calculatedColumnFormula>
    </tableColumn>
    <tableColumn id="6" name="total xp" dataDxfId="111">
      <calculatedColumnFormula>ROUND((Table13[[#This Row],[XP]]*Table13[[#This Row],[entity_spawned (AVG)]])*(Table13[[#This Row],[activating_chance]]/100),0)</calculatedColumnFormula>
    </tableColumn>
    <tableColumn id="7" name="Aggressive" dataDxfId="110">
      <calculatedColumnFormula>INDIRECT(ADDRESS(11+(MATCH(RIGHT(Table13[[#This Row],[spawner_sku]],LEN(Table13[[#This Row],[spawner_sku]])-FIND("/",Table13[[#This Row],[spawner_sku]])),Table28[Entity Prefab],0)),25,1,1,"Entities"))</calculatedColumnFormula>
    </tableColumn>
    <tableColumn id="8" name="min_entities" dataDxfId="109"/>
    <tableColumn id="9" name="max_entities" dataDxfId="108"/>
    <tableColumn id="10" name="hasBonus" dataDxfId="107"/>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804" totalsRowShown="0">
  <autoFilter ref="DS21:EB804"/>
  <sortState ref="DS22:EB804">
    <sortCondition ref="DS21:DS804"/>
  </sortState>
  <tableColumns count="10">
    <tableColumn id="1" name="spawner_sku"/>
    <tableColumn id="2" name="entity_spawned (AVG)"/>
    <tableColumn id="3" name="respawn_time"/>
    <tableColumn id="4" name="activating_chance"/>
    <tableColumn id="5" name="XP" dataDxfId="106">
      <calculatedColumnFormula>INDIRECT(ADDRESS(11+(MATCH(RIGHT(Table14[[#This Row],[spawner_sku]],LEN(Table14[[#This Row],[spawner_sku]])-FIND("/",Table14[[#This Row],[spawner_sku]])),Table1[Entity Prefab],0)),10,1,1,"Entities"))</calculatedColumnFormula>
    </tableColumn>
    <tableColumn id="6" name="total xp" dataDxfId="105">
      <calculatedColumnFormula>ROUND((Table14[[#This Row],[XP]]*Table14[[#This Row],[entity_spawned (AVG)]])*(Table14[[#This Row],[activating_chance]]/100),0)</calculatedColumnFormula>
    </tableColumn>
    <tableColumn id="7" name="Aggressive" dataDxfId="104">
      <calculatedColumnFormula>INDIRECT(ADDRESS(11+(MATCH(RIGHT(Table14[[#This Row],[spawner_sku]],LEN(Table14[[#This Row],[spawner_sku]])-FIND("/",Table14[[#This Row],[spawner_sku]])),Table28[Entity Prefab],0)),25,1,1,"Entities"))</calculatedColumnFormula>
    </tableColumn>
    <tableColumn id="8" name="min_entities" dataDxfId="103"/>
    <tableColumn id="9" name="max_entities" dataDxfId="102"/>
    <tableColumn id="10" name="hasBonus" dataDxfId="101"/>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100" headerRowBorderDxfId="99" tableBorderDxfId="98" totalsRowBorderDxfId="97">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96">
      <calculatedColumnFormula>INDIRECT(ADDRESS(11+(MATCH(RIGHT(Table18[[#This Row],[spawner_sku]],LEN(Table18[[#This Row],[spawner_sku]])-FIND("/",Table18[[#This Row],[spawner_sku]])),Table1[Entity Prefab],0)),10,1,1,"Entities"))</calculatedColumnFormula>
    </tableColumn>
    <tableColumn id="6" name="total xp" dataDxfId="95">
      <calculatedColumnFormula>ROUND((Table18[[#This Row],[XP]]*Table18[[#This Row],[entity_spawned (AVG)]])*(Table18[[#This Row],[activating_chance]]/100),0)</calculatedColumnFormula>
    </tableColumn>
    <tableColumn id="7" name="Aggressive" dataDxfId="94">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93" headerRowBorderDxfId="92" tableBorderDxfId="91" totalsRowBorderDxfId="90">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89">
      <calculatedColumnFormula>INDIRECT(ADDRESS(11+(MATCH(RIGHT(Table1820[[#This Row],[spawner_sku]],LEN(Table1820[[#This Row],[spawner_sku]])-FIND("/",Table1820[[#This Row],[spawner_sku]])),Table1[Entity Prefab],0)),10,1,1,"Entities"))</calculatedColumnFormula>
    </tableColumn>
    <tableColumn id="6" name="total xp" dataDxfId="88">
      <calculatedColumnFormula>ROUND((Table1820[[#This Row],[XP]]*Table1820[[#This Row],[entity_spawned (AVG)]])*(Table1820[[#This Row],[activating_chance]]/100),0)</calculatedColumnFormula>
    </tableColumn>
    <tableColumn id="7" name="Aggressive" dataDxfId="87">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86" headerRowBorderDxfId="85" tableBorderDxfId="84" totalsRowBorderDxfId="83">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82">
      <calculatedColumnFormula>INDIRECT(ADDRESS(11+(MATCH(RIGHT(Table18202324[[#This Row],[spawner_sku]],LEN(Table18202324[[#This Row],[spawner_sku]])-FIND("/",Table18202324[[#This Row],[spawner_sku]])),Table1[Entity Prefab],0)),10,1,1,"Entities"))</calculatedColumnFormula>
    </tableColumn>
    <tableColumn id="6" name="total xp" dataDxfId="81">
      <calculatedColumnFormula>ROUND((Table18202324[[#This Row],[XP]]*Table18202324[[#This Row],[entity_spawned (AVG)]])*(Table18202324[[#This Row],[activating_chance]]/100),0)</calculatedColumnFormula>
    </tableColumn>
    <tableColumn id="7" name="Aggressive" dataDxfId="80">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79">
      <calculatedColumnFormula>INDIRECT(ADDRESS(11+(MATCH(RIGHT(Table3[[#This Row],[spawner_sku]],LEN(Table3[[#This Row],[spawner_sku]])-FIND("/",Table3[[#This Row],[spawner_sku]])),Table1[Entity Prefab],0)),10,1,1,"Entities"))</calculatedColumnFormula>
    </tableColumn>
    <tableColumn id="9" name="total xp" dataDxfId="78">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77" tableBorderDxfId="76" totalsRowBorderDxfId="75">
  <autoFilter ref="CA21:CJ336"/>
  <sortState ref="CA22:CJ336">
    <sortCondition ref="CA21:CA336"/>
  </sortState>
  <tableColumns count="10">
    <tableColumn id="1" name="spawner_sku" dataDxfId="74"/>
    <tableColumn id="2" name="entity_spawned (AVG)"/>
    <tableColumn id="3" name="respawn_time"/>
    <tableColumn id="4" name="activating_chance"/>
    <tableColumn id="5" name="XP" dataDxfId="73">
      <calculatedColumnFormula>INDIRECT(ADDRESS(11+(MATCH(RIGHT(Table35[[#This Row],[spawner_sku]],LEN(Table35[[#This Row],[spawner_sku]])-FIND("/",Table35[[#This Row],[spawner_sku]])),Table1[Entity Prefab],0)),10,1,1,"Entities"))</calculatedColumnFormula>
    </tableColumn>
    <tableColumn id="6" name="total xp" dataDxfId="72">
      <calculatedColumnFormula>ROUND((Table35[[#This Row],[XP]]*Table35[[#This Row],[entity_spawned (AVG)]])*(Table35[[#This Row],[activating_chance]]/100),0)</calculatedColumnFormula>
    </tableColumn>
    <tableColumn id="7" name="Aggressive" dataDxfId="71">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70"/>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69"/>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5" totalsRowShown="0">
  <autoFilter ref="E7:I2465"/>
  <sortState ref="E8:I2465">
    <sortCondition ref="E7:E2465"/>
  </sortState>
  <tableColumns count="5">
    <tableColumn id="1" name="Spawner"/>
    <tableColumn id="2" name="Min"/>
    <tableColumn id="3" name="Max"/>
    <tableColumn id="4" name="Type"/>
    <tableColumn id="5" name="Control" dataDxfId="68">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68" totalsRowShown="0">
  <autoFilter ref="U7:Y1768"/>
  <sortState ref="U8:Y1768">
    <sortCondition ref="U7:U1768"/>
  </sortState>
  <tableColumns count="5">
    <tableColumn id="1" name="Spawner"/>
    <tableColumn id="2" name="Min"/>
    <tableColumn id="3" name="Max"/>
    <tableColumn id="4" name="Type"/>
    <tableColumn id="5" name="Control" dataDxfId="67">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66" headerRowBorderDxfId="65" tableBorderDxfId="64" totalsRowBorderDxfId="63">
  <autoFilter ref="AK7:AO1118"/>
  <sortState ref="AK8:AO1118">
    <sortCondition ref="AK7:AK1118"/>
  </sortState>
  <tableColumns count="5">
    <tableColumn id="1" name="Spawner"/>
    <tableColumn id="2" name="Min"/>
    <tableColumn id="3" name="Max"/>
    <tableColumn id="4" name="Type"/>
    <tableColumn id="5" name="Control" dataDxfId="62">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36" totalsRowShown="0">
  <autoFilter ref="Z41:AB136"/>
  <sortState ref="Z42:AB108">
    <sortCondition ref="Z41:Z108"/>
  </sortState>
  <tableColumns count="3">
    <tableColumn id="1" name="SPAWNER"/>
    <tableColumn id="2" name="QUANTITY"/>
    <tableColumn id="3" name="COINS" dataDxfId="61">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60">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59" dataDxfId="58">
  <autoFilter ref="A2:B5"/>
  <tableColumns count="2">
    <tableColumn id="1" name="SPAWNER" dataDxfId="57"/>
    <tableColumn id="2" name="COINS PER UNIT" dataDxfId="56"/>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55">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4511</v>
      </c>
    </row>
    <row r="6" spans="5:21" ht="18.75" x14ac:dyDescent="0.3">
      <c r="E6" s="174" t="s">
        <v>4449</v>
      </c>
      <c r="F6" s="166"/>
      <c r="G6" s="166"/>
      <c r="H6" s="166"/>
      <c r="I6" s="166"/>
      <c r="J6" s="166"/>
      <c r="K6" s="166"/>
      <c r="L6" s="166"/>
      <c r="M6" s="166"/>
      <c r="N6" s="166"/>
      <c r="O6" s="166"/>
      <c r="P6" s="166"/>
      <c r="Q6" s="166"/>
      <c r="R6" s="166"/>
      <c r="S6" s="166"/>
      <c r="T6" s="166"/>
      <c r="U6" s="167"/>
    </row>
    <row r="7" spans="5:21" x14ac:dyDescent="0.25">
      <c r="E7" s="168" t="s">
        <v>4474</v>
      </c>
      <c r="F7" s="165"/>
      <c r="G7" s="165"/>
      <c r="H7" s="165"/>
      <c r="I7" s="165"/>
      <c r="J7" s="165"/>
      <c r="K7" s="165"/>
      <c r="L7" s="165"/>
      <c r="M7" s="165"/>
      <c r="N7" s="165"/>
      <c r="O7" s="165"/>
      <c r="P7" s="165"/>
      <c r="Q7" s="165"/>
      <c r="R7" s="165"/>
      <c r="S7" s="165"/>
      <c r="T7" s="165"/>
      <c r="U7" s="169"/>
    </row>
    <row r="8" spans="5:21" x14ac:dyDescent="0.25">
      <c r="E8" s="168"/>
      <c r="F8" s="165" t="s">
        <v>4456</v>
      </c>
      <c r="G8" s="165"/>
      <c r="H8" s="165"/>
      <c r="I8" s="165"/>
      <c r="J8" s="165"/>
      <c r="K8" s="165"/>
      <c r="L8" s="165"/>
      <c r="M8" s="165"/>
      <c r="N8" s="165"/>
      <c r="O8" s="165"/>
      <c r="P8" s="165"/>
      <c r="Q8" s="165"/>
      <c r="R8" s="165"/>
      <c r="S8" s="165"/>
      <c r="T8" s="165"/>
      <c r="U8" s="169"/>
    </row>
    <row r="9" spans="5:21" x14ac:dyDescent="0.25">
      <c r="E9" s="168"/>
      <c r="F9" s="165" t="s">
        <v>4450</v>
      </c>
      <c r="G9" s="165"/>
      <c r="H9" s="165"/>
      <c r="I9" s="165"/>
      <c r="J9" s="165"/>
      <c r="K9" s="165"/>
      <c r="L9" s="165"/>
      <c r="M9" s="165"/>
      <c r="N9" s="165"/>
      <c r="O9" s="165"/>
      <c r="P9" s="165"/>
      <c r="Q9" s="165"/>
      <c r="R9" s="165"/>
      <c r="S9" s="165"/>
      <c r="T9" s="165"/>
      <c r="U9" s="169"/>
    </row>
    <row r="10" spans="5:21" x14ac:dyDescent="0.25">
      <c r="E10" s="168"/>
      <c r="F10" s="165"/>
      <c r="G10" s="165" t="s">
        <v>4451</v>
      </c>
      <c r="H10" s="165"/>
      <c r="I10" s="165"/>
      <c r="J10" s="165"/>
      <c r="K10" s="165"/>
      <c r="L10" s="165"/>
      <c r="M10" s="165"/>
      <c r="N10" s="165"/>
      <c r="O10" s="165"/>
      <c r="P10" s="165"/>
      <c r="Q10" s="165"/>
      <c r="R10" s="165"/>
      <c r="S10" s="165"/>
      <c r="T10" s="165"/>
      <c r="U10" s="169"/>
    </row>
    <row r="11" spans="5:21" x14ac:dyDescent="0.25">
      <c r="E11" s="168"/>
      <c r="F11" s="165"/>
      <c r="G11" s="165" t="s">
        <v>4452</v>
      </c>
      <c r="H11" s="165"/>
      <c r="I11" s="165"/>
      <c r="J11" s="165"/>
      <c r="K11" s="165"/>
      <c r="L11" s="165"/>
      <c r="M11" s="165"/>
      <c r="N11" s="165"/>
      <c r="O11" s="165"/>
      <c r="P11" s="165"/>
      <c r="Q11" s="165"/>
      <c r="R11" s="165"/>
      <c r="S11" s="165"/>
      <c r="T11" s="165"/>
      <c r="U11" s="169"/>
    </row>
    <row r="12" spans="5:21" x14ac:dyDescent="0.25">
      <c r="E12" s="168"/>
      <c r="F12" s="165" t="s">
        <v>4473</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4475</v>
      </c>
      <c r="F14" s="165"/>
      <c r="G14" s="165"/>
      <c r="H14" s="165"/>
      <c r="I14" s="165"/>
      <c r="J14" s="165"/>
      <c r="K14" s="165"/>
      <c r="L14" s="165"/>
      <c r="M14" s="165"/>
      <c r="N14" s="165"/>
      <c r="O14" s="165"/>
      <c r="P14" s="165"/>
      <c r="Q14" s="165"/>
      <c r="R14" s="165"/>
      <c r="S14" s="165"/>
      <c r="T14" s="165"/>
      <c r="U14" s="169"/>
    </row>
    <row r="15" spans="5:21" x14ac:dyDescent="0.25">
      <c r="E15" s="168"/>
      <c r="F15" s="165" t="s">
        <v>4457</v>
      </c>
      <c r="G15" s="165"/>
      <c r="H15" s="165"/>
      <c r="I15" s="165"/>
      <c r="J15" s="165"/>
      <c r="K15" s="165"/>
      <c r="L15" s="165"/>
      <c r="M15" s="165"/>
      <c r="N15" s="165"/>
      <c r="O15" s="165"/>
      <c r="P15" s="165"/>
      <c r="Q15" s="165"/>
      <c r="R15" s="165"/>
      <c r="S15" s="165"/>
      <c r="T15" s="165"/>
      <c r="U15" s="169"/>
    </row>
    <row r="16" spans="5:21" x14ac:dyDescent="0.25">
      <c r="E16" s="168"/>
      <c r="F16" s="165" t="s">
        <v>4453</v>
      </c>
      <c r="G16" s="165"/>
      <c r="H16" s="165"/>
      <c r="I16" s="165"/>
      <c r="J16" s="165"/>
      <c r="K16" s="165"/>
      <c r="L16" s="165"/>
      <c r="M16" s="165"/>
      <c r="N16" s="165"/>
      <c r="O16" s="165"/>
      <c r="P16" s="165"/>
      <c r="Q16" s="165"/>
      <c r="R16" s="165"/>
      <c r="S16" s="165"/>
      <c r="T16" s="165"/>
      <c r="U16" s="169"/>
    </row>
    <row r="17" spans="5:21" x14ac:dyDescent="0.25">
      <c r="E17" s="168"/>
      <c r="F17" s="165" t="s">
        <v>4476</v>
      </c>
      <c r="G17" s="165"/>
      <c r="H17" s="165"/>
      <c r="I17" s="165"/>
      <c r="J17" s="165"/>
      <c r="K17" s="165"/>
      <c r="L17" s="165"/>
      <c r="M17" s="165"/>
      <c r="N17" s="165"/>
      <c r="O17" s="165"/>
      <c r="P17" s="165"/>
      <c r="Q17" s="165"/>
      <c r="R17" s="165"/>
      <c r="S17" s="165"/>
      <c r="T17" s="165"/>
      <c r="U17" s="169"/>
    </row>
    <row r="18" spans="5:21" x14ac:dyDescent="0.25">
      <c r="E18" s="168"/>
      <c r="F18" s="165" t="s">
        <v>4454</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4455</v>
      </c>
      <c r="F21" s="165"/>
      <c r="G21" s="165"/>
      <c r="H21" s="165"/>
      <c r="I21" s="165"/>
      <c r="J21" s="165"/>
      <c r="K21" s="165"/>
      <c r="L21" s="165"/>
      <c r="M21" s="165"/>
      <c r="N21" s="165"/>
      <c r="O21" s="165"/>
      <c r="P21" s="165"/>
      <c r="Q21" s="165"/>
      <c r="R21" s="165"/>
      <c r="S21" s="165"/>
      <c r="T21" s="165"/>
      <c r="U21" s="169"/>
    </row>
    <row r="22" spans="5:21" x14ac:dyDescent="0.25">
      <c r="E22" s="168" t="s">
        <v>4458</v>
      </c>
      <c r="F22" s="165"/>
      <c r="G22" s="165"/>
      <c r="H22" s="165"/>
      <c r="I22" s="165"/>
      <c r="J22" s="165"/>
      <c r="K22" s="165"/>
      <c r="L22" s="165"/>
      <c r="M22" s="165"/>
      <c r="N22" s="165"/>
      <c r="O22" s="165"/>
      <c r="P22" s="165"/>
      <c r="Q22" s="165"/>
      <c r="R22" s="165"/>
      <c r="S22" s="165"/>
      <c r="T22" s="165"/>
      <c r="U22" s="169"/>
    </row>
    <row r="23" spans="5:21" x14ac:dyDescent="0.25">
      <c r="E23" s="168"/>
      <c r="F23" s="165" t="s">
        <v>4459</v>
      </c>
      <c r="G23" s="165"/>
      <c r="H23" s="165"/>
      <c r="I23" s="165"/>
      <c r="J23" s="165"/>
      <c r="K23" s="165"/>
      <c r="L23" s="165"/>
      <c r="M23" s="165"/>
      <c r="N23" s="165"/>
      <c r="O23" s="165"/>
      <c r="P23" s="165"/>
      <c r="Q23" s="165"/>
      <c r="R23" s="165"/>
      <c r="S23" s="165"/>
      <c r="T23" s="165"/>
      <c r="U23" s="169"/>
    </row>
    <row r="24" spans="5:21" x14ac:dyDescent="0.25">
      <c r="E24" s="168"/>
      <c r="F24" s="165" t="s">
        <v>4460</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4461</v>
      </c>
      <c r="F26" s="165"/>
      <c r="G26" s="165"/>
      <c r="H26" s="165"/>
      <c r="I26" s="165"/>
      <c r="J26" s="165"/>
      <c r="K26" s="165"/>
      <c r="L26" s="165"/>
      <c r="M26" s="165"/>
      <c r="N26" s="165"/>
      <c r="O26" s="165"/>
      <c r="P26" s="165"/>
      <c r="Q26" s="165"/>
      <c r="R26" s="165"/>
      <c r="S26" s="165"/>
      <c r="T26" s="165"/>
      <c r="U26" s="169"/>
    </row>
    <row r="27" spans="5:21" x14ac:dyDescent="0.25">
      <c r="E27" s="168"/>
      <c r="F27" s="165" t="s">
        <v>4465</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4462</v>
      </c>
      <c r="F29" s="165"/>
      <c r="G29" s="165"/>
      <c r="H29" s="165"/>
      <c r="I29" s="165"/>
      <c r="J29" s="165"/>
      <c r="K29" s="165"/>
      <c r="L29" s="165"/>
      <c r="M29" s="165"/>
      <c r="N29" s="165"/>
      <c r="O29" s="165"/>
      <c r="P29" s="165"/>
      <c r="Q29" s="165"/>
      <c r="R29" s="165"/>
      <c r="S29" s="165"/>
      <c r="T29" s="165"/>
      <c r="U29" s="169"/>
    </row>
    <row r="30" spans="5:21" x14ac:dyDescent="0.25">
      <c r="E30" s="168"/>
      <c r="F30" s="165" t="s">
        <v>4463</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4464</v>
      </c>
      <c r="F32" s="165"/>
      <c r="G32" s="165"/>
      <c r="H32" s="165"/>
      <c r="I32" s="165"/>
      <c r="J32" s="165"/>
      <c r="K32" s="165"/>
      <c r="L32" s="165"/>
      <c r="M32" s="165"/>
      <c r="N32" s="165"/>
      <c r="O32" s="165"/>
      <c r="P32" s="165"/>
      <c r="Q32" s="165"/>
      <c r="R32" s="165"/>
      <c r="S32" s="165"/>
      <c r="T32" s="165"/>
      <c r="U32" s="169"/>
    </row>
    <row r="33" spans="5:21" x14ac:dyDescent="0.25">
      <c r="E33" s="168"/>
      <c r="F33" s="165" t="s">
        <v>4472</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4466</v>
      </c>
      <c r="F35" s="165"/>
      <c r="G35" s="165"/>
      <c r="H35" s="165"/>
      <c r="I35" s="165"/>
      <c r="J35" s="165"/>
      <c r="K35" s="165"/>
      <c r="L35" s="165"/>
      <c r="M35" s="165"/>
      <c r="N35" s="165"/>
      <c r="O35" s="165"/>
      <c r="P35" s="165"/>
      <c r="Q35" s="165"/>
      <c r="R35" s="165"/>
      <c r="S35" s="165"/>
      <c r="T35" s="165"/>
      <c r="U35" s="169"/>
    </row>
    <row r="36" spans="5:21" x14ac:dyDescent="0.25">
      <c r="E36" s="170"/>
      <c r="F36" s="171" t="s">
        <v>4477</v>
      </c>
      <c r="G36" s="171"/>
      <c r="H36" s="171"/>
      <c r="I36" s="171"/>
      <c r="J36" s="171"/>
      <c r="K36" s="171"/>
      <c r="L36" s="171"/>
      <c r="M36" s="171"/>
      <c r="N36" s="171"/>
      <c r="O36" s="171"/>
      <c r="P36" s="171"/>
      <c r="Q36" s="171"/>
      <c r="R36" s="171"/>
      <c r="S36" s="171"/>
      <c r="T36" s="171"/>
      <c r="U36" s="172"/>
    </row>
    <row r="40" spans="5:21" x14ac:dyDescent="0.25">
      <c r="H40" s="1" t="s">
        <v>4495</v>
      </c>
    </row>
    <row r="42" spans="5:21" x14ac:dyDescent="0.25">
      <c r="H42" t="s">
        <v>4497</v>
      </c>
    </row>
    <row r="43" spans="5:21" x14ac:dyDescent="0.25">
      <c r="I43" t="s">
        <v>4502</v>
      </c>
    </row>
    <row r="44" spans="5:21" x14ac:dyDescent="0.25">
      <c r="I44" t="s">
        <v>4498</v>
      </c>
    </row>
    <row r="45" spans="5:21" x14ac:dyDescent="0.25">
      <c r="I45" t="s">
        <v>4499</v>
      </c>
    </row>
    <row r="46" spans="5:21" x14ac:dyDescent="0.25">
      <c r="I46" t="s">
        <v>4500</v>
      </c>
    </row>
    <row r="47" spans="5:21" x14ac:dyDescent="0.25">
      <c r="I47" t="s">
        <v>4501</v>
      </c>
    </row>
    <row r="48" spans="5:21" x14ac:dyDescent="0.25">
      <c r="I48" t="s">
        <v>4505</v>
      </c>
    </row>
    <row r="49" spans="8:9" x14ac:dyDescent="0.25">
      <c r="H49" t="s">
        <v>4503</v>
      </c>
    </row>
    <row r="50" spans="8:9" x14ac:dyDescent="0.25">
      <c r="H50" t="s">
        <v>4496</v>
      </c>
    </row>
    <row r="51" spans="8:9" x14ac:dyDescent="0.25">
      <c r="I51" t="s">
        <v>4504</v>
      </c>
    </row>
    <row r="52" spans="8:9" x14ac:dyDescent="0.25">
      <c r="H52" t="s">
        <v>4513</v>
      </c>
    </row>
    <row r="53" spans="8:9" x14ac:dyDescent="0.25">
      <c r="I53" t="s">
        <v>4514</v>
      </c>
    </row>
    <row r="54" spans="8:9" x14ac:dyDescent="0.25">
      <c r="H54" t="s">
        <v>4512</v>
      </c>
    </row>
    <row r="55" spans="8:9" x14ac:dyDescent="0.25">
      <c r="I55" t="s">
        <v>4507</v>
      </c>
    </row>
    <row r="56" spans="8:9" x14ac:dyDescent="0.25">
      <c r="I56" t="s">
        <v>4508</v>
      </c>
    </row>
    <row r="57" spans="8:9" x14ac:dyDescent="0.25">
      <c r="I57" t="s">
        <v>4510</v>
      </c>
    </row>
    <row r="58" spans="8:9" x14ac:dyDescent="0.25">
      <c r="H58" t="s">
        <v>4515</v>
      </c>
    </row>
    <row r="59" spans="8:9" x14ac:dyDescent="0.25">
      <c r="I59" t="s">
        <v>4516</v>
      </c>
    </row>
    <row r="60" spans="8:9" x14ac:dyDescent="0.25">
      <c r="H60" t="s">
        <v>4517</v>
      </c>
    </row>
    <row r="61" spans="8:9" x14ac:dyDescent="0.25">
      <c r="I61" t="s">
        <v>4518</v>
      </c>
    </row>
    <row r="62" spans="8:9" x14ac:dyDescent="0.25">
      <c r="I62" t="s">
        <v>4519</v>
      </c>
    </row>
    <row r="63" spans="8:9" x14ac:dyDescent="0.25">
      <c r="H63" t="s">
        <v>4520</v>
      </c>
    </row>
    <row r="64" spans="8:9" x14ac:dyDescent="0.25">
      <c r="I64" t="s">
        <v>4521</v>
      </c>
    </row>
    <row r="65" spans="8:8" x14ac:dyDescent="0.25">
      <c r="H65" t="s">
        <v>4522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127" workbookViewId="0">
      <pane xSplit="6" topLeftCell="R1" activePane="topRight" state="frozen"/>
      <selection pane="topRight" activeCell="V160" sqref="V160"/>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4478</v>
      </c>
      <c r="J5" t="s">
        <v>358</v>
      </c>
      <c r="M5" t="s">
        <v>361</v>
      </c>
      <c r="N5" s="76"/>
    </row>
    <row r="6" spans="1:26" x14ac:dyDescent="0.25">
      <c r="J6" t="s">
        <v>596</v>
      </c>
      <c r="N6" s="77"/>
    </row>
    <row r="7" spans="1:26" x14ac:dyDescent="0.25">
      <c r="J7" t="s">
        <v>3821</v>
      </c>
      <c r="N7" s="77"/>
      <c r="X7" s="2" t="s">
        <v>2425</v>
      </c>
    </row>
    <row r="8" spans="1:26" x14ac:dyDescent="0.25">
      <c r="D8" t="s">
        <v>264</v>
      </c>
      <c r="N8" s="76"/>
      <c r="O8" s="76"/>
    </row>
    <row r="9" spans="1:26" x14ac:dyDescent="0.25">
      <c r="D9" s="1" t="s">
        <v>4506</v>
      </c>
      <c r="W9" s="177" t="s">
        <v>4509</v>
      </c>
    </row>
    <row r="10" spans="1:26" x14ac:dyDescent="0.25">
      <c r="V10" s="82" t="s">
        <v>3849</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3848</v>
      </c>
      <c r="W11" s="157" t="s">
        <v>268</v>
      </c>
      <c r="X11" s="91" t="s">
        <v>2417</v>
      </c>
      <c r="Y11" s="121" t="s">
        <v>2418</v>
      </c>
      <c r="Z11" s="121" t="s">
        <v>2419</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46</v>
      </c>
      <c r="O18" s="96">
        <f>ROUND((Table1[[#This Row],[Total in "Village" scene]]/SUM(Table1[Total in "Village" scene]))*100,1)</f>
        <v>1.9</v>
      </c>
      <c r="P18" s="110">
        <f>COUNTIF(Table15[Spawner],Table1[[#This Row],[Spawner Prefab]])</f>
        <v>52</v>
      </c>
      <c r="Q18" s="100">
        <f>ROUND((Table1[[#This Row],[Total in "Castle" scene]]/SUM(Table1[Total in "Castle" scene]))*100,1)</f>
        <v>3</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104</v>
      </c>
      <c r="U18" s="99">
        <f>ROUND((Table1[[#This Row],[Total in the game]]/SUM(Table1[Total in the game]))*100,1)</f>
        <v>2</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2764</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2765</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36</v>
      </c>
      <c r="Q21" s="100">
        <f>ROUND((Table1[[#This Row],[Total in "Castle" scene]]/SUM(Table1[Total in "Castle" scene]))*100,1)</f>
        <v>2</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80</v>
      </c>
      <c r="U21" s="99">
        <f>ROUND((Table1[[#This Row],[Total in the game]]/SUM(Table1[Total in the game]))*100,1)</f>
        <v>1.5</v>
      </c>
      <c r="V21" s="154" t="str">
        <f>Table1[[#This Row],[Content Sku]]</f>
        <v>BatBig_Flock</v>
      </c>
      <c r="W21" s="160" t="s">
        <v>2766</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154</v>
      </c>
      <c r="Q22" s="100">
        <f>ROUND((Table1[[#This Row],[Total in "Castle" scene]]/SUM(Table1[Total in "Castle" scene]))*100,1)</f>
        <v>8.8000000000000007</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302</v>
      </c>
      <c r="U22" s="99">
        <f>ROUND((Table1[[#This Row],[Total in the game]]/SUM(Table1[Total in the game]))*100,1)</f>
        <v>5.7</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22</v>
      </c>
      <c r="Q26" s="100">
        <f>ROUND((Table1[[#This Row],[Total in "Castle" scene]]/SUM(Table1[Total in "Castle" scene]))*100,1)</f>
        <v>1.3</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35</v>
      </c>
      <c r="U26" s="99">
        <f>ROUND((Table1[[#This Row],[Total in the game]]/SUM(Table1[Total in the game]))*100,1)</f>
        <v>0.7</v>
      </c>
      <c r="V26" s="154" t="str">
        <f>Table1[[#This Row],[Content Sku]]</f>
        <v>Bomber</v>
      </c>
      <c r="W26" s="158" t="s">
        <v>52</v>
      </c>
      <c r="X26" s="115" t="s">
        <v>328</v>
      </c>
      <c r="Y26" s="119" t="s">
        <v>328</v>
      </c>
      <c r="Z26" s="119" t="s">
        <v>328</v>
      </c>
    </row>
    <row r="27" spans="4:26" x14ac:dyDescent="0.25">
      <c r="D27" s="78" t="s">
        <v>2679</v>
      </c>
      <c r="E27" s="78" t="s">
        <v>2642</v>
      </c>
      <c r="F27" s="78" t="s">
        <v>2671</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2778</v>
      </c>
      <c r="E28" s="78" t="s">
        <v>2643</v>
      </c>
      <c r="F28" s="78" t="s">
        <v>2767</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2736</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2.8</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3850</v>
      </c>
      <c r="W30" s="160" t="s">
        <v>2671</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3.5</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4.8</v>
      </c>
      <c r="V31" s="154" t="s">
        <v>3850</v>
      </c>
      <c r="W31" s="160" t="s">
        <v>2767</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2.6</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3850</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3850</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3850</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3850</v>
      </c>
      <c r="W35" s="158" t="s">
        <v>89</v>
      </c>
      <c r="X35" s="115" t="s">
        <v>328</v>
      </c>
      <c r="Y35" s="119" t="s">
        <v>328</v>
      </c>
      <c r="Z35" s="119" t="s">
        <v>328</v>
      </c>
    </row>
    <row r="36" spans="4:26" x14ac:dyDescent="0.25">
      <c r="D36" s="78" t="s">
        <v>584</v>
      </c>
      <c r="E36" s="78" t="s">
        <v>2414</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2682</v>
      </c>
      <c r="E37" s="78" t="s">
        <v>2644</v>
      </c>
      <c r="F37" s="78" t="s">
        <v>2672</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2681</v>
      </c>
      <c r="E38" s="78" t="s">
        <v>2645</v>
      </c>
      <c r="F38" s="78" t="s">
        <v>2670</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2672</v>
      </c>
      <c r="X38" s="115" t="s">
        <v>329</v>
      </c>
      <c r="Y38" s="119" t="s">
        <v>329</v>
      </c>
      <c r="Z38" s="119" t="s">
        <v>329</v>
      </c>
    </row>
    <row r="39" spans="4:26" x14ac:dyDescent="0.25">
      <c r="D39" s="78" t="s">
        <v>2689</v>
      </c>
      <c r="E39" s="78" t="s">
        <v>2646</v>
      </c>
      <c r="F39" s="78" t="s">
        <v>2669</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2774</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2670</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2669</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2.4</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14</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14</v>
      </c>
      <c r="U45" s="99">
        <f>ROUND((Table1[[#This Row],[Total in the game]]/SUM(Table1[Total in the game]))*100,1)</f>
        <v>0.3</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60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29</v>
      </c>
      <c r="O47" s="96">
        <f>ROUND((Table1[[#This Row],[Total in "Village" scene]]/SUM(Table1[Total in "Village" scene]))*100,1)</f>
        <v>1.2</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38</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15</v>
      </c>
      <c r="Q52" s="100">
        <f>ROUND((Table1[[#This Row],[Total in "Castle" scene]]/SUM(Table1[Total in "Castle" scene]))*100,1)</f>
        <v>0.9</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36</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26</v>
      </c>
      <c r="Q53" s="100">
        <f>ROUND((Table1[[#This Row],[Total in "Castle" scene]]/SUM(Table1[Total in "Castle" scene]))*100,1)</f>
        <v>1.5</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58</v>
      </c>
      <c r="U53" s="99">
        <f>ROUND((Table1[[#This Row],[Total in the game]]/SUM(Table1[Total in the game]))*100,1)</f>
        <v>1.1000000000000001</v>
      </c>
      <c r="V53" s="154" t="str">
        <f>Table1[[#This Row],[Content Sku]]</f>
        <v>FairySmall</v>
      </c>
      <c r="W53" s="158" t="s">
        <v>460</v>
      </c>
      <c r="X53" s="115" t="s">
        <v>329</v>
      </c>
      <c r="Y53" s="119" t="s">
        <v>329</v>
      </c>
      <c r="Z53" s="119" t="s">
        <v>329</v>
      </c>
    </row>
    <row r="54" spans="4:26" x14ac:dyDescent="0.25">
      <c r="D54" s="78" t="s">
        <v>2673</v>
      </c>
      <c r="E54" s="78" t="s">
        <v>2647</v>
      </c>
      <c r="F54" s="78" t="s">
        <v>2668</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4.8</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3851</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3851</v>
      </c>
      <c r="W56" s="160" t="s">
        <v>2668</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3851</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3851</v>
      </c>
      <c r="W58" s="158" t="s">
        <v>59</v>
      </c>
      <c r="X58" s="115" t="s">
        <v>328</v>
      </c>
      <c r="Y58" s="119" t="s">
        <v>328</v>
      </c>
      <c r="Z58" s="119" t="s">
        <v>328</v>
      </c>
    </row>
    <row r="59" spans="4:26" x14ac:dyDescent="0.25">
      <c r="D59" s="78" t="s">
        <v>2687</v>
      </c>
      <c r="E59" s="78" t="s">
        <v>2648</v>
      </c>
      <c r="F59" s="78" t="s">
        <v>2692</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3851</v>
      </c>
      <c r="W59" s="158" t="s">
        <v>60</v>
      </c>
      <c r="X59" s="115" t="s">
        <v>328</v>
      </c>
      <c r="Y59" s="119" t="s">
        <v>328</v>
      </c>
      <c r="Z59" s="119" t="s">
        <v>328</v>
      </c>
    </row>
    <row r="60" spans="4:26" x14ac:dyDescent="0.25">
      <c r="D60" s="78" t="s">
        <v>2690</v>
      </c>
      <c r="E60" s="78" t="s">
        <v>2648</v>
      </c>
      <c r="F60" s="78" t="s">
        <v>2693</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3851</v>
      </c>
      <c r="W60" s="160" t="s">
        <v>2692</v>
      </c>
      <c r="X60" s="147" t="s">
        <v>328</v>
      </c>
      <c r="Y60" s="147" t="s">
        <v>328</v>
      </c>
      <c r="Z60" s="147" t="s">
        <v>328</v>
      </c>
    </row>
    <row r="61" spans="4:26" x14ac:dyDescent="0.25">
      <c r="D61" s="78" t="s">
        <v>2685</v>
      </c>
      <c r="E61" s="78" t="s">
        <v>2648</v>
      </c>
      <c r="F61" s="78" t="s">
        <v>2694</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3851</v>
      </c>
      <c r="W61" s="160" t="s">
        <v>2693</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2694</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1.1000000000000001</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1.1000000000000001</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2728</v>
      </c>
      <c r="E72" s="78" t="s">
        <v>2729</v>
      </c>
      <c r="F72" s="78" t="s">
        <v>2730</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32</v>
      </c>
      <c r="Q72" s="100">
        <f>ROUND((Table1[[#This Row],[Total in "Castle" scene]]/SUM(Table1[Total in "Castle" scene]))*100,1)</f>
        <v>1.8</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32</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2731</v>
      </c>
      <c r="E73" s="78" t="s">
        <v>2732</v>
      </c>
      <c r="F73" s="78" t="s">
        <v>2733</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45</v>
      </c>
      <c r="Q73" s="100">
        <f>ROUND((Table1[[#This Row],[Total in "Castle" scene]]/SUM(Table1[Total in "Castle" scene]))*100,1)</f>
        <v>2.6</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45</v>
      </c>
      <c r="U73" s="99">
        <f>ROUND((Table1[[#This Row],[Total in the game]]/SUM(Table1[Total in the game]))*100,1)</f>
        <v>0.8</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2730</v>
      </c>
      <c r="X74" s="115" t="s">
        <v>329</v>
      </c>
      <c r="Y74" s="119" t="s">
        <v>329</v>
      </c>
      <c r="Z74" s="119" t="s">
        <v>329</v>
      </c>
    </row>
    <row r="75" spans="4:26" x14ac:dyDescent="0.25">
      <c r="D75" s="78" t="s">
        <v>2777</v>
      </c>
      <c r="E75" s="78" t="s">
        <v>481</v>
      </c>
      <c r="F75" s="78" t="s">
        <v>2776</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2733</v>
      </c>
      <c r="X75" s="115" t="s">
        <v>328</v>
      </c>
      <c r="Y75" s="119" t="s">
        <v>328</v>
      </c>
      <c r="Z75" s="119" t="s">
        <v>328</v>
      </c>
    </row>
    <row r="76" spans="4:26" x14ac:dyDescent="0.25">
      <c r="D76" s="78" t="s">
        <v>2734</v>
      </c>
      <c r="E76" s="78" t="s">
        <v>2735</v>
      </c>
      <c r="F76" s="78" t="s">
        <v>2736</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48</v>
      </c>
      <c r="Q77" s="100">
        <f>ROUND((Table1[[#This Row],[Total in "Castle" scene]]/SUM(Table1[Total in "Castle" scene]))*100,1)</f>
        <v>2.7</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98</v>
      </c>
      <c r="U77" s="99">
        <f>ROUND((Table1[[#This Row],[Total in the game]]/SUM(Table1[Total in the game]))*100,1)</f>
        <v>1.8</v>
      </c>
      <c r="V77" s="154" t="str">
        <f>Table1[[#This Row],[Content Sku]]</f>
        <v>GoodJunkBottle</v>
      </c>
      <c r="W77" s="161" t="s">
        <v>2776</v>
      </c>
      <c r="X77" s="115" t="s">
        <v>329</v>
      </c>
      <c r="Y77" s="119" t="s">
        <v>329</v>
      </c>
      <c r="Z77" s="119" t="s">
        <v>329</v>
      </c>
    </row>
    <row r="78" spans="4:26" x14ac:dyDescent="0.25">
      <c r="D78" s="78" t="s">
        <v>2737</v>
      </c>
      <c r="E78" s="78" t="s">
        <v>2738</v>
      </c>
      <c r="F78" s="78" t="s">
        <v>2739</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2740</v>
      </c>
      <c r="E79" s="78" t="s">
        <v>2741</v>
      </c>
      <c r="F79" s="78" t="s">
        <v>2742</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2739</v>
      </c>
      <c r="X79" s="115" t="s">
        <v>328</v>
      </c>
      <c r="Y79" s="119" t="s">
        <v>328</v>
      </c>
      <c r="Z79" s="119" t="s">
        <v>328</v>
      </c>
    </row>
    <row r="80" spans="4:26" x14ac:dyDescent="0.25">
      <c r="D80" s="78" t="s">
        <v>2743</v>
      </c>
      <c r="E80" s="78" t="s">
        <v>2741</v>
      </c>
      <c r="F80" s="78" t="s">
        <v>2744</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2768</v>
      </c>
      <c r="X80" s="115" t="s">
        <v>328</v>
      </c>
      <c r="Y80" s="119" t="s">
        <v>328</v>
      </c>
      <c r="Z80" s="119" t="s">
        <v>328</v>
      </c>
    </row>
    <row r="81" spans="4:26" x14ac:dyDescent="0.25">
      <c r="D81" s="78" t="s">
        <v>2745</v>
      </c>
      <c r="E81" s="78" t="s">
        <v>2741</v>
      </c>
      <c r="F81" s="78" t="s">
        <v>2746</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2769</v>
      </c>
      <c r="X81" s="115" t="s">
        <v>328</v>
      </c>
      <c r="Y81" s="119" t="s">
        <v>328</v>
      </c>
      <c r="Z81" s="119" t="s">
        <v>328</v>
      </c>
    </row>
    <row r="82" spans="4:26" x14ac:dyDescent="0.25">
      <c r="D82" s="78" t="s">
        <v>2747</v>
      </c>
      <c r="E82" s="78" t="s">
        <v>2741</v>
      </c>
      <c r="F82" s="78" t="s">
        <v>2748</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2770</v>
      </c>
      <c r="X82" s="115" t="s">
        <v>328</v>
      </c>
      <c r="Y82" s="119" t="s">
        <v>328</v>
      </c>
      <c r="Z82" s="119" t="s">
        <v>328</v>
      </c>
    </row>
    <row r="83" spans="4:26" x14ac:dyDescent="0.25">
      <c r="D83" s="78" t="s">
        <v>2749</v>
      </c>
      <c r="E83" s="78" t="s">
        <v>2750</v>
      </c>
      <c r="F83" s="78" t="s">
        <v>2751</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36</v>
      </c>
      <c r="O84" s="96">
        <f>ROUND((Table1[[#This Row],[Total in "Village" scene]]/SUM(Table1[Total in "Village" scene]))*100,1)</f>
        <v>1.5</v>
      </c>
      <c r="P84" s="110">
        <f>COUNTIF(Table15[Spawner],Table1[[#This Row],[Spawner Prefab]])</f>
        <v>34</v>
      </c>
      <c r="Q84" s="100">
        <f>ROUND((Table1[[#This Row],[Total in "Castle" scene]]/SUM(Table1[Total in "Castle" scene]))*100,1)</f>
        <v>1.9</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97</v>
      </c>
      <c r="U84" s="99">
        <f>ROUND((Table1[[#This Row],[Total in the game]]/SUM(Table1[Total in the game]))*100,1)</f>
        <v>1.8</v>
      </c>
      <c r="V84" s="154" t="str">
        <f>Table1[[#This Row],[Content Sku]]</f>
        <v>GoodJunkScore</v>
      </c>
      <c r="W84" s="158" t="s">
        <v>455</v>
      </c>
      <c r="X84" s="115" t="s">
        <v>329</v>
      </c>
      <c r="Y84" s="119" t="s">
        <v>329</v>
      </c>
      <c r="Z84" s="119" t="s">
        <v>329</v>
      </c>
    </row>
    <row r="85" spans="4:26" x14ac:dyDescent="0.25">
      <c r="D85" s="78" t="s">
        <v>2752</v>
      </c>
      <c r="E85" s="78" t="s">
        <v>3864</v>
      </c>
      <c r="F85" s="78" t="s">
        <v>2753</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8.1999999999999993</v>
      </c>
      <c r="P85" s="110">
        <f>COUNTIF(Table15[Spawner],Table1[[#This Row],[Spawner Prefab]])</f>
        <v>13</v>
      </c>
      <c r="Q85" s="100">
        <f>ROUND((Table1[[#This Row],[Total in "Castle" scene]]/SUM(Table1[Total in "Castle" scene]))*100,1)</f>
        <v>0.7</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5.9</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2667</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2666</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2665</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2695</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2691</v>
      </c>
      <c r="E92" s="78" t="s">
        <v>2649</v>
      </c>
      <c r="F92" s="78" t="s">
        <v>2667</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tr">
        <f>Table1[[#This Row],[Content Sku]]</f>
        <v>HermitCrabBlueBig</v>
      </c>
      <c r="W92" s="158" t="s">
        <v>16</v>
      </c>
      <c r="X92" s="115" t="s">
        <v>328</v>
      </c>
      <c r="Y92" s="119" t="s">
        <v>328</v>
      </c>
      <c r="Z92" s="119" t="s">
        <v>328</v>
      </c>
    </row>
    <row r="93" spans="4:26" x14ac:dyDescent="0.25">
      <c r="D93" s="78" t="s">
        <v>2678</v>
      </c>
      <c r="E93" s="78" t="s">
        <v>2650</v>
      </c>
      <c r="F93" s="78" t="s">
        <v>2666</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tr">
        <f>Table1[[#This Row],[Content Sku]]</f>
        <v>HermitCrabBlueSmall</v>
      </c>
      <c r="W93" s="160" t="s">
        <v>2664</v>
      </c>
      <c r="X93" s="147" t="s">
        <v>329</v>
      </c>
      <c r="Y93" s="147" t="s">
        <v>329</v>
      </c>
      <c r="Z93" s="147" t="s">
        <v>329</v>
      </c>
    </row>
    <row r="94" spans="4:26" x14ac:dyDescent="0.25">
      <c r="D94" s="78" t="s">
        <v>2675</v>
      </c>
      <c r="E94" s="78" t="s">
        <v>2651</v>
      </c>
      <c r="F94" s="78" t="s">
        <v>2665</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tr">
        <f>Table1[[#This Row],[Content Sku]]</f>
        <v>HermitCrabBlueSmallTurret</v>
      </c>
      <c r="W94" s="160" t="s">
        <v>2696</v>
      </c>
      <c r="X94" s="147" t="s">
        <v>329</v>
      </c>
      <c r="Y94" s="147" t="s">
        <v>329</v>
      </c>
      <c r="Z94" s="147" t="s">
        <v>329</v>
      </c>
    </row>
    <row r="95" spans="4:26" x14ac:dyDescent="0.25">
      <c r="D95" s="78" t="s">
        <v>2688</v>
      </c>
      <c r="E95" s="78" t="s">
        <v>2652</v>
      </c>
      <c r="F95" s="78" t="s">
        <v>2695</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2663</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2698</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2684</v>
      </c>
      <c r="E98" s="78" t="s">
        <v>2653</v>
      </c>
      <c r="F98" s="78" t="s">
        <v>2664</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2676</v>
      </c>
      <c r="E99" s="78" t="s">
        <v>2653</v>
      </c>
      <c r="F99" s="78" t="s">
        <v>2696</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2683</v>
      </c>
      <c r="E100" s="78" t="s">
        <v>2654</v>
      </c>
      <c r="F100" s="78" t="s">
        <v>2663</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2697</v>
      </c>
      <c r="E101" s="78" t="s">
        <v>2654</v>
      </c>
      <c r="F101" s="78" t="s">
        <v>2698</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27</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45</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44</v>
      </c>
      <c r="Q103" s="100">
        <f>ROUND((Table1[[#This Row],[Total in "Castle" scene]]/SUM(Table1[Total in "Castle" scene]))*100,1)</f>
        <v>2.5</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78</v>
      </c>
      <c r="U103" s="99">
        <f>ROUND((Table1[[#This Row],[Total in the game]]/SUM(Table1[Total in the game]))*100,1)</f>
        <v>1.5</v>
      </c>
      <c r="V103" s="154" t="str">
        <f>Table1[[#This Row],[Content Sku]]</f>
        <v>LionBird</v>
      </c>
      <c r="W103" s="158" t="s">
        <v>278</v>
      </c>
      <c r="X103" s="115" t="s">
        <v>329</v>
      </c>
      <c r="Y103" s="119" t="s">
        <v>329</v>
      </c>
      <c r="Z103" s="119" t="s">
        <v>329</v>
      </c>
    </row>
    <row r="104" spans="4:26" x14ac:dyDescent="0.25">
      <c r="D104" s="78" t="s">
        <v>4442</v>
      </c>
      <c r="E104" s="78" t="s">
        <v>4469</v>
      </c>
      <c r="F104" s="78" t="s">
        <v>4470</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0.7</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8</v>
      </c>
      <c r="O106" s="96">
        <f>ROUND((Table1[[#This Row],[Total in "Village" scene]]/SUM(Table1[Total in "Village" scene]))*100,1)</f>
        <v>0.3</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16</v>
      </c>
      <c r="U106" s="99">
        <f>ROUND((Table1[[#This Row],[Total in the game]]/SUM(Table1[Total in the game]))*100,1)</f>
        <v>0.3</v>
      </c>
      <c r="V106" s="154" t="str">
        <f>Table1[[#This Row],[Content Sku]]</f>
        <v>MineBig</v>
      </c>
      <c r="W106" s="161" t="s">
        <v>2755</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2662</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5021</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173</v>
      </c>
      <c r="Q109" s="100">
        <f>ROUND((Table1[[#This Row],[Total in "Castle" scene]]/SUM(Table1[Total in "Castle" scene]))*100,1)</f>
        <v>9.8000000000000007</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173</v>
      </c>
      <c r="U109" s="99">
        <f>ROUND((Table1[[#This Row],[Total in the game]]/SUM(Table1[Total in the game]))*100,1)</f>
        <v>3.2</v>
      </c>
      <c r="V109" s="154" t="str">
        <f>Table1[[#This Row],[Content Sku]]</f>
        <v>Miner</v>
      </c>
      <c r="W109" s="161" t="s">
        <v>2757</v>
      </c>
      <c r="X109" s="115" t="s">
        <v>328</v>
      </c>
      <c r="Y109" s="119" t="s">
        <v>328</v>
      </c>
      <c r="Z109" s="119" t="s">
        <v>328</v>
      </c>
    </row>
    <row r="110" spans="4:26" x14ac:dyDescent="0.25">
      <c r="D110" s="78" t="s">
        <v>463</v>
      </c>
      <c r="E110" s="78" t="s">
        <v>5021</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5021</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36</v>
      </c>
      <c r="Q111" s="100">
        <f>ROUND((Table1[[#This Row],[Total in "Castle" scene]]/SUM(Table1[Total in "Castle" scene]))*100,1)</f>
        <v>2</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36</v>
      </c>
      <c r="U111" s="99">
        <f>ROUND((Table1[[#This Row],[Total in the game]]/SUM(Table1[Total in the game]))*100,1)</f>
        <v>0.7</v>
      </c>
      <c r="V111" s="154" t="str">
        <f>Table1[[#This Row],[Content Sku]]</f>
        <v>Miner</v>
      </c>
      <c r="W111" s="160" t="s">
        <v>2659</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2754</v>
      </c>
      <c r="E115" s="78" t="s">
        <v>542</v>
      </c>
      <c r="F115" s="78" t="s">
        <v>2755</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2686</v>
      </c>
      <c r="E116" s="78" t="s">
        <v>2655</v>
      </c>
      <c r="F116" s="78" t="s">
        <v>2662</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4441</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32</v>
      </c>
      <c r="O117" s="96">
        <f>ROUND((Table1[[#This Row],[Total in "Village" scene]]/SUM(Table1[Total in "Village" scene]))*100,1)</f>
        <v>1.3</v>
      </c>
      <c r="P117" s="110">
        <f>COUNTIF(Table15[Spawner],Table1[[#This Row],[Spawner Prefab]])</f>
        <v>25</v>
      </c>
      <c r="Q117" s="100">
        <f>ROUND((Table1[[#This Row],[Total in "Castle" scene]]/SUM(Table1[Total in "Castle" scene]))*100,1)</f>
        <v>1.4</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57</v>
      </c>
      <c r="U117" s="99">
        <f>ROUND((Table1[[#This Row],[Total in the game]]/SUM(Table1[Total in the game]))*100,1)</f>
        <v>1.1000000000000001</v>
      </c>
      <c r="V117" s="154" t="s">
        <v>7998</v>
      </c>
      <c r="W117" s="158" t="s">
        <v>421</v>
      </c>
      <c r="X117" s="115" t="s">
        <v>329</v>
      </c>
      <c r="Y117" s="119" t="s">
        <v>329</v>
      </c>
      <c r="Z117" s="119" t="s">
        <v>329</v>
      </c>
    </row>
    <row r="118" spans="4:26" x14ac:dyDescent="0.25">
      <c r="D118" s="78" t="s">
        <v>2756</v>
      </c>
      <c r="E118" s="78" t="s">
        <v>3863</v>
      </c>
      <c r="F118" s="78" t="s">
        <v>2757</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
        <v>7998</v>
      </c>
      <c r="W118" s="160" t="s">
        <v>2455</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
        <v>283</v>
      </c>
      <c r="W119" s="158" t="s">
        <v>293</v>
      </c>
      <c r="X119" s="115" t="s">
        <v>328</v>
      </c>
      <c r="Y119" s="119" t="s">
        <v>328</v>
      </c>
      <c r="Z119" s="119" t="s">
        <v>328</v>
      </c>
    </row>
    <row r="120" spans="4:26" x14ac:dyDescent="0.25">
      <c r="D120" s="78" t="s">
        <v>2677</v>
      </c>
      <c r="E120" s="78" t="s">
        <v>2656</v>
      </c>
      <c r="F120" s="78" t="s">
        <v>2659</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
        <v>283</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1.5</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2742</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49</v>
      </c>
      <c r="O122" s="96">
        <f>ROUND((Table1[[#This Row],[Total in "Village" scene]]/SUM(Table1[Total in "Village" scene]))*100,1)</f>
        <v>2</v>
      </c>
      <c r="P122" s="110">
        <f>COUNTIF(Table15[Spawner],Table1[[#This Row],[Spawner Prefab]])</f>
        <v>63</v>
      </c>
      <c r="Q122" s="100">
        <f>ROUND((Table1[[#This Row],[Total in "Castle" scene]]/SUM(Table1[Total in "Castle" scene]))*100,1)</f>
        <v>3.6</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112</v>
      </c>
      <c r="U122" s="99">
        <f>ROUND((Table1[[#This Row],[Total in the game]]/SUM(Table1[Total in the game]))*100,1)</f>
        <v>2.1</v>
      </c>
      <c r="V122" s="154" t="s">
        <v>289</v>
      </c>
      <c r="W122" s="161" t="s">
        <v>2744</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2746</v>
      </c>
      <c r="X123" s="115" t="s">
        <v>328</v>
      </c>
      <c r="Y123" s="119" t="s">
        <v>328</v>
      </c>
      <c r="Z123" s="119" t="s">
        <v>328</v>
      </c>
    </row>
    <row r="124" spans="4:26" x14ac:dyDescent="0.25">
      <c r="D124" s="78" t="s">
        <v>4440</v>
      </c>
      <c r="E124" s="78" t="s">
        <v>4471</v>
      </c>
      <c r="F124" s="78" t="s">
        <v>4441</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2748</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
        <v>289</v>
      </c>
      <c r="W125" s="161" t="s">
        <v>2751</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2771</v>
      </c>
      <c r="X126" s="147" t="s">
        <v>329</v>
      </c>
      <c r="Y126" s="147" t="s">
        <v>329</v>
      </c>
      <c r="Z126" s="147" t="s">
        <v>329</v>
      </c>
    </row>
    <row r="127" spans="4:26" x14ac:dyDescent="0.25">
      <c r="D127" s="78" t="s">
        <v>2453</v>
      </c>
      <c r="E127" s="78" t="s">
        <v>2454</v>
      </c>
      <c r="F127" s="78" t="s">
        <v>2455</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2772</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2773</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2660</v>
      </c>
      <c r="X129" s="147" t="s">
        <v>328</v>
      </c>
      <c r="Y129" s="147" t="s">
        <v>328</v>
      </c>
      <c r="Z129" s="147" t="s">
        <v>328</v>
      </c>
    </row>
    <row r="130" spans="4:26" x14ac:dyDescent="0.25">
      <c r="D130" s="78" t="s">
        <v>2674</v>
      </c>
      <c r="E130" s="78" t="s">
        <v>2657</v>
      </c>
      <c r="F130" s="78" t="s">
        <v>2660</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2775</v>
      </c>
      <c r="X131" s="115" t="s">
        <v>328</v>
      </c>
      <c r="Y131" s="119" t="s">
        <v>328</v>
      </c>
      <c r="Z131" s="119" t="s">
        <v>328</v>
      </c>
    </row>
    <row r="132" spans="4:26" x14ac:dyDescent="0.25">
      <c r="D132" s="78" t="s">
        <v>2680</v>
      </c>
      <c r="E132" s="78" t="s">
        <v>2658</v>
      </c>
      <c r="F132" s="78" t="s">
        <v>2661</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2661</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2415</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18</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32</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254</v>
      </c>
      <c r="O144" s="96">
        <f>ROUND((Table1[[#This Row],[Total in "Village" scene]]/SUM(Table1[Total in "Village" scene]))*100,1)</f>
        <v>10.3</v>
      </c>
      <c r="P144" s="110">
        <f>COUNTIF(Table15[Spawner],Table1[[#This Row],[Spawner Prefab]])</f>
        <v>130</v>
      </c>
      <c r="Q144" s="100">
        <f>ROUND((Table1[[#This Row],[Total in "Castle" scene]]/SUM(Table1[Total in "Castle" scene]))*100,1)</f>
        <v>7.4</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411</v>
      </c>
      <c r="U144" s="99">
        <f>ROUND((Table1[[#This Row],[Total in the game]]/SUM(Table1[Total in the game]))*100,1)</f>
        <v>7.7</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3.8</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2753</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3852</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3853</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0.8</v>
      </c>
      <c r="V152" s="154" t="s">
        <v>3853</v>
      </c>
      <c r="W152" s="162" t="s">
        <v>2762</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3853</v>
      </c>
      <c r="W153" s="162" t="s">
        <v>2763</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3853</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3853</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2758</v>
      </c>
      <c r="E158" s="78" t="s">
        <v>78</v>
      </c>
      <c r="F158" s="78" t="s">
        <v>2759</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3853</v>
      </c>
      <c r="W158" s="162" t="s">
        <v>423</v>
      </c>
      <c r="X158" s="116" t="s">
        <v>328</v>
      </c>
      <c r="Y158" s="120" t="s">
        <v>328</v>
      </c>
      <c r="Z158" s="120" t="s">
        <v>328</v>
      </c>
    </row>
    <row r="159" spans="4:26" x14ac:dyDescent="0.25">
      <c r="D159" s="78" t="s">
        <v>2760</v>
      </c>
      <c r="E159" s="78" t="s">
        <v>78</v>
      </c>
      <c r="F159" s="78" t="s">
        <v>2761</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3853</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3853</v>
      </c>
      <c r="W160" s="162" t="s">
        <v>2759</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3853</v>
      </c>
      <c r="W161" s="163" t="s">
        <v>2761</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1.4</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4470</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2421</v>
      </c>
      <c r="M31" s="2" t="s">
        <v>2422</v>
      </c>
      <c r="N31" t="s">
        <v>152</v>
      </c>
      <c r="O31" s="122" t="s">
        <v>2426</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2442</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2443</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2444</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2445</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2446</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2447</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2448</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2449</v>
      </c>
    </row>
    <row r="40" spans="3:21" x14ac:dyDescent="0.25">
      <c r="C40">
        <f t="shared" si="1"/>
        <v>17</v>
      </c>
      <c r="E40">
        <f t="shared" si="0"/>
        <v>0.65250000000000008</v>
      </c>
      <c r="G40">
        <f t="shared" si="2"/>
        <v>84.927500000000009</v>
      </c>
      <c r="I40" s="28"/>
      <c r="K40" s="9" t="s">
        <v>2441</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2450</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2451</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2452</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3873</v>
      </c>
      <c r="M74" s="2" t="s">
        <v>3874</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2441</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2427</v>
      </c>
    </row>
    <row r="119" spans="3:22" x14ac:dyDescent="0.25">
      <c r="C119">
        <f t="shared" si="15"/>
        <v>96</v>
      </c>
      <c r="E119">
        <f t="shared" si="13"/>
        <v>1.77</v>
      </c>
      <c r="G119">
        <f t="shared" si="14"/>
        <v>-24.970000000000002</v>
      </c>
      <c r="I119" s="28"/>
      <c r="L119" s="2" t="s">
        <v>2409</v>
      </c>
      <c r="M119" s="2" t="s">
        <v>3870</v>
      </c>
      <c r="N119" s="2" t="s">
        <v>3871</v>
      </c>
      <c r="O119" s="2" t="s">
        <v>3872</v>
      </c>
      <c r="P119" s="2" t="s">
        <v>165</v>
      </c>
      <c r="Q119" s="2" t="s">
        <v>2408</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2441</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2391</v>
      </c>
      <c r="N132" s="1" t="s">
        <v>3875</v>
      </c>
      <c r="O132" s="1" t="s">
        <v>2402</v>
      </c>
      <c r="Q132" s="1" t="s">
        <v>2406</v>
      </c>
      <c r="S132" s="1" t="s">
        <v>2407</v>
      </c>
    </row>
    <row r="133" spans="3:23" x14ac:dyDescent="0.25">
      <c r="C133">
        <f t="shared" si="15"/>
        <v>110</v>
      </c>
      <c r="E133">
        <f t="shared" si="13"/>
        <v>1.875</v>
      </c>
      <c r="G133">
        <f t="shared" si="14"/>
        <v>-50.537499999999987</v>
      </c>
      <c r="I133" s="28"/>
      <c r="K133" s="3" t="s">
        <v>126</v>
      </c>
      <c r="L133" t="s">
        <v>2393</v>
      </c>
      <c r="N133" t="s">
        <v>2393</v>
      </c>
      <c r="O133" t="s">
        <v>2393</v>
      </c>
      <c r="Q133" s="10">
        <f t="shared" ref="Q133:Q143" si="21">ROUND(Q120/O120,0)</f>
        <v>40</v>
      </c>
      <c r="S133" s="10">
        <f t="shared" ref="S133:S143" si="22">ROUND(Q120/P120,0)</f>
        <v>28</v>
      </c>
      <c r="U133" s="65" t="s">
        <v>2394</v>
      </c>
      <c r="V133" s="84"/>
      <c r="W133" s="85"/>
    </row>
    <row r="134" spans="3:23" x14ac:dyDescent="0.25">
      <c r="C134">
        <f t="shared" si="15"/>
        <v>111</v>
      </c>
      <c r="E134">
        <f t="shared" si="13"/>
        <v>1.8825000000000001</v>
      </c>
      <c r="G134">
        <f t="shared" si="14"/>
        <v>-52.419999999999987</v>
      </c>
      <c r="I134" s="28"/>
      <c r="K134" s="5" t="s">
        <v>127</v>
      </c>
      <c r="L134" t="s">
        <v>2393</v>
      </c>
      <c r="N134" t="s">
        <v>2393</v>
      </c>
      <c r="O134" s="112" t="s">
        <v>591</v>
      </c>
      <c r="Q134" s="11">
        <f t="shared" si="21"/>
        <v>20</v>
      </c>
      <c r="S134" s="11">
        <f t="shared" si="22"/>
        <v>10</v>
      </c>
      <c r="U134" s="113"/>
      <c r="V134" s="23" t="s">
        <v>2397</v>
      </c>
      <c r="W134" s="87"/>
    </row>
    <row r="135" spans="3:23" x14ac:dyDescent="0.25">
      <c r="C135">
        <f>C134+1</f>
        <v>112</v>
      </c>
      <c r="E135">
        <f t="shared" si="13"/>
        <v>1.8900000000000001</v>
      </c>
      <c r="G135">
        <f t="shared" si="14"/>
        <v>-54.309999999999988</v>
      </c>
      <c r="I135" s="28"/>
      <c r="K135" s="6" t="s">
        <v>129</v>
      </c>
      <c r="L135" t="s">
        <v>2392</v>
      </c>
      <c r="N135" t="s">
        <v>2393</v>
      </c>
      <c r="O135" s="112" t="s">
        <v>591</v>
      </c>
      <c r="Q135" s="12">
        <f t="shared" si="21"/>
        <v>40</v>
      </c>
      <c r="S135" s="12">
        <f t="shared" si="22"/>
        <v>14</v>
      </c>
      <c r="T135" s="1"/>
      <c r="U135" s="86"/>
      <c r="V135" s="23" t="s">
        <v>2396</v>
      </c>
      <c r="W135" s="87"/>
    </row>
    <row r="136" spans="3:23" x14ac:dyDescent="0.25">
      <c r="C136">
        <f>C135+1</f>
        <v>113</v>
      </c>
      <c r="E136">
        <f t="shared" si="13"/>
        <v>1.8975</v>
      </c>
      <c r="G136">
        <f t="shared" si="14"/>
        <v>-56.207499999999989</v>
      </c>
      <c r="I136" s="28"/>
      <c r="K136" s="7" t="s">
        <v>128</v>
      </c>
      <c r="L136" t="s">
        <v>591</v>
      </c>
      <c r="N136" t="s">
        <v>2392</v>
      </c>
      <c r="O136" s="112" t="s">
        <v>2393</v>
      </c>
      <c r="Q136" s="13">
        <f t="shared" si="21"/>
        <v>18</v>
      </c>
      <c r="S136" s="13">
        <f t="shared" si="22"/>
        <v>22</v>
      </c>
      <c r="U136" s="86"/>
      <c r="V136" s="23" t="s">
        <v>2395</v>
      </c>
      <c r="W136" s="87"/>
    </row>
    <row r="137" spans="3:23" x14ac:dyDescent="0.25">
      <c r="C137">
        <f t="shared" ref="C137:C200" si="23">C136+1</f>
        <v>114</v>
      </c>
      <c r="E137">
        <f t="shared" si="13"/>
        <v>1.905</v>
      </c>
      <c r="G137">
        <f t="shared" si="14"/>
        <v>-58.11249999999999</v>
      </c>
      <c r="I137" s="28"/>
      <c r="K137" s="7" t="s">
        <v>131</v>
      </c>
      <c r="L137" t="s">
        <v>591</v>
      </c>
      <c r="N137" t="s">
        <v>2393</v>
      </c>
      <c r="O137" s="112" t="s">
        <v>2392</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2392</v>
      </c>
      <c r="N138" t="s">
        <v>591</v>
      </c>
      <c r="O138" s="112" t="s">
        <v>591</v>
      </c>
      <c r="Q138" s="13">
        <f t="shared" si="21"/>
        <v>50</v>
      </c>
      <c r="S138" s="13">
        <f t="shared" si="22"/>
        <v>14</v>
      </c>
      <c r="U138" s="113" t="s">
        <v>3876</v>
      </c>
      <c r="V138" s="23"/>
      <c r="W138" s="87"/>
    </row>
    <row r="139" spans="3:23" x14ac:dyDescent="0.25">
      <c r="C139">
        <f t="shared" si="23"/>
        <v>116</v>
      </c>
      <c r="E139">
        <f t="shared" si="13"/>
        <v>1.92</v>
      </c>
      <c r="G139">
        <f t="shared" si="14"/>
        <v>-61.944999999999993</v>
      </c>
      <c r="I139" s="28"/>
      <c r="K139" s="9" t="s">
        <v>132</v>
      </c>
      <c r="L139" t="s">
        <v>2393</v>
      </c>
      <c r="N139" t="s">
        <v>2393</v>
      </c>
      <c r="O139" s="112" t="s">
        <v>2393</v>
      </c>
      <c r="Q139" s="15">
        <f t="shared" si="21"/>
        <v>29</v>
      </c>
      <c r="S139" s="15">
        <f t="shared" si="22"/>
        <v>17</v>
      </c>
      <c r="U139" s="86"/>
      <c r="V139" s="23" t="s">
        <v>2398</v>
      </c>
      <c r="W139" s="87"/>
    </row>
    <row r="140" spans="3:23" x14ac:dyDescent="0.25">
      <c r="C140">
        <f t="shared" si="23"/>
        <v>117</v>
      </c>
      <c r="E140">
        <f t="shared" si="13"/>
        <v>1.9275</v>
      </c>
      <c r="G140">
        <f t="shared" si="14"/>
        <v>-63.872499999999995</v>
      </c>
      <c r="I140" s="28"/>
      <c r="K140" s="9" t="s">
        <v>134</v>
      </c>
      <c r="L140" t="s">
        <v>591</v>
      </c>
      <c r="N140" t="s">
        <v>2393</v>
      </c>
      <c r="O140" s="112" t="s">
        <v>2393</v>
      </c>
      <c r="Q140" s="15">
        <f t="shared" si="21"/>
        <v>20</v>
      </c>
      <c r="S140" s="15">
        <f t="shared" si="22"/>
        <v>18</v>
      </c>
      <c r="U140" s="86"/>
      <c r="V140" s="23" t="s">
        <v>2399</v>
      </c>
      <c r="W140" s="87"/>
    </row>
    <row r="141" spans="3:23" x14ac:dyDescent="0.25">
      <c r="C141">
        <f t="shared" si="23"/>
        <v>118</v>
      </c>
      <c r="E141">
        <f t="shared" si="13"/>
        <v>1.9350000000000001</v>
      </c>
      <c r="G141">
        <f t="shared" si="14"/>
        <v>-65.80749999999999</v>
      </c>
      <c r="I141" s="28"/>
      <c r="K141" s="9" t="s">
        <v>2441</v>
      </c>
      <c r="L141" t="s">
        <v>2393</v>
      </c>
      <c r="N141" t="s">
        <v>2393</v>
      </c>
      <c r="O141" s="112" t="s">
        <v>591</v>
      </c>
      <c r="Q141" s="15">
        <f t="shared" si="21"/>
        <v>40</v>
      </c>
      <c r="S141" s="15">
        <f t="shared" si="22"/>
        <v>14</v>
      </c>
      <c r="U141" s="86"/>
      <c r="V141" s="23" t="s">
        <v>2400</v>
      </c>
      <c r="W141" s="87"/>
    </row>
    <row r="142" spans="3:23" x14ac:dyDescent="0.25">
      <c r="C142">
        <f t="shared" si="23"/>
        <v>119</v>
      </c>
      <c r="E142">
        <f t="shared" si="13"/>
        <v>1.9424999999999999</v>
      </c>
      <c r="G142">
        <f t="shared" si="14"/>
        <v>-67.749999999999986</v>
      </c>
      <c r="I142" s="28"/>
      <c r="K142" s="4" t="s">
        <v>133</v>
      </c>
      <c r="L142" t="s">
        <v>2393</v>
      </c>
      <c r="N142" t="s">
        <v>591</v>
      </c>
      <c r="O142" s="112" t="s">
        <v>2392</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2393</v>
      </c>
      <c r="N143" t="s">
        <v>2392</v>
      </c>
      <c r="O143" s="112" t="s">
        <v>591</v>
      </c>
      <c r="Q143" s="16">
        <f t="shared" si="21"/>
        <v>19</v>
      </c>
      <c r="S143" s="16">
        <f t="shared" si="22"/>
        <v>12</v>
      </c>
      <c r="U143" s="113" t="s">
        <v>2401</v>
      </c>
      <c r="V143" s="23"/>
      <c r="W143" s="87"/>
    </row>
    <row r="144" spans="3:23" x14ac:dyDescent="0.25">
      <c r="C144">
        <f t="shared" si="23"/>
        <v>121</v>
      </c>
      <c r="E144">
        <f t="shared" si="13"/>
        <v>1.9575</v>
      </c>
      <c r="G144">
        <f t="shared" si="14"/>
        <v>-71.657499999999985</v>
      </c>
      <c r="I144" s="28"/>
      <c r="U144" s="86"/>
      <c r="V144" s="23" t="s">
        <v>2403</v>
      </c>
      <c r="W144" s="87"/>
    </row>
    <row r="145" spans="3:23" x14ac:dyDescent="0.25">
      <c r="C145">
        <f t="shared" si="23"/>
        <v>122</v>
      </c>
      <c r="E145">
        <f t="shared" si="13"/>
        <v>1.9649999999999999</v>
      </c>
      <c r="G145">
        <f t="shared" si="14"/>
        <v>-73.622499999999988</v>
      </c>
      <c r="I145" s="28"/>
      <c r="U145" s="86"/>
      <c r="V145" s="23" t="s">
        <v>2404</v>
      </c>
      <c r="W145" s="87"/>
    </row>
    <row r="146" spans="3:23" x14ac:dyDescent="0.25">
      <c r="C146">
        <f t="shared" si="23"/>
        <v>123</v>
      </c>
      <c r="E146">
        <f t="shared" si="13"/>
        <v>1.9725000000000001</v>
      </c>
      <c r="G146">
        <f t="shared" si="14"/>
        <v>-75.594999999999985</v>
      </c>
      <c r="I146" s="28"/>
      <c r="U146" s="88"/>
      <c r="V146" s="89" t="s">
        <v>2405</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2724</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2725</v>
      </c>
      <c r="M167" s="1" t="s">
        <v>2726</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2441</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2727</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2725</v>
      </c>
      <c r="M199" s="1" t="s">
        <v>2726</v>
      </c>
      <c r="N199" t="s">
        <v>3877</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2441</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1" priority="4">
      <formula>L133="vvv"</formula>
    </cfRule>
    <cfRule type="expression" dxfId="10" priority="5">
      <formula>L133="vv"</formula>
    </cfRule>
    <cfRule type="expression" dxfId="9" priority="6">
      <formula>L133="v"</formula>
    </cfRule>
  </conditionalFormatting>
  <conditionalFormatting sqref="N133:O143">
    <cfRule type="expression" dxfId="8" priority="3">
      <formula>N133="v"</formula>
    </cfRule>
  </conditionalFormatting>
  <conditionalFormatting sqref="N133:O143">
    <cfRule type="expression" dxfId="7" priority="1">
      <formula>N133="vvv"</formula>
    </cfRule>
  </conditionalFormatting>
  <conditionalFormatting sqref="N133:O143">
    <cfRule type="expression" dxfId="6"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109"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7995</v>
      </c>
      <c r="L6" t="s">
        <v>7997</v>
      </c>
    </row>
    <row r="7" spans="2:13" x14ac:dyDescent="0.25">
      <c r="C7" t="s">
        <v>249</v>
      </c>
      <c r="D7" t="s">
        <v>246</v>
      </c>
      <c r="E7" t="s">
        <v>247</v>
      </c>
      <c r="F7" t="s">
        <v>532</v>
      </c>
      <c r="G7" t="s">
        <v>534</v>
      </c>
      <c r="H7" t="s">
        <v>533</v>
      </c>
      <c r="I7" t="s">
        <v>535</v>
      </c>
      <c r="J7" t="s">
        <v>7993</v>
      </c>
      <c r="K7" t="s">
        <v>7994</v>
      </c>
      <c r="L7" t="s">
        <v>7996</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192071</v>
      </c>
      <c r="F8">
        <f>DATA_SCENES_UNITY_1!C7+DATA_SCENES_UNITY_1!N7+DATA_SCENES_UNITY_1!Y7+DATA_SCENES_UNITY_1!AJ7+DATA_SCENES_UNITY_1!AU7+DATA_SCENES_UNITY_1!BF7+DATA_SCENES_UNITY_1!BQ7+DATA_SCENES_UNITY_1!CB7</f>
        <v>2404</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1617</v>
      </c>
      <c r="I8" s="75">
        <f>DATA_SCENES_UNITY_1!C11+DATA_SCENES_UNITY_1!N11+DATA_SCENES_UNITY_1!Y11+DATA_SCENES_UNITY_1!AJ11+DATA_SCENES_UNITY_1!AU11+DATA_SCENES_UNITY_1!BF11+DATA_SCENES_UNITY_1!BQ11++DATA_SCENES_UNITY_1!CB11</f>
        <v>4454</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11.51</v>
      </c>
    </row>
    <row r="9" spans="2:13" x14ac:dyDescent="0.25">
      <c r="B9" t="s">
        <v>537</v>
      </c>
      <c r="C9" t="s">
        <v>492</v>
      </c>
      <c r="D9" t="s">
        <v>531</v>
      </c>
      <c r="E9">
        <f ca="1">DATA_SCENES_UNITY_1!CM6+DATA_SCENES_UNITY_1!CX6+DATA_SCENES_UNITY_1!DI6+DATA_SCENES_UNITY_1!DT6+DATA_SCENES_UNITY_1!EE6</f>
        <v>126190</v>
      </c>
      <c r="F9">
        <f>DATA_SCENES_UNITY_1!CM7+DATA_SCENES_UNITY_1!CX7+DATA_SCENES_UNITY_1!DI7+DATA_SCENES_UNITY_1!DT7+DATA_SCENES_UNITY_1!EE7</f>
        <v>1720</v>
      </c>
      <c r="G9">
        <f ca="1">DATA_SCENES_UNITY_1!CM8+DATA_SCENES_UNITY_1!CX8+DATA_SCENES_UNITY_1!DI8+DATA_SCENES_UNITY_1!DT8+DATA_SCENES_UNITY_1!EE8</f>
        <v>470</v>
      </c>
      <c r="H9">
        <f ca="1">DATA_SCENES_UNITY_1!CM9+DATA_SCENES_UNITY_1!CX9+DATA_SCENES_UNITY_1!DI9+DATA_SCENES_UNITY_1!DT9+DATA_SCENES_UNITY_1!EE9</f>
        <v>1250</v>
      </c>
      <c r="I9" s="75">
        <f>DATA_SCENES_UNITY_1!CM11+DATA_SCENES_UNITY_1!CX11+DATA_SCENES_UNITY_1!DI11+DATA_SCENES_UNITY_1!DT11+DATA_SCENES_UNITY_1!EE11</f>
        <v>3423</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9.23</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364</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2434</v>
      </c>
      <c r="J16" s="143"/>
      <c r="K16" s="144"/>
    </row>
    <row r="17" spans="9:11" x14ac:dyDescent="0.25">
      <c r="I17" s="132" t="s">
        <v>2436</v>
      </c>
      <c r="J17" s="133">
        <f ca="1">SUM(Table51718[Total xp available])</f>
        <v>450575</v>
      </c>
      <c r="K17" s="134"/>
    </row>
    <row r="18" spans="9:11" x14ac:dyDescent="0.25">
      <c r="I18" s="132" t="s">
        <v>2435</v>
      </c>
      <c r="J18" s="133">
        <f>SUM(Table51718[Total spawners])</f>
        <v>5145</v>
      </c>
      <c r="K18" s="134"/>
    </row>
    <row r="19" spans="9:11" x14ac:dyDescent="0.25">
      <c r="I19" s="132" t="s">
        <v>2437</v>
      </c>
      <c r="J19" s="133">
        <f ca="1">SUM(Table51718[Total enemies])</f>
        <v>1621</v>
      </c>
      <c r="K19" s="135" t="str">
        <f ca="1">CONCATENATE(ROUND((J19/J18)*100,0),"%")</f>
        <v>32%</v>
      </c>
    </row>
    <row r="20" spans="9:11" x14ac:dyDescent="0.25">
      <c r="I20" s="132" t="s">
        <v>2438</v>
      </c>
      <c r="J20" s="133">
        <f ca="1">SUM(Table51718[Total preys])</f>
        <v>3603</v>
      </c>
      <c r="K20" s="135" t="str">
        <f ca="1">CONCATENATE(ROUND((J20/J18)*100,0),"%")</f>
        <v>70%</v>
      </c>
    </row>
    <row r="21" spans="9:11" x14ac:dyDescent="0.25">
      <c r="I21" s="132" t="s">
        <v>2439</v>
      </c>
      <c r="J21" s="133">
        <f>ROUND(SUM(Table51718[Total entities]),0)</f>
        <v>10326</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11%</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2413</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9,21%</v>
      </c>
      <c r="K30" s="141"/>
    </row>
    <row r="108" spans="4:6" x14ac:dyDescent="0.25">
      <c r="D108" s="1" t="s">
        <v>2429</v>
      </c>
    </row>
    <row r="110" spans="4:6" x14ac:dyDescent="0.25">
      <c r="D110" t="s">
        <v>266</v>
      </c>
      <c r="E110" t="s">
        <v>2430</v>
      </c>
      <c r="F110" t="s">
        <v>2431</v>
      </c>
    </row>
    <row r="111" spans="4:6" x14ac:dyDescent="0.25">
      <c r="D111" t="str">
        <f ca="1">INDIRECT(ADDRESS((1+MATCH(E111,'PROG. SPAWNERS'!$E$2:$E$95,0)),1,1,1,"Prog. Spawners"))</f>
        <v>SpiderSmall</v>
      </c>
      <c r="E111">
        <f>LARGE('PROG. SPAWNERS'!$E$2:$E$95,1)</f>
        <v>522</v>
      </c>
      <c r="F111">
        <f>ROUND((Table27[[#This Row],[Total in game]]/SUM(Table27[Total in game]))*100,2)</f>
        <v>9.8000000000000007</v>
      </c>
    </row>
    <row r="112" spans="4:6" x14ac:dyDescent="0.25">
      <c r="D112" t="str">
        <f ca="1">INDIRECT(ADDRESS((1+MATCH(E112,'PROG. SPAWNERS'!$E$2:$E$95,0)),1,1,1,"Prog. Spawners"))</f>
        <v>Canary</v>
      </c>
      <c r="E112">
        <f>LARGE('PROG. SPAWNERS'!$E$2:$E$95,2)</f>
        <v>460</v>
      </c>
      <c r="F112">
        <f>LARGE(Table1[Percentage4],2)</f>
        <v>5.9</v>
      </c>
    </row>
    <row r="113" spans="4:6" x14ac:dyDescent="0.25">
      <c r="D113" t="str">
        <f ca="1">INDIRECT(ADDRESS((1+MATCH(E113,'PROG. SPAWNERS'!$E$2:$E$95,0)),1,1,1,"Prog. Spawners"))</f>
        <v>StarSky</v>
      </c>
      <c r="E113">
        <f>LARGE('PROG. SPAWNERS'!$E$2:$E$95,3)</f>
        <v>316</v>
      </c>
      <c r="F113">
        <f>LARGE(Table1[Percentage4],3)</f>
        <v>5.7</v>
      </c>
    </row>
    <row r="114" spans="4:6" x14ac:dyDescent="0.25">
      <c r="D114" t="str">
        <f ca="1">INDIRECT(ADDRESS((1+MATCH(E114,'PROG. SPAWNERS'!$E$2:$E$95,0)),1,1,1,"Prog. Spawners"))</f>
        <v>BatSmall_Flock</v>
      </c>
      <c r="E114">
        <f>LARGE('PROG. SPAWNERS'!$E$2:$E$95,4)</f>
        <v>309</v>
      </c>
      <c r="F114">
        <f>LARGE(Table1[Percentage4],4)</f>
        <v>4.8</v>
      </c>
    </row>
    <row r="115" spans="4:6" x14ac:dyDescent="0.25">
      <c r="D115" t="str">
        <f ca="1">INDIRECT(ADDRESS((1+MATCH(E115,'PROG. SPAWNERS'!$E$2:$E$95,0)),1,1,1,"Prog. Spawners"))</f>
        <v>Miner</v>
      </c>
      <c r="E115">
        <f>LARGE('PROG. SPAWNERS'!$E$2:$E$95,5)</f>
        <v>224</v>
      </c>
      <c r="F115">
        <f>LARGE(Table1[Percentage4],5)</f>
        <v>3.2</v>
      </c>
    </row>
    <row r="116" spans="4:6" x14ac:dyDescent="0.25">
      <c r="D116" t="s">
        <v>2432</v>
      </c>
      <c r="E116">
        <f>GETPIVOTDATA("Sum of Total in the game",'PROG. SPAWNERS'!$A$1) - SUM(E111:E115)</f>
        <v>3498</v>
      </c>
      <c r="F116">
        <f>100-SUM(F111:F115)</f>
        <v>70.599999999999994</v>
      </c>
    </row>
    <row r="120" spans="4:6" x14ac:dyDescent="0.25">
      <c r="D120" s="1" t="s">
        <v>3862</v>
      </c>
    </row>
    <row r="122" spans="4:6" x14ac:dyDescent="0.25">
      <c r="D122" t="s">
        <v>3860</v>
      </c>
      <c r="E122" t="s">
        <v>246</v>
      </c>
      <c r="F122" t="s">
        <v>3861</v>
      </c>
    </row>
    <row r="123" spans="4:6" x14ac:dyDescent="0.25">
      <c r="D123" t="s">
        <v>536</v>
      </c>
      <c r="E123" t="str">
        <f>DATA_SCENES_UNITY_1!N18</f>
        <v>Waterfall</v>
      </c>
      <c r="F123" s="148">
        <f>DATA_SCENES_UNITY_1!Q11</f>
        <v>3.8899999999999997E-2</v>
      </c>
    </row>
    <row r="124" spans="4:6" x14ac:dyDescent="0.25">
      <c r="D124" t="s">
        <v>536</v>
      </c>
      <c r="E124" t="str">
        <f>DATA_SCENES_UNITY_1!C18</f>
        <v>Human Village</v>
      </c>
      <c r="F124" s="148">
        <f>DATA_SCENES_UNITY_1!F11</f>
        <v>3.4700000000000002E-2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3.15E-2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2.53E-2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2.06E-2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1.3100000000000001E-2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3825</v>
      </c>
      <c r="E15">
        <f ca="1">DATA_SCENES_UNITY_1!CB6</f>
        <v>15736</v>
      </c>
      <c r="F15">
        <v>0</v>
      </c>
    </row>
    <row r="93" spans="4:6" x14ac:dyDescent="0.25">
      <c r="D93" s="1" t="s">
        <v>2429</v>
      </c>
    </row>
    <row r="95" spans="4:6" x14ac:dyDescent="0.25">
      <c r="D95" t="s">
        <v>266</v>
      </c>
      <c r="E95" t="s">
        <v>2430</v>
      </c>
      <c r="F95" t="s">
        <v>2431</v>
      </c>
    </row>
    <row r="96" spans="4:6" x14ac:dyDescent="0.25">
      <c r="D96" t="str">
        <f ca="1">INDIRECT(ADDRESS((1+MATCH(E96,'PROG. SPAWNERS'!$B$2:$B$95,0)),1,1,1,"Prog. Spawners"))</f>
        <v>Canary</v>
      </c>
      <c r="E96">
        <f>LARGE('PROG. SPAWNERS'!$B$2:$B$95,1)</f>
        <v>382</v>
      </c>
      <c r="F96">
        <f>ROUND((Table2730[[#This Row],[Total in game]]/SUM(Table2730[Total in game]))*100,2)</f>
        <v>15.54</v>
      </c>
    </row>
    <row r="97" spans="4:6" x14ac:dyDescent="0.25">
      <c r="D97" t="str">
        <f ca="1">INDIRECT(ADDRESS((1+MATCH(E97,'PROG. SPAWNERS'!$B$2:$B$95,0)),1,1,1,"Prog. Spawners"))</f>
        <v>SpiderSmall</v>
      </c>
      <c r="E97">
        <f>LARGE('PROG. SPAWNERS'!$B$2:$B$95,2)</f>
        <v>293</v>
      </c>
      <c r="F97">
        <f>ROUND((Table2730[[#This Row],[Total in game]]/SUM(Table2730[Total in game]))*100,2)</f>
        <v>11.92</v>
      </c>
    </row>
    <row r="98" spans="4:6" x14ac:dyDescent="0.25">
      <c r="D98" t="str">
        <f ca="1">INDIRECT(ADDRESS((1+MATCH(E98,'PROG. SPAWNERS'!$B$2:$B$95,0)),1,1,1,"Prog. Spawners"))</f>
        <v>StarSky</v>
      </c>
      <c r="E98">
        <f>LARGE('PROG. SPAWNERS'!$B$2:$B$95,3)</f>
        <v>202</v>
      </c>
      <c r="F98">
        <f>ROUND((Table2730[[#This Row],[Total in game]]/SUM(Table2730[Total in game]))*100,2)</f>
        <v>8.2200000000000006</v>
      </c>
    </row>
    <row r="99" spans="4:6" x14ac:dyDescent="0.25">
      <c r="D99" t="str">
        <f ca="1">INDIRECT(ADDRESS((1+MATCH(E99,'PROG. SPAWNERS'!$B$2:$B$95,0)),1,1,1,"Prog. Spawners"))</f>
        <v>Ghost01</v>
      </c>
      <c r="E99">
        <f>LARGE('PROG. SPAWNERS'!$B$2:$B$95,4)</f>
        <v>104</v>
      </c>
      <c r="F99">
        <f>ROUND((Table2730[[#This Row],[Total in game]]/SUM(Table2730[Total in game]))*100,2)</f>
        <v>4.2300000000000004</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2432</v>
      </c>
      <c r="E101">
        <f>GETPIVOTDATA("Sum of Total in ""Village"" scene",'PROG. SPAWNERS'!$A$1) - SUM(E96:E100)</f>
        <v>1400</v>
      </c>
      <c r="F101">
        <f>100-SUM(F96:F100)</f>
        <v>56.96</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25676</v>
      </c>
      <c r="F8">
        <v>0</v>
      </c>
      <c r="M8" s="1"/>
    </row>
    <row r="9" spans="3:13" x14ac:dyDescent="0.25">
      <c r="C9" t="s">
        <v>492</v>
      </c>
      <c r="D9" t="s">
        <v>527</v>
      </c>
      <c r="E9">
        <f ca="1">DATA_SCENES_UNITY_1!CX6</f>
        <v>12183</v>
      </c>
      <c r="F9">
        <f ca="1">ROUNDUP(E8*0.1,0)</f>
        <v>2568</v>
      </c>
    </row>
    <row r="10" spans="3:13" x14ac:dyDescent="0.25">
      <c r="C10" t="s">
        <v>492</v>
      </c>
      <c r="D10" t="s">
        <v>528</v>
      </c>
      <c r="E10">
        <f ca="1">DATA_SCENES_UNITY_1!DI6</f>
        <v>25210</v>
      </c>
      <c r="F10">
        <f t="shared" ref="F10:F11" ca="1" si="0">ROUNDUP(E9*0.1,0)</f>
        <v>1219</v>
      </c>
    </row>
    <row r="11" spans="3:13" x14ac:dyDescent="0.25">
      <c r="C11" t="s">
        <v>492</v>
      </c>
      <c r="D11" t="s">
        <v>514</v>
      </c>
      <c r="E11">
        <f ca="1">DATA_SCENES_UNITY_1!DT6</f>
        <v>60312</v>
      </c>
      <c r="F11">
        <f t="shared" ca="1" si="0"/>
        <v>2521</v>
      </c>
    </row>
    <row r="12" spans="3:13" x14ac:dyDescent="0.25">
      <c r="C12" t="s">
        <v>492</v>
      </c>
      <c r="D12" t="s">
        <v>3839</v>
      </c>
      <c r="E12">
        <f ca="1">DATA_SCENES_UNITY_1!EE6</f>
        <v>2809</v>
      </c>
      <c r="F12">
        <v>0</v>
      </c>
    </row>
    <row r="79" spans="4:4" x14ac:dyDescent="0.25">
      <c r="D79" s="1" t="s">
        <v>2429</v>
      </c>
    </row>
    <row r="81" spans="4:6" x14ac:dyDescent="0.25">
      <c r="D81" t="s">
        <v>266</v>
      </c>
      <c r="E81" t="s">
        <v>2430</v>
      </c>
      <c r="F81" t="s">
        <v>2431</v>
      </c>
    </row>
    <row r="82" spans="4:6" x14ac:dyDescent="0.25">
      <c r="D82" t="str">
        <f ca="1">INDIRECT(ADDRESS((1+MATCH(E82,'PROG. SPAWNERS'!$C$2:$C$95,0)),1,1,1,"Prog. Spawners"))</f>
        <v>Miner</v>
      </c>
      <c r="E82">
        <f>LARGE('PROG. SPAWNERS'!$C$2:$C$95,1)</f>
        <v>224</v>
      </c>
      <c r="F82">
        <f>ROUND((Table273031[[#This Row],[Total in game]]/SUM(Table273031[Total in game]))*100,2)</f>
        <v>12.73</v>
      </c>
    </row>
    <row r="83" spans="4:6" x14ac:dyDescent="0.25">
      <c r="D83" t="str">
        <f ca="1">INDIRECT(ADDRESS((1+MATCH(E83,'PROG. SPAWNERS'!$C$2:$C$95,0)),1,1,1,"Prog. Spawners"))</f>
        <v>SpiderSmall</v>
      </c>
      <c r="E83">
        <f>LARGE('PROG. SPAWNERS'!$C$2:$C$95,2)</f>
        <v>197</v>
      </c>
      <c r="F83">
        <f>ROUND((Table273031[[#This Row],[Total in game]]/SUM(Table273031[Total in game]))*100,2)</f>
        <v>11.19</v>
      </c>
    </row>
    <row r="84" spans="4:6" x14ac:dyDescent="0.25">
      <c r="D84" t="str">
        <f ca="1">INDIRECT(ADDRESS((1+MATCH(E84,'PROG. SPAWNERS'!$C$2:$C$95,0)),1,1,1,"Prog. Spawners"))</f>
        <v>BatSmall_Flock</v>
      </c>
      <c r="E84">
        <f>LARGE('PROG. SPAWNERS'!$C$2:$C$95,3)</f>
        <v>161</v>
      </c>
      <c r="F84">
        <f>ROUND((Table273031[[#This Row],[Total in game]]/SUM(Table273031[Total in game]))*100,2)</f>
        <v>9.15</v>
      </c>
    </row>
    <row r="85" spans="4:6" x14ac:dyDescent="0.25">
      <c r="D85" t="str">
        <f ca="1">INDIRECT(ADDRESS((1+MATCH(E85,'PROG. SPAWNERS'!$C$2:$C$95,0)),1,1,1,"Prog. Spawners"))</f>
        <v>Fish</v>
      </c>
      <c r="E85">
        <f>LARGE('PROG. SPAWNERS'!$C$2:$C$95,4)</f>
        <v>89</v>
      </c>
      <c r="F85">
        <f>ROUND((Table273031[[#This Row],[Total in game]]/SUM(Table273031[Total in game]))*100,2)</f>
        <v>5.0599999999999996</v>
      </c>
    </row>
    <row r="86" spans="4:6" x14ac:dyDescent="0.25">
      <c r="D86" t="str">
        <f ca="1">INDIRECT(ADDRESS((1+MATCH(E86,'PROG. SPAWNERS'!$C$2:$C$95,0)),1,1,1,"Prog. Spawners"))</f>
        <v>Canary</v>
      </c>
      <c r="E86">
        <f>LARGE('PROG. SPAWNERS'!$C$2:$C$95,5)</f>
        <v>78</v>
      </c>
      <c r="F86">
        <f>ROUND((Table273031[[#This Row],[Total in game]]/SUM(Table273031[Total in game]))*100,2)</f>
        <v>4.43</v>
      </c>
    </row>
    <row r="87" spans="4:6" x14ac:dyDescent="0.25">
      <c r="D87" t="s">
        <v>2432</v>
      </c>
      <c r="E87">
        <f>GETPIVOTDATA("Sum of Total in ""Castle"" scene",'PROG. SPAWNERS'!$A$1) - SUM(E82:E86)</f>
        <v>1011</v>
      </c>
      <c r="F87">
        <f>100-SUM(F82:F86)</f>
        <v>57.44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3842</v>
      </c>
      <c r="E12">
        <f ca="1">DATA_SCENES_UNITY_1!GH6</f>
        <v>6921</v>
      </c>
      <c r="F12">
        <v>0</v>
      </c>
    </row>
    <row r="80" spans="4:4" x14ac:dyDescent="0.25">
      <c r="D80" s="1" t="s">
        <v>2429</v>
      </c>
    </row>
    <row r="82" spans="4:6" x14ac:dyDescent="0.25">
      <c r="D82" t="s">
        <v>266</v>
      </c>
      <c r="E82" t="s">
        <v>2430</v>
      </c>
      <c r="F82" t="s">
        <v>2431</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ButterflyEgg</v>
      </c>
      <c r="E85">
        <f>LARGE('PROG. SPAWNERS'!$D$2:$D$95,3)</f>
        <v>51</v>
      </c>
      <c r="F85">
        <f>ROUND((Table27303132[[#This Row],[Total in game]]/SUM(Table27303132[Total in game]))*100,2)</f>
        <v>4.59</v>
      </c>
    </row>
    <row r="86" spans="4:6" x14ac:dyDescent="0.25">
      <c r="D86" t="str">
        <f ca="1">INDIRECT(ADDRESS((1+MATCH(E86,'PROG. SPAWNERS'!$D$2:$D$95,0)),1,1,1,"Prog. Spawners"))</f>
        <v>Firefly</v>
      </c>
      <c r="E86">
        <f>LARGE('PROG. SPAWNERS'!$D$2:$D$95,4)</f>
        <v>43</v>
      </c>
      <c r="F86">
        <f>ROUND((Table27303132[[#This Row],[Total in game]]/SUM(Table27303132[Total in game]))*100,2)</f>
        <v>3.87</v>
      </c>
    </row>
    <row r="87" spans="4:6" x14ac:dyDescent="0.25">
      <c r="D87" t="s">
        <v>289</v>
      </c>
      <c r="E87">
        <f>LARGE('PROG. SPAWNERS'!$D$2:$D$95,5)</f>
        <v>42</v>
      </c>
      <c r="F87">
        <f>ROUND((Table27303132[[#This Row],[Total in game]]/SUM(Table27303132[Total in game]))*100,2)</f>
        <v>3.78</v>
      </c>
    </row>
    <row r="88" spans="4:6" x14ac:dyDescent="0.25">
      <c r="D88" t="s">
        <v>2432</v>
      </c>
      <c r="E88">
        <f>GETPIVOTDATA("Sum of Total in ""Dark"" scene",'PROG. SPAWNERS'!$A$1) - SUM(E83:E87)</f>
        <v>767</v>
      </c>
      <c r="F88">
        <f>100-SUM(F83:F87)</f>
        <v>69.039999999999992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tabSelected="1" workbookViewId="0">
      <selection activeCell="C10" sqref="C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3854</v>
      </c>
      <c r="B1" t="s">
        <v>3856</v>
      </c>
      <c r="C1" t="s">
        <v>3857</v>
      </c>
      <c r="D1" t="s">
        <v>3858</v>
      </c>
      <c r="E1" t="s">
        <v>3859</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52</v>
      </c>
      <c r="D6" s="75">
        <v>6</v>
      </c>
      <c r="E6" s="75">
        <v>104</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36</v>
      </c>
      <c r="D9" s="75">
        <v>16</v>
      </c>
      <c r="E9" s="75">
        <v>80</v>
      </c>
    </row>
    <row r="10" spans="1:5" x14ac:dyDescent="0.25">
      <c r="A10" s="148" t="s">
        <v>86</v>
      </c>
      <c r="B10" s="75">
        <v>41</v>
      </c>
      <c r="C10" s="75">
        <v>161</v>
      </c>
      <c r="D10" s="75">
        <v>107</v>
      </c>
      <c r="E10" s="75">
        <v>309</v>
      </c>
    </row>
    <row r="11" spans="1:5" x14ac:dyDescent="0.25">
      <c r="A11" s="148" t="s">
        <v>69</v>
      </c>
      <c r="B11" s="75">
        <v>2</v>
      </c>
      <c r="C11" s="75">
        <v>2</v>
      </c>
      <c r="D11" s="75">
        <v>0</v>
      </c>
      <c r="E11" s="75">
        <v>4</v>
      </c>
    </row>
    <row r="12" spans="1:5" x14ac:dyDescent="0.25">
      <c r="A12" s="148" t="s">
        <v>81</v>
      </c>
      <c r="B12" s="75">
        <v>13</v>
      </c>
      <c r="C12" s="75">
        <v>22</v>
      </c>
      <c r="D12" s="75">
        <v>0</v>
      </c>
      <c r="E12" s="75">
        <v>35</v>
      </c>
    </row>
    <row r="13" spans="1:5" x14ac:dyDescent="0.25">
      <c r="A13" s="148" t="s">
        <v>2735</v>
      </c>
      <c r="B13" s="75">
        <v>10</v>
      </c>
      <c r="C13" s="75">
        <v>2</v>
      </c>
      <c r="D13" s="75">
        <v>2</v>
      </c>
      <c r="E13" s="75">
        <v>14</v>
      </c>
    </row>
    <row r="14" spans="1:5" x14ac:dyDescent="0.25">
      <c r="A14" s="148" t="s">
        <v>2642</v>
      </c>
      <c r="B14" s="75">
        <v>0</v>
      </c>
      <c r="C14" s="75">
        <v>0</v>
      </c>
      <c r="D14" s="75">
        <v>9</v>
      </c>
      <c r="E14" s="75">
        <v>9</v>
      </c>
    </row>
    <row r="15" spans="1:5" x14ac:dyDescent="0.25">
      <c r="A15" s="148" t="s">
        <v>2643</v>
      </c>
      <c r="B15" s="75">
        <v>0</v>
      </c>
      <c r="C15" s="75">
        <v>0</v>
      </c>
      <c r="D15" s="75">
        <v>51</v>
      </c>
      <c r="E15" s="75">
        <v>51</v>
      </c>
    </row>
    <row r="16" spans="1:5" x14ac:dyDescent="0.25">
      <c r="A16" s="148" t="s">
        <v>3850</v>
      </c>
      <c r="B16" s="75">
        <v>382</v>
      </c>
      <c r="C16" s="75">
        <v>78</v>
      </c>
      <c r="D16" s="75">
        <v>0</v>
      </c>
      <c r="E16" s="75">
        <v>460</v>
      </c>
    </row>
    <row r="17" spans="1:5" x14ac:dyDescent="0.25">
      <c r="A17" s="148" t="s">
        <v>2414</v>
      </c>
      <c r="B17" s="75">
        <v>0</v>
      </c>
      <c r="C17" s="75">
        <v>0</v>
      </c>
      <c r="D17" s="75">
        <v>6</v>
      </c>
      <c r="E17" s="75">
        <v>6</v>
      </c>
    </row>
    <row r="18" spans="1:5" x14ac:dyDescent="0.25">
      <c r="A18" s="148" t="s">
        <v>2644</v>
      </c>
      <c r="B18" s="75">
        <v>0</v>
      </c>
      <c r="C18" s="75">
        <v>0</v>
      </c>
      <c r="D18" s="75">
        <v>7</v>
      </c>
      <c r="E18" s="75">
        <v>7</v>
      </c>
    </row>
    <row r="19" spans="1:5" x14ac:dyDescent="0.25">
      <c r="A19" s="148" t="s">
        <v>2645</v>
      </c>
      <c r="B19" s="75">
        <v>0</v>
      </c>
      <c r="C19" s="75">
        <v>0</v>
      </c>
      <c r="D19" s="75">
        <v>26</v>
      </c>
      <c r="E19" s="75">
        <v>26</v>
      </c>
    </row>
    <row r="20" spans="1:5" x14ac:dyDescent="0.25">
      <c r="A20" s="148" t="s">
        <v>2646</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14</v>
      </c>
      <c r="D24" s="75">
        <v>0</v>
      </c>
      <c r="E24" s="75">
        <v>14</v>
      </c>
    </row>
    <row r="25" spans="1:5" x14ac:dyDescent="0.25">
      <c r="A25" s="148" t="s">
        <v>71</v>
      </c>
      <c r="B25" s="75">
        <v>9</v>
      </c>
      <c r="C25" s="75">
        <v>8</v>
      </c>
      <c r="D25" s="75">
        <v>0</v>
      </c>
      <c r="E25" s="75">
        <v>17</v>
      </c>
    </row>
    <row r="26" spans="1:5" x14ac:dyDescent="0.25">
      <c r="A26" s="148" t="s">
        <v>102</v>
      </c>
      <c r="B26" s="75">
        <v>29</v>
      </c>
      <c r="C26" s="75">
        <v>9</v>
      </c>
      <c r="D26" s="75">
        <v>0</v>
      </c>
      <c r="E26" s="75">
        <v>38</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15</v>
      </c>
      <c r="D31" s="75">
        <v>14</v>
      </c>
      <c r="E31" s="75">
        <v>36</v>
      </c>
    </row>
    <row r="32" spans="1:5" x14ac:dyDescent="0.25">
      <c r="A32" s="148" t="s">
        <v>416</v>
      </c>
      <c r="B32" s="75">
        <v>18</v>
      </c>
      <c r="C32" s="75">
        <v>26</v>
      </c>
      <c r="D32" s="75">
        <v>14</v>
      </c>
      <c r="E32" s="75">
        <v>58</v>
      </c>
    </row>
    <row r="33" spans="1:5" x14ac:dyDescent="0.25">
      <c r="A33" s="148" t="s">
        <v>2647</v>
      </c>
      <c r="B33" s="75">
        <v>0</v>
      </c>
      <c r="C33" s="75">
        <v>0</v>
      </c>
      <c r="D33" s="75">
        <v>43</v>
      </c>
      <c r="E33" s="75">
        <v>43</v>
      </c>
    </row>
    <row r="34" spans="1:5" x14ac:dyDescent="0.25">
      <c r="A34" s="148" t="s">
        <v>3851</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2729</v>
      </c>
      <c r="B41" s="75">
        <v>0</v>
      </c>
      <c r="C41" s="75">
        <v>32</v>
      </c>
      <c r="D41" s="75">
        <v>0</v>
      </c>
      <c r="E41" s="75">
        <v>32</v>
      </c>
    </row>
    <row r="42" spans="1:5" x14ac:dyDescent="0.25">
      <c r="A42" s="148" t="s">
        <v>2732</v>
      </c>
      <c r="B42" s="75">
        <v>0</v>
      </c>
      <c r="C42" s="75">
        <v>45</v>
      </c>
      <c r="D42" s="75">
        <v>0</v>
      </c>
      <c r="E42" s="75">
        <v>45</v>
      </c>
    </row>
    <row r="43" spans="1:5" x14ac:dyDescent="0.25">
      <c r="A43" s="148" t="s">
        <v>481</v>
      </c>
      <c r="B43" s="75">
        <v>8</v>
      </c>
      <c r="C43" s="75">
        <v>5</v>
      </c>
      <c r="D43" s="75">
        <v>2</v>
      </c>
      <c r="E43" s="75">
        <v>15</v>
      </c>
    </row>
    <row r="44" spans="1:5" x14ac:dyDescent="0.25">
      <c r="A44" s="148" t="s">
        <v>80</v>
      </c>
      <c r="B44" s="75">
        <v>26</v>
      </c>
      <c r="C44" s="75">
        <v>48</v>
      </c>
      <c r="D44" s="75">
        <v>24</v>
      </c>
      <c r="E44" s="75">
        <v>98</v>
      </c>
    </row>
    <row r="45" spans="1:5" x14ac:dyDescent="0.25">
      <c r="A45" s="148" t="s">
        <v>2738</v>
      </c>
      <c r="B45" s="75">
        <v>12</v>
      </c>
      <c r="C45" s="75">
        <v>5</v>
      </c>
      <c r="D45" s="75">
        <v>5</v>
      </c>
      <c r="E45" s="75">
        <v>22</v>
      </c>
    </row>
    <row r="46" spans="1:5" x14ac:dyDescent="0.25">
      <c r="A46" s="148" t="s">
        <v>553</v>
      </c>
      <c r="B46" s="75">
        <v>36</v>
      </c>
      <c r="C46" s="75">
        <v>34</v>
      </c>
      <c r="D46" s="75">
        <v>27</v>
      </c>
      <c r="E46" s="75">
        <v>97</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2649</v>
      </c>
      <c r="B50" s="75">
        <v>0</v>
      </c>
      <c r="C50" s="75">
        <v>0</v>
      </c>
      <c r="D50" s="75">
        <v>17</v>
      </c>
      <c r="E50" s="75">
        <v>17</v>
      </c>
    </row>
    <row r="51" spans="1:5" x14ac:dyDescent="0.25">
      <c r="A51" s="148" t="s">
        <v>2650</v>
      </c>
      <c r="B51" s="75">
        <v>0</v>
      </c>
      <c r="C51" s="75">
        <v>0</v>
      </c>
      <c r="D51" s="75">
        <v>39</v>
      </c>
      <c r="E51" s="75">
        <v>39</v>
      </c>
    </row>
    <row r="52" spans="1:5" x14ac:dyDescent="0.25">
      <c r="A52" s="148" t="s">
        <v>2651</v>
      </c>
      <c r="B52" s="75">
        <v>0</v>
      </c>
      <c r="C52" s="75">
        <v>0</v>
      </c>
      <c r="D52" s="75">
        <v>17</v>
      </c>
      <c r="E52" s="75">
        <v>17</v>
      </c>
    </row>
    <row r="53" spans="1:5" x14ac:dyDescent="0.25">
      <c r="A53" s="148" t="s">
        <v>2652</v>
      </c>
      <c r="B53" s="75">
        <v>0</v>
      </c>
      <c r="C53" s="75">
        <v>0</v>
      </c>
      <c r="D53" s="75">
        <v>7</v>
      </c>
      <c r="E53" s="75">
        <v>7</v>
      </c>
    </row>
    <row r="54" spans="1:5" x14ac:dyDescent="0.25">
      <c r="A54" s="148" t="s">
        <v>72</v>
      </c>
      <c r="B54" s="75">
        <v>10</v>
      </c>
      <c r="C54" s="75">
        <v>3</v>
      </c>
      <c r="D54" s="75">
        <v>0</v>
      </c>
      <c r="E54" s="75">
        <v>13</v>
      </c>
    </row>
    <row r="55" spans="1:5" x14ac:dyDescent="0.25">
      <c r="A55" s="148" t="s">
        <v>2653</v>
      </c>
      <c r="B55" s="75">
        <v>0</v>
      </c>
      <c r="C55" s="75">
        <v>0</v>
      </c>
      <c r="D55" s="75">
        <v>32</v>
      </c>
      <c r="E55" s="75">
        <v>32</v>
      </c>
    </row>
    <row r="56" spans="1:5" x14ac:dyDescent="0.25">
      <c r="A56" s="148" t="s">
        <v>2654</v>
      </c>
      <c r="B56" s="75">
        <v>0</v>
      </c>
      <c r="C56" s="75">
        <v>0</v>
      </c>
      <c r="D56" s="75">
        <v>24</v>
      </c>
      <c r="E56" s="75">
        <v>24</v>
      </c>
    </row>
    <row r="57" spans="1:5" x14ac:dyDescent="0.25">
      <c r="A57" s="148" t="s">
        <v>82</v>
      </c>
      <c r="B57" s="75">
        <v>18</v>
      </c>
      <c r="C57" s="75">
        <v>27</v>
      </c>
      <c r="D57" s="75">
        <v>0</v>
      </c>
      <c r="E57" s="75">
        <v>45</v>
      </c>
    </row>
    <row r="58" spans="1:5" x14ac:dyDescent="0.25">
      <c r="A58" s="148" t="s">
        <v>112</v>
      </c>
      <c r="B58" s="75">
        <v>34</v>
      </c>
      <c r="C58" s="75">
        <v>44</v>
      </c>
      <c r="D58" s="75">
        <v>0</v>
      </c>
      <c r="E58" s="75">
        <v>78</v>
      </c>
    </row>
    <row r="59" spans="1:5" x14ac:dyDescent="0.25">
      <c r="A59" s="148" t="s">
        <v>4469</v>
      </c>
      <c r="B59" s="75">
        <v>22</v>
      </c>
      <c r="C59" s="75">
        <v>13</v>
      </c>
      <c r="D59" s="75">
        <v>12</v>
      </c>
      <c r="E59" s="75">
        <v>47</v>
      </c>
    </row>
    <row r="60" spans="1:5" x14ac:dyDescent="0.25">
      <c r="A60" s="148" t="s">
        <v>113</v>
      </c>
      <c r="B60" s="75">
        <v>19</v>
      </c>
      <c r="C60" s="75">
        <v>11</v>
      </c>
      <c r="D60" s="75">
        <v>0</v>
      </c>
      <c r="E60" s="75">
        <v>30</v>
      </c>
    </row>
    <row r="61" spans="1:5" x14ac:dyDescent="0.25">
      <c r="A61" s="148" t="s">
        <v>114</v>
      </c>
      <c r="B61" s="75">
        <v>28</v>
      </c>
      <c r="C61" s="75">
        <v>16</v>
      </c>
      <c r="D61" s="75">
        <v>0</v>
      </c>
      <c r="E61" s="75">
        <v>44</v>
      </c>
    </row>
    <row r="62" spans="1:5" x14ac:dyDescent="0.25">
      <c r="A62" s="148" t="s">
        <v>5021</v>
      </c>
      <c r="B62" s="75">
        <v>0</v>
      </c>
      <c r="C62" s="75">
        <v>224</v>
      </c>
      <c r="D62" s="75">
        <v>0</v>
      </c>
      <c r="E62" s="75">
        <v>224</v>
      </c>
    </row>
    <row r="63" spans="1:5" x14ac:dyDescent="0.25">
      <c r="A63" s="148" t="s">
        <v>276</v>
      </c>
      <c r="B63" s="75">
        <v>56</v>
      </c>
      <c r="C63" s="75">
        <v>22</v>
      </c>
      <c r="D63" s="75">
        <v>0</v>
      </c>
      <c r="E63" s="75">
        <v>78</v>
      </c>
    </row>
    <row r="64" spans="1:5" x14ac:dyDescent="0.25">
      <c r="A64" s="148" t="s">
        <v>542</v>
      </c>
      <c r="B64" s="75">
        <v>0</v>
      </c>
      <c r="C64" s="75">
        <v>0</v>
      </c>
      <c r="D64" s="75">
        <v>8</v>
      </c>
      <c r="E64" s="75">
        <v>8</v>
      </c>
    </row>
    <row r="65" spans="1:5" x14ac:dyDescent="0.25">
      <c r="A65" s="148" t="s">
        <v>2655</v>
      </c>
      <c r="B65" s="75">
        <v>0</v>
      </c>
      <c r="C65" s="75">
        <v>0</v>
      </c>
      <c r="D65" s="75">
        <v>7</v>
      </c>
      <c r="E65" s="75">
        <v>7</v>
      </c>
    </row>
    <row r="66" spans="1:5" x14ac:dyDescent="0.25">
      <c r="A66" s="148" t="s">
        <v>7998</v>
      </c>
      <c r="B66" s="75">
        <v>32</v>
      </c>
      <c r="C66" s="75">
        <v>25</v>
      </c>
      <c r="D66" s="75">
        <v>7</v>
      </c>
      <c r="E66" s="75">
        <v>64</v>
      </c>
    </row>
    <row r="67" spans="1:5" x14ac:dyDescent="0.25">
      <c r="A67" s="148" t="s">
        <v>283</v>
      </c>
      <c r="B67" s="75">
        <v>18</v>
      </c>
      <c r="C67" s="75">
        <v>18</v>
      </c>
      <c r="D67" s="75">
        <v>5</v>
      </c>
      <c r="E67" s="75">
        <v>41</v>
      </c>
    </row>
    <row r="68" spans="1:5" x14ac:dyDescent="0.25">
      <c r="A68" s="148" t="s">
        <v>286</v>
      </c>
      <c r="B68" s="75">
        <v>30</v>
      </c>
      <c r="C68" s="75">
        <v>27</v>
      </c>
      <c r="D68" s="75">
        <v>0</v>
      </c>
      <c r="E68" s="75">
        <v>57</v>
      </c>
    </row>
    <row r="69" spans="1:5" x14ac:dyDescent="0.25">
      <c r="A69" s="148" t="s">
        <v>289</v>
      </c>
      <c r="B69" s="75">
        <v>52</v>
      </c>
      <c r="C69" s="75">
        <v>63</v>
      </c>
      <c r="D69" s="75">
        <v>12</v>
      </c>
      <c r="E69" s="75">
        <v>127</v>
      </c>
    </row>
    <row r="70" spans="1:5" x14ac:dyDescent="0.25">
      <c r="A70" s="148" t="s">
        <v>419</v>
      </c>
      <c r="B70" s="75">
        <v>12</v>
      </c>
      <c r="C70" s="75">
        <v>5</v>
      </c>
      <c r="D70" s="75">
        <v>5</v>
      </c>
      <c r="E70" s="75">
        <v>22</v>
      </c>
    </row>
    <row r="71" spans="1:5" x14ac:dyDescent="0.25">
      <c r="A71" s="148" t="s">
        <v>2454</v>
      </c>
      <c r="B71" s="75">
        <v>6</v>
      </c>
      <c r="C71" s="75">
        <v>0</v>
      </c>
      <c r="D71" s="75">
        <v>0</v>
      </c>
      <c r="E71" s="75">
        <v>6</v>
      </c>
    </row>
    <row r="72" spans="1:5" x14ac:dyDescent="0.25">
      <c r="A72" s="148" t="s">
        <v>73</v>
      </c>
      <c r="B72" s="75">
        <v>3</v>
      </c>
      <c r="C72" s="75">
        <v>8</v>
      </c>
      <c r="D72" s="75">
        <v>0</v>
      </c>
      <c r="E72" s="75">
        <v>11</v>
      </c>
    </row>
    <row r="73" spans="1:5" x14ac:dyDescent="0.25">
      <c r="A73" s="148" t="s">
        <v>2741</v>
      </c>
      <c r="B73" s="75">
        <v>38</v>
      </c>
      <c r="C73" s="75">
        <v>13</v>
      </c>
      <c r="D73" s="75">
        <v>12</v>
      </c>
      <c r="E73" s="75">
        <v>63</v>
      </c>
    </row>
    <row r="74" spans="1:5" x14ac:dyDescent="0.25">
      <c r="A74" s="148" t="s">
        <v>2750</v>
      </c>
      <c r="B74" s="75">
        <v>13</v>
      </c>
      <c r="C74" s="75">
        <v>2</v>
      </c>
      <c r="D74" s="75">
        <v>7</v>
      </c>
      <c r="E74" s="75">
        <v>22</v>
      </c>
    </row>
    <row r="75" spans="1:5" x14ac:dyDescent="0.25">
      <c r="A75" s="148" t="s">
        <v>2657</v>
      </c>
      <c r="B75" s="75">
        <v>0</v>
      </c>
      <c r="C75" s="75">
        <v>0</v>
      </c>
      <c r="D75" s="75">
        <v>16</v>
      </c>
      <c r="E75" s="75">
        <v>16</v>
      </c>
    </row>
    <row r="76" spans="1:5" x14ac:dyDescent="0.25">
      <c r="A76" s="148" t="s">
        <v>2658</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2415</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18</v>
      </c>
      <c r="D83" s="75">
        <v>0</v>
      </c>
      <c r="E83" s="75">
        <v>32</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293</v>
      </c>
      <c r="C86" s="75">
        <v>197</v>
      </c>
      <c r="D86" s="75">
        <v>32</v>
      </c>
      <c r="E86" s="75">
        <v>522</v>
      </c>
    </row>
    <row r="87" spans="1:5" x14ac:dyDescent="0.25">
      <c r="A87" s="148" t="s">
        <v>117</v>
      </c>
      <c r="B87" s="75">
        <v>46</v>
      </c>
      <c r="C87" s="75">
        <v>5</v>
      </c>
      <c r="D87" s="75">
        <v>0</v>
      </c>
      <c r="E87" s="75">
        <v>51</v>
      </c>
    </row>
    <row r="88" spans="1:5" x14ac:dyDescent="0.25">
      <c r="A88" s="148" t="s">
        <v>3864</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3852</v>
      </c>
      <c r="B92" s="75">
        <v>0</v>
      </c>
      <c r="C92" s="75">
        <v>0</v>
      </c>
      <c r="D92" s="75">
        <v>23</v>
      </c>
      <c r="E92" s="75">
        <v>23</v>
      </c>
    </row>
    <row r="93" spans="1:5" x14ac:dyDescent="0.25">
      <c r="A93" s="148" t="s">
        <v>3853</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3855</v>
      </c>
      <c r="B97" s="75">
        <v>2458</v>
      </c>
      <c r="C97" s="75">
        <v>1760</v>
      </c>
      <c r="D97" s="75">
        <v>1111</v>
      </c>
      <c r="E97" s="75">
        <v>5329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M36" sqref="M3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2428</v>
      </c>
      <c r="G2" t="s">
        <v>166</v>
      </c>
    </row>
    <row r="4" spans="2:21" x14ac:dyDescent="0.25">
      <c r="H4" s="2" t="s">
        <v>136</v>
      </c>
      <c r="I4" s="2" t="s">
        <v>137</v>
      </c>
      <c r="J4" s="2" t="s">
        <v>3868</v>
      </c>
      <c r="K4" s="2" t="s">
        <v>3869</v>
      </c>
      <c r="L4" s="2" t="s">
        <v>157</v>
      </c>
      <c r="M4" s="2" t="s">
        <v>159</v>
      </c>
      <c r="N4" s="2" t="s">
        <v>162</v>
      </c>
      <c r="O4" s="2" t="s">
        <v>4468</v>
      </c>
      <c r="P4" s="2" t="s">
        <v>163</v>
      </c>
      <c r="Q4" s="2" t="s">
        <v>164</v>
      </c>
      <c r="R4" s="2" t="s">
        <v>179</v>
      </c>
      <c r="S4" s="2" t="s">
        <v>180</v>
      </c>
      <c r="T4" s="2" t="s">
        <v>181</v>
      </c>
      <c r="U4" s="2" t="s">
        <v>2420</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2441</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GA130" workbookViewId="0">
      <selection activeCell="GP155" sqref="GP155"/>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4479</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3824</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3837</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3841</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25676</v>
      </c>
      <c r="CO6" s="1" t="s">
        <v>473</v>
      </c>
      <c r="CP6" s="1">
        <f ca="1">ROUND(CM6/(CP5*CQ5),1)</f>
        <v>0.5</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60312</v>
      </c>
      <c r="DV6" s="1" t="s">
        <v>473</v>
      </c>
      <c r="DW6" s="1">
        <f ca="1">ROUND(DT6/(DW5*DX5),1)</f>
        <v>0.8</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595</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783</v>
      </c>
      <c r="DV7" s="1" t="s">
        <v>475</v>
      </c>
      <c r="DW7" s="1">
        <f>ROUND(DT7/(DW5*DX5),4)</f>
        <v>0.01</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224</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201</v>
      </c>
      <c r="ED8" s="1" t="s">
        <v>330</v>
      </c>
      <c r="EE8" s="74">
        <f ca="1">COUNTIF(Table36[Aggressive],"yes")</f>
        <v>2</v>
      </c>
      <c r="EO8" s="1" t="s">
        <v>330</v>
      </c>
      <c r="EP8" s="74">
        <f ca="1">COUNTIF(Table14[Aggressive],"yes")</f>
        <v>201</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2413</v>
      </c>
      <c r="F9" s="80" t="str">
        <f>CONCATENATE(ROUND((COUNTIF(Table245[hasBonus],"TRUE") /C7) * 100,2),"%")</f>
        <v>7,73%</v>
      </c>
      <c r="G9" s="129" t="s">
        <v>2423</v>
      </c>
      <c r="M9" s="1" t="s">
        <v>331</v>
      </c>
      <c r="N9" s="74">
        <f ca="1">COUNTIF(Table3[Aggressive],"no")</f>
        <v>172</v>
      </c>
      <c r="P9" s="1" t="s">
        <v>2413</v>
      </c>
      <c r="Q9" s="1" t="str">
        <f>CONCATENATE(ROUND((COUNTIF(Table3[hasBonus],"TRUE") /N7) * 100,2),"%")</f>
        <v>14,47%</v>
      </c>
      <c r="X9" s="1" t="s">
        <v>331</v>
      </c>
      <c r="Y9" s="74">
        <f ca="1">COUNTIF(Table39[Aggressive],"no")</f>
        <v>49</v>
      </c>
      <c r="AA9" s="1" t="s">
        <v>2413</v>
      </c>
      <c r="AB9" s="80" t="str">
        <f>CONCATENATE(ROUND((COUNTIF(Table39[hasBonus],"TRUE") /Y7) * 100,2),"%")</f>
        <v>7,04%</v>
      </c>
      <c r="AI9" s="1" t="s">
        <v>331</v>
      </c>
      <c r="AJ9" s="74">
        <f ca="1">COUNTIF(Table2[Aggressive],"no")</f>
        <v>254</v>
      </c>
      <c r="AL9" s="1" t="s">
        <v>2413</v>
      </c>
      <c r="AM9" s="80" t="str">
        <f>CONCATENATE(ROUND((COUNTIF(Table2[hasBonus],"TRUE") /AJ7) * 100,2),"%")</f>
        <v>6,81%</v>
      </c>
      <c r="AT9" s="1" t="s">
        <v>331</v>
      </c>
      <c r="AU9" s="74">
        <f ca="1">COUNTIF(Table6[Aggressive],"no")</f>
        <v>91</v>
      </c>
      <c r="AW9" s="1" t="s">
        <v>2413</v>
      </c>
      <c r="AX9" s="80" t="str">
        <f>CONCATENATE(ROUND((COUNTIF(Table6[hasBonus],"TRUE") /AU7) * 100,2),"%")</f>
        <v>8,72%</v>
      </c>
      <c r="BE9" s="1" t="s">
        <v>331</v>
      </c>
      <c r="BF9" s="74">
        <f ca="1">COUNTIF(Table610[Aggressive],"no")</f>
        <v>117</v>
      </c>
      <c r="BH9" s="1" t="s">
        <v>2413</v>
      </c>
      <c r="BI9" s="80" t="str">
        <f>CONCATENATE(ROUND((COUNTIF(Table610[hasBonus],"TRUE") /BF7) * 100,2),"%")</f>
        <v>8,89%</v>
      </c>
      <c r="BP9" s="1" t="s">
        <v>331</v>
      </c>
      <c r="BQ9" s="74">
        <f ca="1">COUNTIF(Table61011[Aggressive],"no")</f>
        <v>255</v>
      </c>
      <c r="BS9" s="1" t="s">
        <v>2413</v>
      </c>
      <c r="BT9" s="80" t="str">
        <f>CONCATENATE(ROUND((COUNTIF(Table61011[hasBonus],"TRUE") /BQ7) * 100,2),"%")</f>
        <v>11,11%</v>
      </c>
      <c r="CA9" s="1" t="s">
        <v>331</v>
      </c>
      <c r="CB9" s="74">
        <f ca="1">COUNTIF(Table35[Aggressive],"no")</f>
        <v>308</v>
      </c>
      <c r="CD9" s="1" t="s">
        <v>2413</v>
      </c>
      <c r="CE9" s="80" t="str">
        <f>CONCATENATE(ROUND((COUNTIF(Table35[hasBonus],"TRUE") /CB7) * 100,2),"%")</f>
        <v>6,35%</v>
      </c>
      <c r="CL9" s="1" t="s">
        <v>331</v>
      </c>
      <c r="CM9" s="74">
        <f ca="1">COUNTIF(Table11[Aggressive],"no")</f>
        <v>270</v>
      </c>
      <c r="CO9" s="1" t="s">
        <v>2413</v>
      </c>
      <c r="CP9" s="80" t="str">
        <f>CONCATENATE(ROUND((COUNTIF(Table11[hasBonus],"TRUE") /CM7) * 100,2),"%")</f>
        <v>6,82%</v>
      </c>
      <c r="CW9" s="1" t="s">
        <v>331</v>
      </c>
      <c r="CX9" s="74">
        <f ca="1">COUNTIF(Table12[Aggressive],"no")</f>
        <v>149</v>
      </c>
      <c r="CZ9" s="1" t="s">
        <v>2413</v>
      </c>
      <c r="DA9" s="80" t="str">
        <f>CONCATENATE(ROUND((COUNTIF(Table12[hasBonus],"TRUE") /CX7) * 100,2),"%")</f>
        <v>9,31%</v>
      </c>
      <c r="DH9" s="1" t="s">
        <v>331</v>
      </c>
      <c r="DI9" s="74">
        <f ca="1">COUNTIF(Table13[Aggressive],"no")</f>
        <v>205</v>
      </c>
      <c r="DK9" s="1" t="s">
        <v>2413</v>
      </c>
      <c r="DL9" s="80" t="str">
        <f>CONCATENATE(ROUND((COUNTIF(Table13[hasBonus],"TRUE") /DI7) * 100,2),"%")</f>
        <v>12,42%</v>
      </c>
      <c r="DS9" s="1" t="s">
        <v>331</v>
      </c>
      <c r="DT9" s="74">
        <f ca="1">COUNTIF(Table14[Aggressive],"no")</f>
        <v>582</v>
      </c>
      <c r="DV9" s="1" t="s">
        <v>2413</v>
      </c>
      <c r="DW9" s="80" t="str">
        <f>CONCATENATE(ROUND((COUNTIF(Table14[hasBonus],"TRUE") /DT7) * 100,2),"%")</f>
        <v>10,09%</v>
      </c>
      <c r="ED9" s="1" t="s">
        <v>331</v>
      </c>
      <c r="EE9" s="74">
        <f ca="1">COUNTIF(Table36[Aggressive],"no")</f>
        <v>44</v>
      </c>
      <c r="EG9" s="1" t="s">
        <v>2413</v>
      </c>
      <c r="EH9" s="80" t="str">
        <f>CONCATENATE(ROUND((COUNTIF(Table36[hasBonus],"TRUE") /EE7) * 100,2),"%")</f>
        <v>17,39%</v>
      </c>
      <c r="EO9" s="1" t="s">
        <v>331</v>
      </c>
      <c r="EP9" s="74">
        <f ca="1">COUNTIF(Table18[Aggressive],"no")</f>
        <v>193</v>
      </c>
      <c r="ER9" s="1" t="s">
        <v>2413</v>
      </c>
      <c r="ES9" s="80" t="str">
        <f>CONCATENATE(ROUND((COUNTIF(Table18[hasBonus],"TRUE") /EP7) * 100,2),"%")</f>
        <v>14,29%</v>
      </c>
      <c r="EZ9" s="1" t="s">
        <v>331</v>
      </c>
      <c r="FA9" s="74">
        <f ca="1">COUNTIF(Table1820[Aggressive],"no")</f>
        <v>158</v>
      </c>
      <c r="FC9" s="1" t="s">
        <v>2413</v>
      </c>
      <c r="FD9" s="80" t="str">
        <f>CONCATENATE(ROUND((COUNTIF(Table1820[hasBonus],"TRUE") /FA7) * 100,2),"%")</f>
        <v>12,73%</v>
      </c>
      <c r="FK9" s="1" t="s">
        <v>331</v>
      </c>
      <c r="FL9" s="74">
        <f ca="1">COUNTIF(Table182023[Aggressive],"no")</f>
        <v>106</v>
      </c>
      <c r="FN9" s="1" t="s">
        <v>2413</v>
      </c>
      <c r="FO9" s="80" t="str">
        <f>CONCATENATE(ROUND((COUNTIF(Table182023[hasBonus],"TRUE") /FL7) * 100,2),"%")</f>
        <v>9,8%</v>
      </c>
      <c r="FV9" s="1" t="s">
        <v>331</v>
      </c>
      <c r="FW9" s="74">
        <f ca="1">COUNTIF(Table18202324[Aggressive],"no")</f>
        <v>148</v>
      </c>
      <c r="FY9" s="1" t="s">
        <v>2413</v>
      </c>
      <c r="FZ9" s="80" t="str">
        <f>CONCATENATE(ROUND((COUNTIF(Table18202324[hasBonus],"TRUE") /FW7) * 100,2),"%")</f>
        <v>16%</v>
      </c>
      <c r="GG9" s="1" t="s">
        <v>331</v>
      </c>
      <c r="GH9" s="74">
        <f ca="1">COUNTIF(Table37[Aggressive],"no")</f>
        <v>131</v>
      </c>
      <c r="GJ9" s="1" t="s">
        <v>2413</v>
      </c>
      <c r="GK9" s="80" t="str">
        <f>CONCATENATE(ROUND((COUNTIF(Table37[hasBonus],"TRUE") /GH7) * 100,2),"%")</f>
        <v>3,01%</v>
      </c>
    </row>
    <row r="11" spans="2:195" x14ac:dyDescent="0.25">
      <c r="B11" s="1" t="s">
        <v>326</v>
      </c>
      <c r="C11" s="71">
        <f>SUM(Table245[entity_spawned (AVG)])</f>
        <v>1129</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628.5</v>
      </c>
      <c r="CO11" s="1" t="s">
        <v>477</v>
      </c>
      <c r="CP11" s="1">
        <f>ROUND(CM11/(CP5*CQ5),4)</f>
        <v>1.3100000000000001E-2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1608</v>
      </c>
      <c r="DV11" s="1" t="s">
        <v>477</v>
      </c>
      <c r="DW11" s="1">
        <f>ROUND(DT11/(DW5*DX5),4)</f>
        <v>2.06E-2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80%</v>
      </c>
      <c r="X13" s="1" t="s">
        <v>502</v>
      </c>
      <c r="Y13" s="71" t="str">
        <f>CONCATENATE(ROUND(((COUNTIF(Table39[activating_chance],"=100"))/Y7)*100,0),"%")</f>
        <v>80%</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84%</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74%</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10%</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13%</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11%</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11%</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2433</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3826</v>
      </c>
      <c r="CL18" s="1" t="s">
        <v>438</v>
      </c>
      <c r="CM18" s="1" t="s">
        <v>494</v>
      </c>
      <c r="CW18" s="1" t="s">
        <v>438</v>
      </c>
      <c r="CX18" s="1" t="s">
        <v>511</v>
      </c>
      <c r="DH18" s="1" t="s">
        <v>438</v>
      </c>
      <c r="DI18" s="1" t="s">
        <v>442</v>
      </c>
      <c r="DS18" s="1" t="s">
        <v>438</v>
      </c>
      <c r="DT18" s="1" t="s">
        <v>514</v>
      </c>
      <c r="ED18" s="1" t="s">
        <v>438</v>
      </c>
      <c r="EE18" s="1" t="s">
        <v>3838</v>
      </c>
      <c r="EO18" s="1" t="s">
        <v>438</v>
      </c>
      <c r="EP18" s="1" t="s">
        <v>568</v>
      </c>
      <c r="EZ18" s="1" t="s">
        <v>438</v>
      </c>
      <c r="FA18" s="1" t="s">
        <v>570</v>
      </c>
      <c r="FK18" s="1" t="s">
        <v>438</v>
      </c>
      <c r="FL18" s="1" t="s">
        <v>2699</v>
      </c>
      <c r="FV18" s="1" t="s">
        <v>438</v>
      </c>
      <c r="FW18" s="1" t="s">
        <v>3845</v>
      </c>
      <c r="GG18" s="1" t="s">
        <v>438</v>
      </c>
      <c r="GH18" s="1" t="s">
        <v>3840</v>
      </c>
    </row>
    <row r="19" spans="2:198" x14ac:dyDescent="0.25">
      <c r="I19" s="76" t="s">
        <v>2424</v>
      </c>
    </row>
    <row r="21" spans="2:198" x14ac:dyDescent="0.25">
      <c r="B21" s="1" t="s">
        <v>209</v>
      </c>
      <c r="C21" s="1" t="s">
        <v>210</v>
      </c>
      <c r="D21" s="1" t="s">
        <v>211</v>
      </c>
      <c r="E21" s="1" t="s">
        <v>212</v>
      </c>
      <c r="F21" s="1" t="s">
        <v>206</v>
      </c>
      <c r="G21" s="1" t="s">
        <v>213</v>
      </c>
      <c r="H21" s="1" t="s">
        <v>327</v>
      </c>
      <c r="I21" s="71" t="s">
        <v>2410</v>
      </c>
      <c r="J21" s="71" t="s">
        <v>2411</v>
      </c>
      <c r="K21" s="71" t="s">
        <v>2412</v>
      </c>
      <c r="M21" t="s">
        <v>209</v>
      </c>
      <c r="N21" t="s">
        <v>210</v>
      </c>
      <c r="O21" t="s">
        <v>211</v>
      </c>
      <c r="P21" t="s">
        <v>212</v>
      </c>
      <c r="Q21" t="s">
        <v>206</v>
      </c>
      <c r="R21" t="s">
        <v>213</v>
      </c>
      <c r="S21" t="s">
        <v>332</v>
      </c>
      <c r="T21" t="s">
        <v>2410</v>
      </c>
      <c r="U21" t="s">
        <v>2411</v>
      </c>
      <c r="V21" t="s">
        <v>2412</v>
      </c>
      <c r="X21" t="s">
        <v>209</v>
      </c>
      <c r="Y21" t="s">
        <v>210</v>
      </c>
      <c r="Z21" t="s">
        <v>211</v>
      </c>
      <c r="AA21" t="s">
        <v>212</v>
      </c>
      <c r="AB21" t="s">
        <v>206</v>
      </c>
      <c r="AC21" t="s">
        <v>213</v>
      </c>
      <c r="AD21" t="s">
        <v>332</v>
      </c>
      <c r="AE21" t="s">
        <v>2410</v>
      </c>
      <c r="AF21" t="s">
        <v>2411</v>
      </c>
      <c r="AG21" t="s">
        <v>2412</v>
      </c>
      <c r="AI21" t="s">
        <v>209</v>
      </c>
      <c r="AJ21" t="s">
        <v>210</v>
      </c>
      <c r="AK21" t="s">
        <v>211</v>
      </c>
      <c r="AL21" t="s">
        <v>212</v>
      </c>
      <c r="AM21" t="s">
        <v>206</v>
      </c>
      <c r="AN21" t="s">
        <v>213</v>
      </c>
      <c r="AO21" t="s">
        <v>332</v>
      </c>
      <c r="AP21" s="75" t="s">
        <v>2410</v>
      </c>
      <c r="AQ21" s="75" t="s">
        <v>2411</v>
      </c>
      <c r="AR21" s="114" t="s">
        <v>2412</v>
      </c>
      <c r="AT21" t="s">
        <v>209</v>
      </c>
      <c r="AU21" t="s">
        <v>210</v>
      </c>
      <c r="AV21" t="s">
        <v>211</v>
      </c>
      <c r="AW21" t="s">
        <v>212</v>
      </c>
      <c r="AX21" t="s">
        <v>206</v>
      </c>
      <c r="AY21" t="s">
        <v>213</v>
      </c>
      <c r="AZ21" t="s">
        <v>332</v>
      </c>
      <c r="BA21" s="75" t="s">
        <v>2410</v>
      </c>
      <c r="BB21" s="75" t="s">
        <v>2411</v>
      </c>
      <c r="BC21" s="114" t="s">
        <v>2412</v>
      </c>
      <c r="BE21" t="s">
        <v>209</v>
      </c>
      <c r="BF21" t="s">
        <v>210</v>
      </c>
      <c r="BG21" t="s">
        <v>211</v>
      </c>
      <c r="BH21" t="s">
        <v>212</v>
      </c>
      <c r="BI21" t="s">
        <v>206</v>
      </c>
      <c r="BJ21" t="s">
        <v>213</v>
      </c>
      <c r="BK21" t="s">
        <v>332</v>
      </c>
      <c r="BL21" s="75" t="s">
        <v>2410</v>
      </c>
      <c r="BM21" s="75" t="s">
        <v>2411</v>
      </c>
      <c r="BN21" s="114" t="s">
        <v>2412</v>
      </c>
      <c r="BP21" t="s">
        <v>209</v>
      </c>
      <c r="BQ21" t="s">
        <v>210</v>
      </c>
      <c r="BR21" t="s">
        <v>211</v>
      </c>
      <c r="BS21" t="s">
        <v>212</v>
      </c>
      <c r="BT21" t="s">
        <v>206</v>
      </c>
      <c r="BU21" t="s">
        <v>213</v>
      </c>
      <c r="BV21" t="s">
        <v>332</v>
      </c>
      <c r="BW21" s="75" t="s">
        <v>2410</v>
      </c>
      <c r="BX21" s="75" t="s">
        <v>2411</v>
      </c>
      <c r="BY21" s="114" t="s">
        <v>2412</v>
      </c>
      <c r="BZ21" s="114"/>
      <c r="CA21" s="91" t="s">
        <v>209</v>
      </c>
      <c r="CB21" s="91" t="s">
        <v>210</v>
      </c>
      <c r="CC21" s="91" t="s">
        <v>211</v>
      </c>
      <c r="CD21" s="91" t="s">
        <v>212</v>
      </c>
      <c r="CE21" s="91" t="s">
        <v>206</v>
      </c>
      <c r="CF21" s="91" t="s">
        <v>213</v>
      </c>
      <c r="CG21" s="91" t="s">
        <v>332</v>
      </c>
      <c r="CH21" s="117" t="s">
        <v>2410</v>
      </c>
      <c r="CI21" s="117" t="s">
        <v>2411</v>
      </c>
      <c r="CJ21" s="118" t="s">
        <v>2412</v>
      </c>
      <c r="CL21" t="s">
        <v>209</v>
      </c>
      <c r="CM21" t="s">
        <v>210</v>
      </c>
      <c r="CN21" t="s">
        <v>211</v>
      </c>
      <c r="CO21" t="s">
        <v>212</v>
      </c>
      <c r="CP21" t="s">
        <v>206</v>
      </c>
      <c r="CQ21" t="s">
        <v>213</v>
      </c>
      <c r="CR21" t="s">
        <v>332</v>
      </c>
      <c r="CS21" s="75" t="s">
        <v>2410</v>
      </c>
      <c r="CT21" s="75" t="s">
        <v>2411</v>
      </c>
      <c r="CU21" s="114" t="s">
        <v>2412</v>
      </c>
      <c r="CW21" t="s">
        <v>209</v>
      </c>
      <c r="CX21" t="s">
        <v>210</v>
      </c>
      <c r="CY21" t="s">
        <v>211</v>
      </c>
      <c r="CZ21" t="s">
        <v>212</v>
      </c>
      <c r="DA21" t="s">
        <v>206</v>
      </c>
      <c r="DB21" t="s">
        <v>213</v>
      </c>
      <c r="DC21" t="s">
        <v>332</v>
      </c>
      <c r="DD21" s="75" t="s">
        <v>2410</v>
      </c>
      <c r="DE21" s="75" t="s">
        <v>2411</v>
      </c>
      <c r="DF21" s="114" t="s">
        <v>2412</v>
      </c>
      <c r="DH21" t="s">
        <v>209</v>
      </c>
      <c r="DI21" t="s">
        <v>210</v>
      </c>
      <c r="DJ21" t="s">
        <v>211</v>
      </c>
      <c r="DK21" t="s">
        <v>212</v>
      </c>
      <c r="DL21" t="s">
        <v>206</v>
      </c>
      <c r="DM21" t="s">
        <v>213</v>
      </c>
      <c r="DN21" t="s">
        <v>332</v>
      </c>
      <c r="DO21" s="75" t="s">
        <v>2410</v>
      </c>
      <c r="DP21" s="75" t="s">
        <v>2411</v>
      </c>
      <c r="DQ21" s="114" t="s">
        <v>2412</v>
      </c>
      <c r="DS21" t="s">
        <v>209</v>
      </c>
      <c r="DT21" t="s">
        <v>210</v>
      </c>
      <c r="DU21" t="s">
        <v>211</v>
      </c>
      <c r="DV21" t="s">
        <v>212</v>
      </c>
      <c r="DW21" t="s">
        <v>206</v>
      </c>
      <c r="DX21" t="s">
        <v>213</v>
      </c>
      <c r="DY21" t="s">
        <v>332</v>
      </c>
      <c r="DZ21" s="75" t="s">
        <v>2410</v>
      </c>
      <c r="EA21" s="75" t="s">
        <v>2411</v>
      </c>
      <c r="EB21" s="114" t="s">
        <v>2412</v>
      </c>
      <c r="EC21" s="114"/>
      <c r="ED21" s="149" t="s">
        <v>209</v>
      </c>
      <c r="EE21" s="149" t="s">
        <v>210</v>
      </c>
      <c r="EF21" s="149" t="s">
        <v>211</v>
      </c>
      <c r="EG21" s="149" t="s">
        <v>212</v>
      </c>
      <c r="EH21" s="149" t="s">
        <v>206</v>
      </c>
      <c r="EI21" s="149" t="s">
        <v>213</v>
      </c>
      <c r="EJ21" s="149" t="s">
        <v>332</v>
      </c>
      <c r="EK21" s="150" t="s">
        <v>2410</v>
      </c>
      <c r="EL21" s="150" t="s">
        <v>2411</v>
      </c>
      <c r="EM21" s="151" t="s">
        <v>2412</v>
      </c>
      <c r="EO21" s="91" t="s">
        <v>209</v>
      </c>
      <c r="EP21" s="91" t="s">
        <v>210</v>
      </c>
      <c r="EQ21" s="91" t="s">
        <v>211</v>
      </c>
      <c r="ER21" s="91" t="s">
        <v>212</v>
      </c>
      <c r="ES21" s="91" t="s">
        <v>206</v>
      </c>
      <c r="ET21" s="91" t="s">
        <v>213</v>
      </c>
      <c r="EU21" s="91" t="s">
        <v>332</v>
      </c>
      <c r="EV21" s="117" t="s">
        <v>2410</v>
      </c>
      <c r="EW21" s="117" t="s">
        <v>2411</v>
      </c>
      <c r="EX21" s="118" t="s">
        <v>2412</v>
      </c>
      <c r="EZ21" s="91" t="s">
        <v>209</v>
      </c>
      <c r="FA21" s="91" t="s">
        <v>210</v>
      </c>
      <c r="FB21" s="91" t="s">
        <v>211</v>
      </c>
      <c r="FC21" s="91" t="s">
        <v>212</v>
      </c>
      <c r="FD21" s="91" t="s">
        <v>206</v>
      </c>
      <c r="FE21" s="91" t="s">
        <v>213</v>
      </c>
      <c r="FF21" s="91" t="s">
        <v>332</v>
      </c>
      <c r="FG21" s="117" t="s">
        <v>2410</v>
      </c>
      <c r="FH21" s="117" t="s">
        <v>2411</v>
      </c>
      <c r="FI21" s="118" t="s">
        <v>2412</v>
      </c>
      <c r="FK21" s="149" t="s">
        <v>209</v>
      </c>
      <c r="FL21" s="149" t="s">
        <v>210</v>
      </c>
      <c r="FM21" s="149" t="s">
        <v>211</v>
      </c>
      <c r="FN21" s="149" t="s">
        <v>212</v>
      </c>
      <c r="FO21" s="149" t="s">
        <v>206</v>
      </c>
      <c r="FP21" s="149" t="s">
        <v>213</v>
      </c>
      <c r="FQ21" s="149" t="s">
        <v>332</v>
      </c>
      <c r="FR21" s="150" t="s">
        <v>2410</v>
      </c>
      <c r="FS21" s="150" t="s">
        <v>2411</v>
      </c>
      <c r="FT21" s="151" t="s">
        <v>2412</v>
      </c>
      <c r="FV21" s="91" t="s">
        <v>209</v>
      </c>
      <c r="FW21" s="91" t="s">
        <v>210</v>
      </c>
      <c r="FX21" s="91" t="s">
        <v>211</v>
      </c>
      <c r="FY21" s="91" t="s">
        <v>212</v>
      </c>
      <c r="FZ21" s="91" t="s">
        <v>206</v>
      </c>
      <c r="GA21" s="91" t="s">
        <v>213</v>
      </c>
      <c r="GB21" s="91" t="s">
        <v>332</v>
      </c>
      <c r="GC21" s="117" t="s">
        <v>2410</v>
      </c>
      <c r="GD21" s="117" t="s">
        <v>2411</v>
      </c>
      <c r="GE21" s="118" t="s">
        <v>2412</v>
      </c>
      <c r="GG21" s="149" t="s">
        <v>209</v>
      </c>
      <c r="GH21" s="149" t="s">
        <v>210</v>
      </c>
      <c r="GI21" s="149" t="s">
        <v>211</v>
      </c>
      <c r="GJ21" s="149" t="s">
        <v>212</v>
      </c>
      <c r="GK21" s="149" t="s">
        <v>206</v>
      </c>
      <c r="GL21" s="149" t="s">
        <v>213</v>
      </c>
      <c r="GM21" s="149" t="s">
        <v>332</v>
      </c>
      <c r="GN21" s="150" t="s">
        <v>2410</v>
      </c>
      <c r="GO21" s="150" t="s">
        <v>2411</v>
      </c>
      <c r="GP21" s="151" t="s">
        <v>2412</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260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150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5.5</v>
      </c>
      <c r="DU24">
        <v>200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303</v>
      </c>
      <c r="DY24" s="145" t="str">
        <f ca="1">INDIRECT(ADDRESS(11+(MATCH(RIGHT(Table14[[#This Row],[spawner_sku]],LEN(Table14[[#This Row],[spawner_sku]])-FIND("/",Table14[[#This Row],[spawner_sku]])),Table28[Entity Prefab],0)),25,1,1,"Entities"))</f>
        <v>yes</v>
      </c>
      <c r="DZ24" s="72">
        <v>5</v>
      </c>
      <c r="EA24" s="72">
        <v>6</v>
      </c>
      <c r="EB24" s="72" t="b">
        <v>1</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220</v>
      </c>
      <c r="DV25">
        <v>80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44</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1.5</v>
      </c>
      <c r="DU26">
        <v>260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83</v>
      </c>
      <c r="DY26" s="145" t="str">
        <f ca="1">INDIRECT(ADDRESS(11+(MATCH(RIGHT(Table14[[#This Row],[spawner_sku]],LEN(Table14[[#This Row],[spawner_sku]])-FIND("/",Table14[[#This Row],[spawner_sku]])),Table28[Entity Prefab],0)),25,1,1,"Entities"))</f>
        <v>yes</v>
      </c>
      <c r="DZ26" s="72">
        <v>1</v>
      </c>
      <c r="EA26" s="72">
        <v>2</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3843</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2</v>
      </c>
      <c r="DU27">
        <v>200</v>
      </c>
      <c r="DV27">
        <v>70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77</v>
      </c>
      <c r="DY27" s="145" t="str">
        <f ca="1">INDIRECT(ADDRESS(11+(MATCH(RIGHT(Table14[[#This Row],[spawner_sku]],LEN(Table14[[#This Row],[spawner_sku]])-FIND("/",Table14[[#This Row],[spawner_sku]])),Table28[Entity Prefab],0)),25,1,1,"Entities"))</f>
        <v>yes</v>
      </c>
      <c r="DZ27" s="72">
        <v>2</v>
      </c>
      <c r="EA27" s="72">
        <v>2</v>
      </c>
      <c r="EB27" s="72" t="b">
        <v>0</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3843</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1</v>
      </c>
      <c r="DU28">
        <v>200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55</v>
      </c>
      <c r="DY28" s="145" t="str">
        <f ca="1">INDIRECT(ADDRESS(11+(MATCH(RIGHT(Table14[[#This Row],[spawner_sku]],LEN(Table14[[#This Row],[spawner_sku]])-FIND("/",Table14[[#This Row],[spawner_sku]])),Table28[Entity Prefab],0)),25,1,1,"Entities"))</f>
        <v>yes</v>
      </c>
      <c r="DZ28" s="72">
        <v>1</v>
      </c>
      <c r="EA28" s="72">
        <v>1</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9</v>
      </c>
      <c r="DU29">
        <v>200</v>
      </c>
      <c r="DV29">
        <v>100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495</v>
      </c>
      <c r="DY29" s="145" t="str">
        <f ca="1">INDIRECT(ADDRESS(11+(MATCH(RIGHT(Table14[[#This Row],[spawner_sku]],LEN(Table14[[#This Row],[spawner_sku]])-FIND("/",Table14[[#This Row],[spawner_sku]])),Table28[Entity Prefab],0)),25,1,1,"Entities"))</f>
        <v>yes</v>
      </c>
      <c r="DZ29" s="72">
        <v>8</v>
      </c>
      <c r="EA29" s="72">
        <v>10</v>
      </c>
      <c r="EB29" s="72" t="b">
        <v>1</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3</v>
      </c>
      <c r="DU30">
        <v>120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165</v>
      </c>
      <c r="DY30" s="145" t="str">
        <f ca="1">INDIRECT(ADDRESS(11+(MATCH(RIGHT(Table14[[#This Row],[spawner_sku]],LEN(Table14[[#This Row],[spawner_sku]])-FIND("/",Table14[[#This Row],[spawner_sku]])),Table28[Entity Prefab],0)),25,1,1,"Entities"))</f>
        <v>yes</v>
      </c>
      <c r="DZ30" s="72">
        <v>3</v>
      </c>
      <c r="EA30" s="72">
        <v>3</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4</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100</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2.5</v>
      </c>
      <c r="DU31">
        <v>150</v>
      </c>
      <c r="DV31">
        <v>100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138</v>
      </c>
      <c r="DY31" s="145" t="str">
        <f ca="1">INDIRECT(ADDRESS(11+(MATCH(RIGHT(Table14[[#This Row],[spawner_sku]],LEN(Table14[[#This Row],[spawner_sku]])-FIND("/",Table14[[#This Row],[spawner_sku]])),Table28[Entity Prefab],0)),25,1,1,"Entities"))</f>
        <v>yes</v>
      </c>
      <c r="DZ31" s="72">
        <v>2</v>
      </c>
      <c r="EA31" s="72">
        <v>3</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200</v>
      </c>
      <c r="DV32">
        <v>100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110</v>
      </c>
      <c r="DY32" s="145" t="str">
        <f ca="1">INDIRECT(ADDRESS(11+(MATCH(RIGHT(Table14[[#This Row],[spawner_sku]],LEN(Table14[[#This Row],[spawner_sku]])-FIND("/",Table14[[#This Row],[spawner_sku]])),Table28[Entity Prefab],0)),25,1,1,"Entities"))</f>
        <v>yes</v>
      </c>
      <c r="DZ32" s="72">
        <v>1</v>
      </c>
      <c r="EA32" s="72">
        <v>3</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2</v>
      </c>
      <c r="DU33">
        <v>180</v>
      </c>
      <c r="DV33">
        <v>70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77</v>
      </c>
      <c r="DY33" s="145" t="str">
        <f ca="1">INDIRECT(ADDRESS(11+(MATCH(RIGHT(Table14[[#This Row],[spawner_sku]],LEN(Table14[[#This Row],[spawner_sku]])-FIND("/",Table14[[#This Row],[spawner_sku]])),Table28[Entity Prefab],0)),25,1,1,"Entities"))</f>
        <v>yes</v>
      </c>
      <c r="DZ33" s="72">
        <v>2</v>
      </c>
      <c r="EA33" s="72">
        <v>2</v>
      </c>
      <c r="EB33" s="72" t="b">
        <v>0</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3830</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1</v>
      </c>
      <c r="DU34">
        <v>200</v>
      </c>
      <c r="DV34">
        <v>30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17</v>
      </c>
      <c r="DY34" s="145" t="str">
        <f ca="1">INDIRECT(ADDRESS(11+(MATCH(RIGHT(Table14[[#This Row],[spawner_sku]],LEN(Table14[[#This Row],[spawner_sku]])-FIND("/",Table14[[#This Row],[spawner_sku]])),Table28[Entity Prefab],0)),25,1,1,"Entities"))</f>
        <v>yes</v>
      </c>
      <c r="DZ34" s="72">
        <v>1</v>
      </c>
      <c r="EA34" s="72">
        <v>1</v>
      </c>
      <c r="EB34" s="72" t="b">
        <v>0</v>
      </c>
      <c r="EC34" s="72"/>
      <c r="ED34" s="148" t="s">
        <v>3830</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3830</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260</v>
      </c>
      <c r="DV35">
        <v>50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55</v>
      </c>
      <c r="DY35" s="145" t="str">
        <f ca="1">INDIRECT(ADDRESS(11+(MATCH(RIGHT(Table14[[#This Row],[spawner_sku]],LEN(Table14[[#This Row],[spawner_sku]])-FIND("/",Table14[[#This Row],[spawner_sku]])),Table28[Entity Prefab],0)),25,1,1,"Entities"))</f>
        <v>yes</v>
      </c>
      <c r="DZ35" s="72">
        <v>2</v>
      </c>
      <c r="EA35" s="72">
        <v>2</v>
      </c>
      <c r="EB35" s="72" t="b">
        <v>0</v>
      </c>
      <c r="EC35" s="72"/>
      <c r="ED35" s="148" t="s">
        <v>3830</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3831</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2</v>
      </c>
      <c r="DU36">
        <v>120</v>
      </c>
      <c r="DV36">
        <v>100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110</v>
      </c>
      <c r="DY36" s="145" t="str">
        <f ca="1">INDIRECT(ADDRESS(11+(MATCH(RIGHT(Table14[[#This Row],[spawner_sku]],LEN(Table14[[#This Row],[spawner_sku]])-FIND("/",Table14[[#This Row],[spawner_sku]])),Table28[Entity Prefab],0)),25,1,1,"Entities"))</f>
        <v>yes</v>
      </c>
      <c r="DZ36" s="72">
        <v>1</v>
      </c>
      <c r="EA36" s="72">
        <v>3</v>
      </c>
      <c r="EB36" s="72" t="b">
        <v>0</v>
      </c>
      <c r="EC36" s="72"/>
      <c r="ED36" s="148" t="s">
        <v>3831</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3831</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1</v>
      </c>
      <c r="DU37">
        <v>200</v>
      </c>
      <c r="DV37">
        <v>100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55</v>
      </c>
      <c r="DY37" s="145" t="str">
        <f ca="1">INDIRECT(ADDRESS(11+(MATCH(RIGHT(Table14[[#This Row],[spawner_sku]],LEN(Table14[[#This Row],[spawner_sku]])-FIND("/",Table14[[#This Row],[spawner_sku]])),Table28[Entity Prefab],0)),25,1,1,"Entities"))</f>
        <v>yes</v>
      </c>
      <c r="DZ37" s="72">
        <v>1</v>
      </c>
      <c r="EA37" s="72">
        <v>1</v>
      </c>
      <c r="EB37" s="72" t="b">
        <v>0</v>
      </c>
      <c r="EC37" s="72"/>
      <c r="ED37" s="148" t="s">
        <v>3831</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5023</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3831</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3</v>
      </c>
      <c r="DU38">
        <v>160</v>
      </c>
      <c r="DV38">
        <v>100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165</v>
      </c>
      <c r="DY38" s="145" t="str">
        <f ca="1">INDIRECT(ADDRESS(11+(MATCH(RIGHT(Table14[[#This Row],[spawner_sku]],LEN(Table14[[#This Row],[spawner_sku]])-FIND("/",Table14[[#This Row],[spawner_sku]])),Table28[Entity Prefab],0)),25,1,1,"Entities"))</f>
        <v>yes</v>
      </c>
      <c r="DZ38" s="72">
        <v>3</v>
      </c>
      <c r="EA38" s="72">
        <v>3</v>
      </c>
      <c r="EB38" s="72" t="b">
        <v>0</v>
      </c>
      <c r="EC38" s="72"/>
      <c r="ED38" s="148" t="s">
        <v>3831</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5023</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3831</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2</v>
      </c>
      <c r="DU39">
        <v>180</v>
      </c>
      <c r="DV39">
        <v>70</v>
      </c>
      <c r="DW39" s="75">
        <f ca="1">INDIRECT(ADDRESS(11+(MATCH(RIGHT(Table14[[#This Row],[spawner_sku]],LEN(Table14[[#This Row],[spawner_sku]])-FIND("/",Table14[[#This Row],[spawner_sku]])),Table1[Entity Prefab],0)),10,1,1,"Entities"))</f>
        <v>55</v>
      </c>
      <c r="DX39" s="75">
        <f ca="1">ROUND((Table14[[#This Row],[XP]]*Table14[[#This Row],[entity_spawned (AVG)]])*(Table14[[#This Row],[activating_chance]]/100),0)</f>
        <v>77</v>
      </c>
      <c r="DY39" s="145" t="str">
        <f ca="1">INDIRECT(ADDRESS(11+(MATCH(RIGHT(Table14[[#This Row],[spawner_sku]],LEN(Table14[[#This Row],[spawner_sku]])-FIND("/",Table14[[#This Row],[spawner_sku]])),Table28[Entity Prefab],0)),25,1,1,"Entities"))</f>
        <v>yes</v>
      </c>
      <c r="DZ39" s="72">
        <v>2</v>
      </c>
      <c r="EA39" s="72">
        <v>2</v>
      </c>
      <c r="EB39" s="72" t="b">
        <v>0</v>
      </c>
      <c r="EC39" s="72"/>
      <c r="ED39" s="148" t="s">
        <v>3831</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5023</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3831</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2</v>
      </c>
      <c r="DU40">
        <v>200</v>
      </c>
      <c r="DV40">
        <v>70</v>
      </c>
      <c r="DW40" s="75">
        <f ca="1">INDIRECT(ADDRESS(11+(MATCH(RIGHT(Table14[[#This Row],[spawner_sku]],LEN(Table14[[#This Row],[spawner_sku]])-FIND("/",Table14[[#This Row],[spawner_sku]])),Table1[Entity Prefab],0)),10,1,1,"Entities"))</f>
        <v>55</v>
      </c>
      <c r="DX40" s="75">
        <f ca="1">ROUND((Table14[[#This Row],[XP]]*Table14[[#This Row],[entity_spawned (AVG)]])*(Table14[[#This Row],[activating_chance]]/100),0)</f>
        <v>77</v>
      </c>
      <c r="DY40" s="145" t="str">
        <f ca="1">INDIRECT(ADDRESS(11+(MATCH(RIGHT(Table14[[#This Row],[spawner_sku]],LEN(Table14[[#This Row],[spawner_sku]])-FIND("/",Table14[[#This Row],[spawner_sku]])),Table28[Entity Prefab],0)),25,1,1,"Entities"))</f>
        <v>yes</v>
      </c>
      <c r="DZ40" s="72">
        <v>2</v>
      </c>
      <c r="EA40" s="72">
        <v>2</v>
      </c>
      <c r="EB40" s="72" t="b">
        <v>0</v>
      </c>
      <c r="EC40" s="72"/>
      <c r="ED40" s="148" t="s">
        <v>3831</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5023</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1</v>
      </c>
      <c r="DU41">
        <v>240</v>
      </c>
      <c r="DV41">
        <v>100</v>
      </c>
      <c r="DW41" s="75">
        <f ca="1">INDIRECT(ADDRESS(11+(MATCH(RIGHT(Table14[[#This Row],[spawner_sku]],LEN(Table14[[#This Row],[spawner_sku]])-FIND("/",Table14[[#This Row],[spawner_sku]])),Table1[Entity Prefab],0)),10,1,1,"Entities"))</f>
        <v>55</v>
      </c>
      <c r="DX41" s="75">
        <f ca="1">ROUND((Table14[[#This Row],[XP]]*Table14[[#This Row],[entity_spawned (AVG)]])*(Table14[[#This Row],[activating_chance]]/100),0)</f>
        <v>55</v>
      </c>
      <c r="DY41" s="145" t="str">
        <f ca="1">INDIRECT(ADDRESS(11+(MATCH(RIGHT(Table14[[#This Row],[spawner_sku]],LEN(Table14[[#This Row],[spawner_sku]])-FIND("/",Table14[[#This Row],[spawner_sku]])),Table28[Entity Prefab],0)),25,1,1,"Entities"))</f>
        <v>yes</v>
      </c>
      <c r="DZ41" s="72">
        <v>1</v>
      </c>
      <c r="EA41" s="72">
        <v>1</v>
      </c>
      <c r="EB41" s="72" t="b">
        <v>0</v>
      </c>
      <c r="EC41" s="72"/>
      <c r="ED41" s="148" t="s">
        <v>3833</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3832</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2</v>
      </c>
      <c r="DU42">
        <v>220</v>
      </c>
      <c r="DV42">
        <v>70</v>
      </c>
      <c r="DW42" s="75">
        <f ca="1">INDIRECT(ADDRESS(11+(MATCH(RIGHT(Table14[[#This Row],[spawner_sku]],LEN(Table14[[#This Row],[spawner_sku]])-FIND("/",Table14[[#This Row],[spawner_sku]])),Table1[Entity Prefab],0)),10,1,1,"Entities"))</f>
        <v>55</v>
      </c>
      <c r="DX42" s="75">
        <f ca="1">ROUND((Table14[[#This Row],[XP]]*Table14[[#This Row],[entity_spawned (AVG)]])*(Table14[[#This Row],[activating_chance]]/100),0)</f>
        <v>77</v>
      </c>
      <c r="DY42" s="145" t="str">
        <f ca="1">INDIRECT(ADDRESS(11+(MATCH(RIGHT(Table14[[#This Row],[spawner_sku]],LEN(Table14[[#This Row],[spawner_sku]])-FIND("/",Table14[[#This Row],[spawner_sku]])),Table28[Entity Prefab],0)),25,1,1,"Entities"))</f>
        <v>yes</v>
      </c>
      <c r="DZ42" s="72">
        <v>2</v>
      </c>
      <c r="EA42" s="72">
        <v>2</v>
      </c>
      <c r="EB42" s="72" t="b">
        <v>0</v>
      </c>
      <c r="EC42" s="72"/>
      <c r="ED42" s="148" t="s">
        <v>3833</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3834</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2.5</v>
      </c>
      <c r="DU43">
        <v>260</v>
      </c>
      <c r="DV43">
        <v>80</v>
      </c>
      <c r="DW43" s="75">
        <f ca="1">INDIRECT(ADDRESS(11+(MATCH(RIGHT(Table14[[#This Row],[spawner_sku]],LEN(Table14[[#This Row],[spawner_sku]])-FIND("/",Table14[[#This Row],[spawner_sku]])),Table1[Entity Prefab],0)),10,1,1,"Entities"))</f>
        <v>55</v>
      </c>
      <c r="DX43" s="75">
        <f ca="1">ROUND((Table14[[#This Row],[XP]]*Table14[[#This Row],[entity_spawned (AVG)]])*(Table14[[#This Row],[activating_chance]]/100),0)</f>
        <v>110</v>
      </c>
      <c r="DY43" s="145" t="str">
        <f ca="1">INDIRECT(ADDRESS(11+(MATCH(RIGHT(Table14[[#This Row],[spawner_sku]],LEN(Table14[[#This Row],[spawner_sku]])-FIND("/",Table14[[#This Row],[spawner_sku]])),Table28[Entity Prefab],0)),25,1,1,"Entities"))</f>
        <v>yes</v>
      </c>
      <c r="DZ43" s="72">
        <v>2</v>
      </c>
      <c r="EA43" s="72">
        <v>3</v>
      </c>
      <c r="EB43" s="72" t="b">
        <v>0</v>
      </c>
      <c r="EC43" s="72"/>
      <c r="ED43" s="148" t="s">
        <v>3833</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3829</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1</v>
      </c>
      <c r="DU44">
        <v>100</v>
      </c>
      <c r="DV44">
        <v>100</v>
      </c>
      <c r="DW44" s="75">
        <f ca="1">INDIRECT(ADDRESS(11+(MATCH(RIGHT(Table14[[#This Row],[spawner_sku]],LEN(Table14[[#This Row],[spawner_sku]])-FIND("/",Table14[[#This Row],[spawner_sku]])),Table1[Entity Prefab],0)),10,1,1,"Entities"))</f>
        <v>55</v>
      </c>
      <c r="DX44" s="75">
        <f ca="1">ROUND((Table14[[#This Row],[XP]]*Table14[[#This Row],[entity_spawned (AVG)]])*(Table14[[#This Row],[activating_chance]]/100),0)</f>
        <v>55</v>
      </c>
      <c r="DY44" s="145" t="str">
        <f ca="1">INDIRECT(ADDRESS(11+(MATCH(RIGHT(Table14[[#This Row],[spawner_sku]],LEN(Table14[[#This Row],[spawner_sku]])-FIND("/",Table14[[#This Row],[spawner_sku]])),Table28[Entity Prefab],0)),25,1,1,"Entities"))</f>
        <v>yes</v>
      </c>
      <c r="DZ44" s="72">
        <v>1</v>
      </c>
      <c r="EA44" s="72">
        <v>1</v>
      </c>
      <c r="EB44" s="72" t="b">
        <v>0</v>
      </c>
      <c r="EC44" s="72"/>
      <c r="ED44" s="148" t="s">
        <v>3832</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2710</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3829</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v>
      </c>
      <c r="DU45">
        <v>260</v>
      </c>
      <c r="DV45">
        <v>100</v>
      </c>
      <c r="DW45" s="75">
        <f ca="1">INDIRECT(ADDRESS(11+(MATCH(RIGHT(Table14[[#This Row],[spawner_sku]],LEN(Table14[[#This Row],[spawner_sku]])-FIND("/",Table14[[#This Row],[spawner_sku]])),Table1[Entity Prefab],0)),10,1,1,"Entities"))</f>
        <v>55</v>
      </c>
      <c r="DX45" s="75">
        <f ca="1">ROUND((Table14[[#This Row],[XP]]*Table14[[#This Row],[entity_spawned (AVG)]])*(Table14[[#This Row],[activating_chance]]/100),0)</f>
        <v>110</v>
      </c>
      <c r="DY45" s="145" t="str">
        <f ca="1">INDIRECT(ADDRESS(11+(MATCH(RIGHT(Table14[[#This Row],[spawner_sku]],LEN(Table14[[#This Row],[spawner_sku]])-FIND("/",Table14[[#This Row],[spawner_sku]])),Table28[Entity Prefab],0)),25,1,1,"Entities"))</f>
        <v>yes</v>
      </c>
      <c r="DZ45" s="72">
        <v>1</v>
      </c>
      <c r="EA45" s="72">
        <v>3</v>
      </c>
      <c r="EB45" s="72" t="b">
        <v>0</v>
      </c>
      <c r="EC45" s="72"/>
      <c r="ED45" s="148" t="s">
        <v>3832</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2710</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3829</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4</v>
      </c>
      <c r="DU46">
        <v>80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100</v>
      </c>
      <c r="DY46" s="145" t="str">
        <f ca="1">INDIRECT(ADDRESS(11+(MATCH(RIGHT(Table14[[#This Row],[spawner_sku]],LEN(Table14[[#This Row],[spawner_sku]])-FIND("/",Table14[[#This Row],[spawner_sku]])),Table28[Entity Prefab],0)),25,1,1,"Entities"))</f>
        <v>no</v>
      </c>
      <c r="DZ46" s="72">
        <v>4</v>
      </c>
      <c r="EA46" s="72">
        <v>4</v>
      </c>
      <c r="EB46" s="72" t="b">
        <v>0</v>
      </c>
      <c r="EC46" s="72"/>
      <c r="ED46" s="148" t="s">
        <v>3832</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2710</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3829</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3.5</v>
      </c>
      <c r="DU47">
        <v>120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88</v>
      </c>
      <c r="DY47" s="145" t="str">
        <f ca="1">INDIRECT(ADDRESS(11+(MATCH(RIGHT(Table14[[#This Row],[spawner_sku]],LEN(Table14[[#This Row],[spawner_sku]])-FIND("/",Table14[[#This Row],[spawner_sku]])),Table28[Entity Prefab],0)),25,1,1,"Entities"))</f>
        <v>no</v>
      </c>
      <c r="DZ47" s="72">
        <v>3</v>
      </c>
      <c r="EA47" s="72">
        <v>4</v>
      </c>
      <c r="EB47" s="72" t="b">
        <v>0</v>
      </c>
      <c r="EC47" s="72"/>
      <c r="ED47" s="148" t="s">
        <v>3832</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2710</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3829</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6.5</v>
      </c>
      <c r="DU48">
        <v>140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163</v>
      </c>
      <c r="DY48" s="145" t="str">
        <f ca="1">INDIRECT(ADDRESS(11+(MATCH(RIGHT(Table14[[#This Row],[spawner_sku]],LEN(Table14[[#This Row],[spawner_sku]])-FIND("/",Table14[[#This Row],[spawner_sku]])),Table28[Entity Prefab],0)),25,1,1,"Entities"))</f>
        <v>no</v>
      </c>
      <c r="DZ48" s="72">
        <v>5</v>
      </c>
      <c r="EA48" s="72">
        <v>8</v>
      </c>
      <c r="EB48" s="72" t="b">
        <v>1</v>
      </c>
      <c r="EC48" s="72"/>
      <c r="ED48" s="148" t="s">
        <v>3834</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2712</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3829</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7</v>
      </c>
      <c r="DU49">
        <v>180</v>
      </c>
      <c r="DV49">
        <v>30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53</v>
      </c>
      <c r="DY49" s="145" t="str">
        <f ca="1">INDIRECT(ADDRESS(11+(MATCH(RIGHT(Table14[[#This Row],[spawner_sku]],LEN(Table14[[#This Row],[spawner_sku]])-FIND("/",Table14[[#This Row],[spawner_sku]])),Table28[Entity Prefab],0)),25,1,1,"Entities"))</f>
        <v>no</v>
      </c>
      <c r="DZ49" s="72">
        <v>6</v>
      </c>
      <c r="EA49" s="72">
        <v>8</v>
      </c>
      <c r="EB49" s="72" t="b">
        <v>1</v>
      </c>
      <c r="EC49" s="72"/>
      <c r="ED49" s="148" t="s">
        <v>3829</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2705</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3829</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3.5</v>
      </c>
      <c r="DU50">
        <v>140</v>
      </c>
      <c r="DV50">
        <v>100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88</v>
      </c>
      <c r="DY50" s="145" t="str">
        <f ca="1">INDIRECT(ADDRESS(11+(MATCH(RIGHT(Table14[[#This Row],[spawner_sku]],LEN(Table14[[#This Row],[spawner_sku]])-FIND("/",Table14[[#This Row],[spawner_sku]])),Table28[Entity Prefab],0)),25,1,1,"Entities"))</f>
        <v>no</v>
      </c>
      <c r="DZ50" s="72">
        <v>3</v>
      </c>
      <c r="EA50" s="72">
        <v>4</v>
      </c>
      <c r="EB50" s="72" t="b">
        <v>0</v>
      </c>
      <c r="EC50" s="72"/>
      <c r="ED50" s="148" t="s">
        <v>3829</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2705</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3829</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5.5</v>
      </c>
      <c r="DU51">
        <v>200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138</v>
      </c>
      <c r="DY51" s="145" t="str">
        <f ca="1">INDIRECT(ADDRESS(11+(MATCH(RIGHT(Table14[[#This Row],[spawner_sku]],LEN(Table14[[#This Row],[spawner_sku]])-FIND("/",Table14[[#This Row],[spawner_sku]])),Table28[Entity Prefab],0)),25,1,1,"Entities"))</f>
        <v>no</v>
      </c>
      <c r="DZ51" s="72">
        <v>5</v>
      </c>
      <c r="EA51" s="72">
        <v>6</v>
      </c>
      <c r="EB51" s="72" t="b">
        <v>1</v>
      </c>
      <c r="EC51" s="72"/>
      <c r="ED51" s="148" t="s">
        <v>3829</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2705</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3829</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7</v>
      </c>
      <c r="DU52">
        <v>180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175</v>
      </c>
      <c r="DY52" s="145" t="str">
        <f ca="1">INDIRECT(ADDRESS(11+(MATCH(RIGHT(Table14[[#This Row],[spawner_sku]],LEN(Table14[[#This Row],[spawner_sku]])-FIND("/",Table14[[#This Row],[spawner_sku]])),Table28[Entity Prefab],0)),25,1,1,"Entities"))</f>
        <v>no</v>
      </c>
      <c r="DZ52" s="72">
        <v>6</v>
      </c>
      <c r="EA52" s="72">
        <v>8</v>
      </c>
      <c r="EB52" s="72" t="b">
        <v>1</v>
      </c>
      <c r="EC52" s="72"/>
      <c r="ED52" s="148" t="s">
        <v>3829</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2705</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3827</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9</v>
      </c>
      <c r="DU53">
        <v>200</v>
      </c>
      <c r="DV53">
        <v>100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225</v>
      </c>
      <c r="DY53" s="145" t="str">
        <f ca="1">INDIRECT(ADDRESS(11+(MATCH(RIGHT(Table14[[#This Row],[spawner_sku]],LEN(Table14[[#This Row],[spawner_sku]])-FIND("/",Table14[[#This Row],[spawner_sku]])),Table28[Entity Prefab],0)),25,1,1,"Entities"))</f>
        <v>no</v>
      </c>
      <c r="DZ53" s="72">
        <v>8</v>
      </c>
      <c r="EA53" s="72">
        <v>10</v>
      </c>
      <c r="EB53" s="72" t="b">
        <v>1</v>
      </c>
      <c r="EC53" s="72"/>
      <c r="ED53" s="148" t="s">
        <v>3827</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2705</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3827</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3.5</v>
      </c>
      <c r="DU54">
        <v>100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88</v>
      </c>
      <c r="DY54" s="145" t="str">
        <f ca="1">INDIRECT(ADDRESS(11+(MATCH(RIGHT(Table14[[#This Row],[spawner_sku]],LEN(Table14[[#This Row],[spawner_sku]])-FIND("/",Table14[[#This Row],[spawner_sku]])),Table28[Entity Prefab],0)),25,1,1,"Entities"))</f>
        <v>no</v>
      </c>
      <c r="DZ54" s="72">
        <v>3</v>
      </c>
      <c r="EA54" s="72">
        <v>4</v>
      </c>
      <c r="EB54" s="72" t="b">
        <v>0</v>
      </c>
      <c r="EC54" s="72"/>
      <c r="ED54" s="148" t="s">
        <v>3827</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2705</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3827</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3.5</v>
      </c>
      <c r="DU55">
        <v>220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88</v>
      </c>
      <c r="DY55" s="145" t="str">
        <f ca="1">INDIRECT(ADDRESS(11+(MATCH(RIGHT(Table14[[#This Row],[spawner_sku]],LEN(Table14[[#This Row],[spawner_sku]])-FIND("/",Table14[[#This Row],[spawner_sku]])),Table28[Entity Prefab],0)),25,1,1,"Entities"))</f>
        <v>no</v>
      </c>
      <c r="DZ55" s="72">
        <v>3</v>
      </c>
      <c r="EA55" s="72">
        <v>4</v>
      </c>
      <c r="EB55" s="72" t="b">
        <v>0</v>
      </c>
      <c r="EC55" s="72"/>
      <c r="ED55" s="148" t="s">
        <v>3827</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2705</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3827</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5023</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3.5</v>
      </c>
      <c r="DU56">
        <v>160</v>
      </c>
      <c r="DV56">
        <v>70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61</v>
      </c>
      <c r="DY56" s="145" t="str">
        <f ca="1">INDIRECT(ADDRESS(11+(MATCH(RIGHT(Table14[[#This Row],[spawner_sku]],LEN(Table14[[#This Row],[spawner_sku]])-FIND("/",Table14[[#This Row],[spawner_sku]])),Table28[Entity Prefab],0)),25,1,1,"Entities"))</f>
        <v>no</v>
      </c>
      <c r="DZ56" s="72">
        <v>3</v>
      </c>
      <c r="EA56" s="72">
        <v>4</v>
      </c>
      <c r="EB56" s="72" t="b">
        <v>0</v>
      </c>
      <c r="EC56" s="72"/>
      <c r="ED56" s="148" t="s">
        <v>3827</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2705</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3827</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6.5</v>
      </c>
      <c r="DU57">
        <v>180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163</v>
      </c>
      <c r="DY57" s="145" t="str">
        <f ca="1">INDIRECT(ADDRESS(11+(MATCH(RIGHT(Table14[[#This Row],[spawner_sku]],LEN(Table14[[#This Row],[spawner_sku]])-FIND("/",Table14[[#This Row],[spawner_sku]])),Table28[Entity Prefab],0)),25,1,1,"Entities"))</f>
        <v>no</v>
      </c>
      <c r="DZ57" s="72">
        <v>5</v>
      </c>
      <c r="EA57" s="72">
        <v>8</v>
      </c>
      <c r="EB57" s="72" t="b">
        <v>1</v>
      </c>
      <c r="EC57" s="72"/>
      <c r="ED57" s="148" t="s">
        <v>3827</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2705</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3827</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3</v>
      </c>
      <c r="DU58">
        <v>80</v>
      </c>
      <c r="DV58">
        <v>100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75</v>
      </c>
      <c r="DY58" s="145" t="str">
        <f ca="1">INDIRECT(ADDRESS(11+(MATCH(RIGHT(Table14[[#This Row],[spawner_sku]],LEN(Table14[[#This Row],[spawner_sku]])-FIND("/",Table14[[#This Row],[spawner_sku]])),Table28[Entity Prefab],0)),25,1,1,"Entities"))</f>
        <v>no</v>
      </c>
      <c r="DZ58" s="72">
        <v>2</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2705</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3827</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5.5</v>
      </c>
      <c r="DU59">
        <v>130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138</v>
      </c>
      <c r="DY59" s="145" t="str">
        <f ca="1">INDIRECT(ADDRESS(11+(MATCH(RIGHT(Table14[[#This Row],[spawner_sku]],LEN(Table14[[#This Row],[spawner_sku]])-FIND("/",Table14[[#This Row],[spawner_sku]])),Table28[Entity Prefab],0)),25,1,1,"Entities"))</f>
        <v>no</v>
      </c>
      <c r="DZ59" s="72">
        <v>5</v>
      </c>
      <c r="EA59" s="72">
        <v>6</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2705</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3827</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3.5</v>
      </c>
      <c r="DU60">
        <v>150</v>
      </c>
      <c r="DV60">
        <v>30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26</v>
      </c>
      <c r="DY60" s="145" t="str">
        <f ca="1">INDIRECT(ADDRESS(11+(MATCH(RIGHT(Table14[[#This Row],[spawner_sku]],LEN(Table14[[#This Row],[spawner_sku]])-FIND("/",Table14[[#This Row],[spawner_sku]])),Table28[Entity Prefab],0)),25,1,1,"Entities"))</f>
        <v>no</v>
      </c>
      <c r="DZ60" s="72">
        <v>3</v>
      </c>
      <c r="EA60" s="72">
        <v>4</v>
      </c>
      <c r="EB60" s="72" t="b">
        <v>0</v>
      </c>
      <c r="EC60" s="72"/>
      <c r="ED60" s="148" t="s">
        <v>3827</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2705</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5023</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3827</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2</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50</v>
      </c>
      <c r="DY61" s="145" t="str">
        <f ca="1">INDIRECT(ADDRESS(11+(MATCH(RIGHT(Table14[[#This Row],[spawner_sku]],LEN(Table14[[#This Row],[spawner_sku]])-FIND("/",Table14[[#This Row],[spawner_sku]])),Table28[Entity Prefab],0)),25,1,1,"Entities"))</f>
        <v>no</v>
      </c>
      <c r="DZ61" s="72">
        <v>1</v>
      </c>
      <c r="EA61" s="72">
        <v>3</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2705</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5023</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3827</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5</v>
      </c>
      <c r="DU62">
        <v>150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125</v>
      </c>
      <c r="DY62" s="145" t="str">
        <f ca="1">INDIRECT(ADDRESS(11+(MATCH(RIGHT(Table14[[#This Row],[spawner_sku]],LEN(Table14[[#This Row],[spawner_sku]])-FIND("/",Table14[[#This Row],[spawner_sku]])),Table28[Entity Prefab],0)),25,1,1,"Entities"))</f>
        <v>no</v>
      </c>
      <c r="DZ62" s="72">
        <v>5</v>
      </c>
      <c r="EA62" s="72">
        <v>5</v>
      </c>
      <c r="EB62" s="72" t="b">
        <v>1</v>
      </c>
      <c r="EC62" s="72"/>
      <c r="ED62" s="148" t="s">
        <v>3827</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2705</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5023</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3827</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7</v>
      </c>
      <c r="DU63">
        <v>180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175</v>
      </c>
      <c r="DY63" s="145" t="str">
        <f ca="1">INDIRECT(ADDRESS(11+(MATCH(RIGHT(Table14[[#This Row],[spawner_sku]],LEN(Table14[[#This Row],[spawner_sku]])-FIND("/",Table14[[#This Row],[spawner_sku]])),Table28[Entity Prefab],0)),25,1,1,"Entities"))</f>
        <v>no</v>
      </c>
      <c r="DZ63" s="72">
        <v>6</v>
      </c>
      <c r="EA63" s="72">
        <v>8</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2705</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3827</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v>
      </c>
      <c r="DU64">
        <v>100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75</v>
      </c>
      <c r="DY64" s="145" t="str">
        <f ca="1">INDIRECT(ADDRESS(11+(MATCH(RIGHT(Table14[[#This Row],[spawner_sku]],LEN(Table14[[#This Row],[spawner_sku]])-FIND("/",Table14[[#This Row],[spawner_sku]])),Table28[Entity Prefab],0)),25,1,1,"Entities"))</f>
        <v>no</v>
      </c>
      <c r="DZ64" s="72">
        <v>2</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2705</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3827</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80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2705</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3827</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7</v>
      </c>
      <c r="DU66">
        <v>150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175</v>
      </c>
      <c r="DY66" s="145" t="str">
        <f ca="1">INDIRECT(ADDRESS(11+(MATCH(RIGHT(Table14[[#This Row],[spawner_sku]],LEN(Table14[[#This Row],[spawner_sku]])-FIND("/",Table14[[#This Row],[spawner_sku]])),Table28[Entity Prefab],0)),25,1,1,"Entities"))</f>
        <v>no</v>
      </c>
      <c r="DZ66" s="72">
        <v>6</v>
      </c>
      <c r="EA66" s="72">
        <v>8</v>
      </c>
      <c r="EB66" s="72" t="b">
        <v>1</v>
      </c>
      <c r="EC66" s="72"/>
      <c r="ED66" s="148" t="s">
        <v>3828</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2705</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3827</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3.5</v>
      </c>
      <c r="DU67">
        <v>140</v>
      </c>
      <c r="DV67">
        <v>80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70</v>
      </c>
      <c r="DY67" s="145" t="str">
        <f ca="1">INDIRECT(ADDRESS(11+(MATCH(RIGHT(Table14[[#This Row],[spawner_sku]],LEN(Table14[[#This Row],[spawner_sku]])-FIND("/",Table14[[#This Row],[spawner_sku]])),Table28[Entity Prefab],0)),25,1,1,"Entities"))</f>
        <v>no</v>
      </c>
      <c r="DZ67" s="72">
        <v>3</v>
      </c>
      <c r="EA67" s="72">
        <v>4</v>
      </c>
      <c r="EB67" s="72" t="b">
        <v>0</v>
      </c>
      <c r="EC67" s="72"/>
      <c r="ED67" s="148" t="s">
        <v>3828</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2705</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2710</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3827</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7</v>
      </c>
      <c r="DU68">
        <v>150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175</v>
      </c>
      <c r="DY68" s="145" t="str">
        <f ca="1">INDIRECT(ADDRESS(11+(MATCH(RIGHT(Table14[[#This Row],[spawner_sku]],LEN(Table14[[#This Row],[spawner_sku]])-FIND("/",Table14[[#This Row],[spawner_sku]])),Table28[Entity Prefab],0)),25,1,1,"Entities"))</f>
        <v>no</v>
      </c>
      <c r="DZ68" s="72">
        <v>6</v>
      </c>
      <c r="EA68" s="72">
        <v>8</v>
      </c>
      <c r="EB68" s="72" t="b">
        <v>1</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2705</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2710</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3827</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3830</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9</v>
      </c>
      <c r="DU69">
        <v>200</v>
      </c>
      <c r="DV69">
        <v>100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225</v>
      </c>
      <c r="DY69" s="145" t="str">
        <f ca="1">INDIRECT(ADDRESS(11+(MATCH(RIGHT(Table14[[#This Row],[spawner_sku]],LEN(Table14[[#This Row],[spawner_sku]])-FIND("/",Table14[[#This Row],[spawner_sku]])),Table28[Entity Prefab],0)),25,1,1,"Entities"))</f>
        <v>no</v>
      </c>
      <c r="DZ69" s="72">
        <v>8</v>
      </c>
      <c r="EA69" s="72">
        <v>10</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2709</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2710</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3827</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3830</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5.5</v>
      </c>
      <c r="DU70">
        <v>120</v>
      </c>
      <c r="DV70">
        <v>100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138</v>
      </c>
      <c r="DY70" s="145" t="str">
        <f ca="1">INDIRECT(ADDRESS(11+(MATCH(RIGHT(Table14[[#This Row],[spawner_sku]],LEN(Table14[[#This Row],[spawner_sku]])-FIND("/",Table14[[#This Row],[spawner_sku]])),Table28[Entity Prefab],0)),25,1,1,"Entities"))</f>
        <v>no</v>
      </c>
      <c r="DZ70" s="72">
        <v>5</v>
      </c>
      <c r="EA70" s="72">
        <v>6</v>
      </c>
      <c r="EB70" s="72" t="b">
        <v>1</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2709</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2710</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3827</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3830</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3.5</v>
      </c>
      <c r="DU71">
        <v>130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88</v>
      </c>
      <c r="DY71" s="145" t="str">
        <f ca="1">INDIRECT(ADDRESS(11+(MATCH(RIGHT(Table14[[#This Row],[spawner_sku]],LEN(Table14[[#This Row],[spawner_sku]])-FIND("/",Table14[[#This Row],[spawner_sku]])),Table28[Entity Prefab],0)),25,1,1,"Entities"))</f>
        <v>no</v>
      </c>
      <c r="DZ71" s="72">
        <v>3</v>
      </c>
      <c r="EA71" s="72">
        <v>4</v>
      </c>
      <c r="EB71" s="72" t="b">
        <v>0</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2709</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2710</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3827</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3830</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6.5</v>
      </c>
      <c r="DU72">
        <v>150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163</v>
      </c>
      <c r="DY72" s="145" t="str">
        <f ca="1">INDIRECT(ADDRESS(11+(MATCH(RIGHT(Table14[[#This Row],[spawner_sku]],LEN(Table14[[#This Row],[spawner_sku]])-FIND("/",Table14[[#This Row],[spawner_sku]])),Table28[Entity Prefab],0)),25,1,1,"Entities"))</f>
        <v>no</v>
      </c>
      <c r="DZ72" s="72">
        <v>5</v>
      </c>
      <c r="EA72" s="72">
        <v>8</v>
      </c>
      <c r="EB72" s="72" t="b">
        <v>1</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2709</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2712</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3827</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3830</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6.5</v>
      </c>
      <c r="DU73">
        <v>140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163</v>
      </c>
      <c r="DY73" s="145" t="str">
        <f ca="1">INDIRECT(ADDRESS(11+(MATCH(RIGHT(Table14[[#This Row],[spawner_sku]],LEN(Table14[[#This Row],[spawner_sku]])-FIND("/",Table14[[#This Row],[spawner_sku]])),Table28[Entity Prefab],0)),25,1,1,"Entities"))</f>
        <v>no</v>
      </c>
      <c r="DZ73" s="72">
        <v>5</v>
      </c>
      <c r="EA73" s="72">
        <v>8</v>
      </c>
      <c r="EB73" s="72" t="b">
        <v>1</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2706</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2712</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3827</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3830</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7</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175</v>
      </c>
      <c r="DY74" s="145" t="str">
        <f ca="1">INDIRECT(ADDRESS(11+(MATCH(RIGHT(Table14[[#This Row],[spawner_sku]],LEN(Table14[[#This Row],[spawner_sku]])-FIND("/",Table14[[#This Row],[spawner_sku]])),Table28[Entity Prefab],0)),25,1,1,"Entities"))</f>
        <v>no</v>
      </c>
      <c r="DZ74" s="72">
        <v>6</v>
      </c>
      <c r="EA74" s="72">
        <v>8</v>
      </c>
      <c r="EB74" s="72" t="b">
        <v>1</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2706</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2712</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3827</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3830</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3.5</v>
      </c>
      <c r="DU75">
        <v>80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88</v>
      </c>
      <c r="DY75" s="145" t="str">
        <f ca="1">INDIRECT(ADDRESS(11+(MATCH(RIGHT(Table14[[#This Row],[spawner_sku]],LEN(Table14[[#This Row],[spawner_sku]])-FIND("/",Table14[[#This Row],[spawner_sku]])),Table28[Entity Prefab],0)),25,1,1,"Entities"))</f>
        <v>no</v>
      </c>
      <c r="DZ75" s="72">
        <v>3</v>
      </c>
      <c r="EA75" s="72">
        <v>4</v>
      </c>
      <c r="EB75" s="72" t="b">
        <v>0</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2706</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2712</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3827</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3830</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5.5</v>
      </c>
      <c r="DU76">
        <v>120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138</v>
      </c>
      <c r="DY76" s="145" t="str">
        <f ca="1">INDIRECT(ADDRESS(11+(MATCH(RIGHT(Table14[[#This Row],[spawner_sku]],LEN(Table14[[#This Row],[spawner_sku]])-FIND("/",Table14[[#This Row],[spawner_sku]])),Table28[Entity Prefab],0)),25,1,1,"Entities"))</f>
        <v>no</v>
      </c>
      <c r="DZ76" s="72">
        <v>5</v>
      </c>
      <c r="EA76" s="72">
        <v>6</v>
      </c>
      <c r="EB76" s="72" t="b">
        <v>1</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2706</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2712</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3827</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3830</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100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2706</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2712</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3827</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3830</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3.5</v>
      </c>
      <c r="DU78">
        <v>80</v>
      </c>
      <c r="DV78">
        <v>80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70</v>
      </c>
      <c r="DY78" s="145" t="str">
        <f ca="1">INDIRECT(ADDRESS(11+(MATCH(RIGHT(Table14[[#This Row],[spawner_sku]],LEN(Table14[[#This Row],[spawner_sku]])-FIND("/",Table14[[#This Row],[spawner_sku]])),Table28[Entity Prefab],0)),25,1,1,"Entities"))</f>
        <v>no</v>
      </c>
      <c r="DZ78" s="72">
        <v>3</v>
      </c>
      <c r="EA78" s="72">
        <v>4</v>
      </c>
      <c r="EB78" s="72" t="b">
        <v>0</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2706</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2705</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3827</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3831</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7</v>
      </c>
      <c r="DU79">
        <v>180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175</v>
      </c>
      <c r="DY79" s="145" t="str">
        <f ca="1">INDIRECT(ADDRESS(11+(MATCH(RIGHT(Table14[[#This Row],[spawner_sku]],LEN(Table14[[#This Row],[spawner_sku]])-FIND("/",Table14[[#This Row],[spawner_sku]])),Table28[Entity Prefab],0)),25,1,1,"Entities"))</f>
        <v>no</v>
      </c>
      <c r="DZ79" s="72">
        <v>6</v>
      </c>
      <c r="EA79" s="72">
        <v>8</v>
      </c>
      <c r="EB79" s="72" t="b">
        <v>1</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2706</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2705</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3827</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3831</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3.5</v>
      </c>
      <c r="DU80">
        <v>100</v>
      </c>
      <c r="DV80">
        <v>80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70</v>
      </c>
      <c r="DY80" s="145" t="str">
        <f ca="1">INDIRECT(ADDRESS(11+(MATCH(RIGHT(Table14[[#This Row],[spawner_sku]],LEN(Table14[[#This Row],[spawner_sku]])-FIND("/",Table14[[#This Row],[spawner_sku]])),Table28[Entity Prefab],0)),25,1,1,"Entities"))</f>
        <v>no</v>
      </c>
      <c r="DZ80" s="72">
        <v>3</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2706</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2705</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3827</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3831</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4</v>
      </c>
      <c r="DU81">
        <v>120</v>
      </c>
      <c r="DV81">
        <v>80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80</v>
      </c>
      <c r="DY81" s="145" t="str">
        <f ca="1">INDIRECT(ADDRESS(11+(MATCH(RIGHT(Table14[[#This Row],[spawner_sku]],LEN(Table14[[#This Row],[spawner_sku]])-FIND("/",Table14[[#This Row],[spawner_sku]])),Table28[Entity Prefab],0)),25,1,1,"Entities"))</f>
        <v>no</v>
      </c>
      <c r="DZ81" s="72">
        <v>4</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2706</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2705</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3827</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3831</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9</v>
      </c>
      <c r="DU82">
        <v>200</v>
      </c>
      <c r="DV82">
        <v>80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180</v>
      </c>
      <c r="DY82" s="145" t="str">
        <f ca="1">INDIRECT(ADDRESS(11+(MATCH(RIGHT(Table14[[#This Row],[spawner_sku]],LEN(Table14[[#This Row],[spawner_sku]])-FIND("/",Table14[[#This Row],[spawner_sku]])),Table28[Entity Prefab],0)),25,1,1,"Entities"))</f>
        <v>no</v>
      </c>
      <c r="DZ82" s="72">
        <v>8</v>
      </c>
      <c r="EA82" s="72">
        <v>10</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2706</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2705</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3827</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3831</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7</v>
      </c>
      <c r="DU83">
        <v>180</v>
      </c>
      <c r="DV83">
        <v>80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140</v>
      </c>
      <c r="DY83" s="145" t="str">
        <f ca="1">INDIRECT(ADDRESS(11+(MATCH(RIGHT(Table14[[#This Row],[spawner_sku]],LEN(Table14[[#This Row],[spawner_sku]])-FIND("/",Table14[[#This Row],[spawner_sku]])),Table28[Entity Prefab],0)),25,1,1,"Entities"))</f>
        <v>no</v>
      </c>
      <c r="DZ83" s="72">
        <v>6</v>
      </c>
      <c r="EA83" s="72">
        <v>8</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2706</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2705</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3827</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3831</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150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2706</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2709</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3827</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3831</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2.5</v>
      </c>
      <c r="DU85">
        <v>120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63</v>
      </c>
      <c r="DY85" s="145" t="str">
        <f ca="1">INDIRECT(ADDRESS(11+(MATCH(RIGHT(Table14[[#This Row],[spawner_sku]],LEN(Table14[[#This Row],[spawner_sku]])-FIND("/",Table14[[#This Row],[spawner_sku]])),Table28[Entity Prefab],0)),25,1,1,"Entities"))</f>
        <v>no</v>
      </c>
      <c r="DZ85" s="72">
        <v>2</v>
      </c>
      <c r="EA85" s="72">
        <v>3</v>
      </c>
      <c r="EB85" s="72" t="b">
        <v>0</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2706</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2706</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3827</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3831</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3.5</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88</v>
      </c>
      <c r="DY86" s="145" t="str">
        <f ca="1">INDIRECT(ADDRESS(11+(MATCH(RIGHT(Table14[[#This Row],[spawner_sku]],LEN(Table14[[#This Row],[spawner_sku]])-FIND("/",Table14[[#This Row],[spawner_sku]])),Table28[Entity Prefab],0)),25,1,1,"Entities"))</f>
        <v>no</v>
      </c>
      <c r="DZ86" s="72">
        <v>3</v>
      </c>
      <c r="EA86" s="72">
        <v>4</v>
      </c>
      <c r="EB86" s="72" t="b">
        <v>0</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2706</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2706</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3827</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3831</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180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2706</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2706</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3827</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3831</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3.5</v>
      </c>
      <c r="DU88">
        <v>100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88</v>
      </c>
      <c r="DY88" s="145" t="str">
        <f ca="1">INDIRECT(ADDRESS(11+(MATCH(RIGHT(Table14[[#This Row],[spawner_sku]],LEN(Table14[[#This Row],[spawner_sku]])-FIND("/",Table14[[#This Row],[spawner_sku]])),Table28[Entity Prefab],0)),25,1,1,"Entities"))</f>
        <v>no</v>
      </c>
      <c r="DZ88" s="72">
        <v>3</v>
      </c>
      <c r="EA88" s="72">
        <v>4</v>
      </c>
      <c r="EB88" s="72" t="b">
        <v>0</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2706</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2706</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3827</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3831</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120</v>
      </c>
      <c r="DV89">
        <v>80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70</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2706</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2706</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3827</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3831</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6.5</v>
      </c>
      <c r="DU90">
        <v>200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163</v>
      </c>
      <c r="DY90" s="145" t="str">
        <f ca="1">INDIRECT(ADDRESS(11+(MATCH(RIGHT(Table14[[#This Row],[spawner_sku]],LEN(Table14[[#This Row],[spawner_sku]])-FIND("/",Table14[[#This Row],[spawner_sku]])),Table28[Entity Prefab],0)),25,1,1,"Entities"))</f>
        <v>no</v>
      </c>
      <c r="DZ90" s="72">
        <v>5</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2706</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2706</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3827</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3833</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3.5</v>
      </c>
      <c r="DU91">
        <v>80</v>
      </c>
      <c r="DV91">
        <v>50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44</v>
      </c>
      <c r="DY91" s="145" t="str">
        <f ca="1">INDIRECT(ADDRESS(11+(MATCH(RIGHT(Table14[[#This Row],[spawner_sku]],LEN(Table14[[#This Row],[spawner_sku]])-FIND("/",Table14[[#This Row],[spawner_sku]])),Table28[Entity Prefab],0)),25,1,1,"Entities"))</f>
        <v>no</v>
      </c>
      <c r="DZ91" s="72">
        <v>3</v>
      </c>
      <c r="EA91" s="72">
        <v>4</v>
      </c>
      <c r="EB91" s="72" t="b">
        <v>0</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2706</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2706</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3827</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3823</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3833</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7</v>
      </c>
      <c r="DU92">
        <v>200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175</v>
      </c>
      <c r="DY92" s="145" t="str">
        <f ca="1">INDIRECT(ADDRESS(11+(MATCH(RIGHT(Table14[[#This Row],[spawner_sku]],LEN(Table14[[#This Row],[spawner_sku]])-FIND("/",Table14[[#This Row],[spawner_sku]])),Table28[Entity Prefab],0)),25,1,1,"Entities"))</f>
        <v>no</v>
      </c>
      <c r="DZ92" s="72">
        <v>6</v>
      </c>
      <c r="EA92" s="72">
        <v>8</v>
      </c>
      <c r="EB92" s="72" t="b">
        <v>1</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2706</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2706</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3827</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3833</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5023</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5.5</v>
      </c>
      <c r="DU93">
        <v>140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138</v>
      </c>
      <c r="DY93" s="145" t="str">
        <f ca="1">INDIRECT(ADDRESS(11+(MATCH(RIGHT(Table14[[#This Row],[spawner_sku]],LEN(Table14[[#This Row],[spawner_sku]])-FIND("/",Table14[[#This Row],[spawner_sku]])),Table28[Entity Prefab],0)),25,1,1,"Entities"))</f>
        <v>no</v>
      </c>
      <c r="DZ93" s="72">
        <v>5</v>
      </c>
      <c r="EA93" s="72">
        <v>6</v>
      </c>
      <c r="EB93" s="72" t="b">
        <v>1</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2706</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2706</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3827</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3832</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9</v>
      </c>
      <c r="DU94">
        <v>180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225</v>
      </c>
      <c r="DY94" s="145" t="str">
        <f ca="1">INDIRECT(ADDRESS(11+(MATCH(RIGHT(Table14[[#This Row],[spawner_sku]],LEN(Table14[[#This Row],[spawner_sku]])-FIND("/",Table14[[#This Row],[spawner_sku]])),Table28[Entity Prefab],0)),25,1,1,"Entities"))</f>
        <v>no</v>
      </c>
      <c r="DZ94" s="72">
        <v>8</v>
      </c>
      <c r="EA94" s="72">
        <v>10</v>
      </c>
      <c r="EB94" s="72" t="b">
        <v>1</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2706</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2706</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3827</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3832</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2.5</v>
      </c>
      <c r="DU95">
        <v>200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63</v>
      </c>
      <c r="DY95" s="145" t="str">
        <f ca="1">INDIRECT(ADDRESS(11+(MATCH(RIGHT(Table14[[#This Row],[spawner_sku]],LEN(Table14[[#This Row],[spawner_sku]])-FIND("/",Table14[[#This Row],[spawner_sku]])),Table28[Entity Prefab],0)),25,1,1,"Entities"))</f>
        <v>no</v>
      </c>
      <c r="DZ95" s="72">
        <v>2</v>
      </c>
      <c r="EA95" s="72">
        <v>3</v>
      </c>
      <c r="EB95" s="72" t="b">
        <v>0</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2706</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2706</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3827</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3832</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2</v>
      </c>
      <c r="DU96">
        <v>100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50</v>
      </c>
      <c r="DY96" s="145" t="str">
        <f ca="1">INDIRECT(ADDRESS(11+(MATCH(RIGHT(Table14[[#This Row],[spawner_sku]],LEN(Table14[[#This Row],[spawner_sku]])-FIND("/",Table14[[#This Row],[spawner_sku]])),Table28[Entity Prefab],0)),25,1,1,"Entities"))</f>
        <v>no</v>
      </c>
      <c r="DZ96" s="72">
        <v>2</v>
      </c>
      <c r="EA96" s="72">
        <v>2</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2706</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2706</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3827</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3832</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2.5</v>
      </c>
      <c r="DU97">
        <v>80</v>
      </c>
      <c r="DV97">
        <v>100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63</v>
      </c>
      <c r="DY97" s="145" t="str">
        <f ca="1">INDIRECT(ADDRESS(11+(MATCH(RIGHT(Table14[[#This Row],[spawner_sku]],LEN(Table14[[#This Row],[spawner_sku]])-FIND("/",Table14[[#This Row],[spawner_sku]])),Table28[Entity Prefab],0)),25,1,1,"Entities"))</f>
        <v>no</v>
      </c>
      <c r="DZ97" s="72">
        <v>2</v>
      </c>
      <c r="EA97" s="72">
        <v>3</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2706</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2706</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3827</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5023</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3832</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150</v>
      </c>
      <c r="DV98">
        <v>100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75</v>
      </c>
      <c r="DY98" s="145" t="str">
        <f ca="1">INDIRECT(ADDRESS(11+(MATCH(RIGHT(Table14[[#This Row],[spawner_sku]],LEN(Table14[[#This Row],[spawner_sku]])-FIND("/",Table14[[#This Row],[spawner_sku]])),Table28[Entity Prefab],0)),25,1,1,"Entities"))</f>
        <v>no</v>
      </c>
      <c r="DZ98" s="72">
        <v>2</v>
      </c>
      <c r="EA98" s="72">
        <v>4</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2706</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2704</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3827</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5023</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3832</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3.5</v>
      </c>
      <c r="DU99">
        <v>100</v>
      </c>
      <c r="DV99">
        <v>80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70</v>
      </c>
      <c r="DY99" s="145" t="str">
        <f ca="1">INDIRECT(ADDRESS(11+(MATCH(RIGHT(Table14[[#This Row],[spawner_sku]],LEN(Table14[[#This Row],[spawner_sku]])-FIND("/",Table14[[#This Row],[spawner_sku]])),Table28[Entity Prefab],0)),25,1,1,"Entities"))</f>
        <v>no</v>
      </c>
      <c r="DZ99" s="72">
        <v>3</v>
      </c>
      <c r="EA99" s="72">
        <v>4</v>
      </c>
      <c r="EB99" s="72" t="b">
        <v>0</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2706</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2704</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3827</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3832</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7</v>
      </c>
      <c r="DU100">
        <v>180</v>
      </c>
      <c r="DV100">
        <v>80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140</v>
      </c>
      <c r="DY100" s="145" t="str">
        <f ca="1">INDIRECT(ADDRESS(11+(MATCH(RIGHT(Table14[[#This Row],[spawner_sku]],LEN(Table14[[#This Row],[spawner_sku]])-FIND("/",Table14[[#This Row],[spawner_sku]])),Table28[Entity Prefab],0)),25,1,1,"Entities"))</f>
        <v>no</v>
      </c>
      <c r="DZ100" s="72">
        <v>6</v>
      </c>
      <c r="EA100" s="72">
        <v>8</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2706</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2704</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3827</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3832</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5.5</v>
      </c>
      <c r="DU101">
        <v>120</v>
      </c>
      <c r="DV101">
        <v>80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110</v>
      </c>
      <c r="DY101" s="145" t="str">
        <f ca="1">INDIRECT(ADDRESS(11+(MATCH(RIGHT(Table14[[#This Row],[spawner_sku]],LEN(Table14[[#This Row],[spawner_sku]])-FIND("/",Table14[[#This Row],[spawner_sku]])),Table28[Entity Prefab],0)),25,1,1,"Entities"))</f>
        <v>no</v>
      </c>
      <c r="DZ101" s="72">
        <v>5</v>
      </c>
      <c r="EA101" s="72">
        <v>6</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2706</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2704</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3827</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3832</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8</v>
      </c>
      <c r="DU102">
        <v>200</v>
      </c>
      <c r="DV102">
        <v>80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160</v>
      </c>
      <c r="DY102" s="145" t="str">
        <f ca="1">INDIRECT(ADDRESS(11+(MATCH(RIGHT(Table14[[#This Row],[spawner_sku]],LEN(Table14[[#This Row],[spawner_sku]])-FIND("/",Table14[[#This Row],[spawner_sku]])),Table28[Entity Prefab],0)),25,1,1,"Entities"))</f>
        <v>no</v>
      </c>
      <c r="DZ102" s="72">
        <v>7</v>
      </c>
      <c r="EA102" s="72">
        <v>9</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2704</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2704</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3827</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3832</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8</v>
      </c>
      <c r="DU103">
        <v>120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200</v>
      </c>
      <c r="DY103" s="145" t="str">
        <f ca="1">INDIRECT(ADDRESS(11+(MATCH(RIGHT(Table14[[#This Row],[spawner_sku]],LEN(Table14[[#This Row],[spawner_sku]])-FIND("/",Table14[[#This Row],[spawner_sku]])),Table28[Entity Prefab],0)),25,1,1,"Entities"))</f>
        <v>no</v>
      </c>
      <c r="DZ103" s="72">
        <v>6</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2704</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2716</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3827</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3832</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100</v>
      </c>
      <c r="DV104">
        <v>100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88</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2704</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2716</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3827</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3832</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3.5</v>
      </c>
      <c r="DU105">
        <v>200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88</v>
      </c>
      <c r="DY105" s="145" t="str">
        <f ca="1">INDIRECT(ADDRESS(11+(MATCH(RIGHT(Table14[[#This Row],[spawner_sku]],LEN(Table14[[#This Row],[spawner_sku]])-FIND("/",Table14[[#This Row],[spawner_sku]])),Table28[Entity Prefab],0)),25,1,1,"Entities"))</f>
        <v>no</v>
      </c>
      <c r="DZ105" s="72">
        <v>3</v>
      </c>
      <c r="EA105" s="72">
        <v>4</v>
      </c>
      <c r="EB105" s="72" t="b">
        <v>0</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2704</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2716</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3827</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3832</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2704</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2716</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3827</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3832</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4</v>
      </c>
      <c r="DU107">
        <v>120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100</v>
      </c>
      <c r="DY107" s="145" t="str">
        <f ca="1">INDIRECT(ADDRESS(11+(MATCH(RIGHT(Table14[[#This Row],[spawner_sku]],LEN(Table14[[#This Row],[spawner_sku]])-FIND("/",Table14[[#This Row],[spawner_sku]])),Table28[Entity Prefab],0)),25,1,1,"Entities"))</f>
        <v>no</v>
      </c>
      <c r="DZ107" s="72">
        <v>4</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2704</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2716</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3827</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3834</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6.5</v>
      </c>
      <c r="DU108">
        <v>150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163</v>
      </c>
      <c r="DY108" s="145" t="str">
        <f ca="1">INDIRECT(ADDRESS(11+(MATCH(RIGHT(Table14[[#This Row],[spawner_sku]],LEN(Table14[[#This Row],[spawner_sku]])-FIND("/",Table14[[#This Row],[spawner_sku]])),Table28[Entity Prefab],0)),25,1,1,"Entities"))</f>
        <v>no</v>
      </c>
      <c r="DZ108" s="72">
        <v>5</v>
      </c>
      <c r="EA108" s="72">
        <v>8</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2704</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2716</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3827</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3834</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2</v>
      </c>
      <c r="DU109">
        <v>100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50</v>
      </c>
      <c r="DY109" s="145" t="str">
        <f ca="1">INDIRECT(ADDRESS(11+(MATCH(RIGHT(Table14[[#This Row],[spawner_sku]],LEN(Table14[[#This Row],[spawner_sku]])-FIND("/",Table14[[#This Row],[spawner_sku]])),Table28[Entity Prefab],0)),25,1,1,"Entities"))</f>
        <v>no</v>
      </c>
      <c r="DZ109" s="72">
        <v>2</v>
      </c>
      <c r="EA109" s="72">
        <v>2</v>
      </c>
      <c r="EB109" s="72" t="b">
        <v>0</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2704</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2716</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3827</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3834</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8</v>
      </c>
      <c r="DU110">
        <v>220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200</v>
      </c>
      <c r="DY110" s="145" t="str">
        <f ca="1">INDIRECT(ADDRESS(11+(MATCH(RIGHT(Table14[[#This Row],[spawner_sku]],LEN(Table14[[#This Row],[spawner_sku]])-FIND("/",Table14[[#This Row],[spawner_sku]])),Table28[Entity Prefab],0)),25,1,1,"Entities"))</f>
        <v>no</v>
      </c>
      <c r="DZ110" s="72">
        <v>6</v>
      </c>
      <c r="EA110" s="72">
        <v>10</v>
      </c>
      <c r="EB110" s="72" t="b">
        <v>1</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2704</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2703</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3827</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3834</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7</v>
      </c>
      <c r="DU111">
        <v>150</v>
      </c>
      <c r="DV111">
        <v>100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175</v>
      </c>
      <c r="DY111" s="145" t="str">
        <f ca="1">INDIRECT(ADDRESS(11+(MATCH(RIGHT(Table14[[#This Row],[spawner_sku]],LEN(Table14[[#This Row],[spawner_sku]])-FIND("/",Table14[[#This Row],[spawner_sku]])),Table28[Entity Prefab],0)),25,1,1,"Entities"))</f>
        <v>no</v>
      </c>
      <c r="DZ111" s="72">
        <v>6</v>
      </c>
      <c r="EA111" s="72">
        <v>8</v>
      </c>
      <c r="EB111" s="72" t="b">
        <v>1</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2704</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2703</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3827</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3834</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5</v>
      </c>
      <c r="DU112">
        <v>180</v>
      </c>
      <c r="DV112">
        <v>50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63</v>
      </c>
      <c r="DY112" s="145" t="str">
        <f ca="1">INDIRECT(ADDRESS(11+(MATCH(RIGHT(Table14[[#This Row],[spawner_sku]],LEN(Table14[[#This Row],[spawner_sku]])-FIND("/",Table14[[#This Row],[spawner_sku]])),Table28[Entity Prefab],0)),25,1,1,"Entities"))</f>
        <v>no</v>
      </c>
      <c r="DZ112" s="72">
        <v>5</v>
      </c>
      <c r="EA112" s="72">
        <v>5</v>
      </c>
      <c r="EB112" s="72" t="b">
        <v>1</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2704</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2703</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3827</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9</v>
      </c>
      <c r="DU113">
        <v>180</v>
      </c>
      <c r="DV113">
        <v>50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113</v>
      </c>
      <c r="DY113" s="145" t="str">
        <f ca="1">INDIRECT(ADDRESS(11+(MATCH(RIGHT(Table14[[#This Row],[spawner_sku]],LEN(Table14[[#This Row],[spawner_sku]])-FIND("/",Table14[[#This Row],[spawner_sku]])),Table28[Entity Prefab],0)),25,1,1,"Entities"))</f>
        <v>no</v>
      </c>
      <c r="DZ113" s="72">
        <v>8</v>
      </c>
      <c r="EA113" s="72">
        <v>10</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2704</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2703</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3827</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3829</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5.5</v>
      </c>
      <c r="DU114">
        <v>180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138</v>
      </c>
      <c r="DY114" s="145" t="str">
        <f ca="1">INDIRECT(ADDRESS(11+(MATCH(RIGHT(Table14[[#This Row],[spawner_sku]],LEN(Table14[[#This Row],[spawner_sku]])-FIND("/",Table14[[#This Row],[spawner_sku]])),Table28[Entity Prefab],0)),25,1,1,"Entities"))</f>
        <v>no</v>
      </c>
      <c r="DZ114" s="72">
        <v>5</v>
      </c>
      <c r="EA114" s="72">
        <v>6</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2704</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2719</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3827</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3829</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6.5</v>
      </c>
      <c r="DU115">
        <v>200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163</v>
      </c>
      <c r="DY115" s="145" t="str">
        <f ca="1">INDIRECT(ADDRESS(11+(MATCH(RIGHT(Table14[[#This Row],[spawner_sku]],LEN(Table14[[#This Row],[spawner_sku]])-FIND("/",Table14[[#This Row],[spawner_sku]])),Table28[Entity Prefab],0)),25,1,1,"Entities"))</f>
        <v>no</v>
      </c>
      <c r="DZ115" s="72">
        <v>5</v>
      </c>
      <c r="EA115" s="72">
        <v>8</v>
      </c>
      <c r="EB115" s="72" t="b">
        <v>1</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2704</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2719</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3827</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3829</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200</v>
      </c>
      <c r="DV116">
        <v>100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175</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2704</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2719</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3827</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3829</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7</v>
      </c>
      <c r="DU117">
        <v>150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175</v>
      </c>
      <c r="DY117" s="145" t="str">
        <f ca="1">INDIRECT(ADDRESS(11+(MATCH(RIGHT(Table14[[#This Row],[spawner_sku]],LEN(Table14[[#This Row],[spawner_sku]])-FIND("/",Table14[[#This Row],[spawner_sku]])),Table28[Entity Prefab],0)),25,1,1,"Entities"))</f>
        <v>no</v>
      </c>
      <c r="DZ117" s="72">
        <v>6</v>
      </c>
      <c r="EA117" s="72">
        <v>8</v>
      </c>
      <c r="EB117" s="72" t="b">
        <v>1</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2704</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2719</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3827</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5023</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3829</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7</v>
      </c>
      <c r="DU118">
        <v>200</v>
      </c>
      <c r="DV118">
        <v>80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140</v>
      </c>
      <c r="DY118" s="145" t="str">
        <f ca="1">INDIRECT(ADDRESS(11+(MATCH(RIGHT(Table14[[#This Row],[spawner_sku]],LEN(Table14[[#This Row],[spawner_sku]])-FIND("/",Table14[[#This Row],[spawner_sku]])),Table28[Entity Prefab],0)),25,1,1,"Entities"))</f>
        <v>no</v>
      </c>
      <c r="DZ118" s="72">
        <v>6</v>
      </c>
      <c r="EA118" s="72">
        <v>8</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2704</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2719</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3827</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3829</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3</v>
      </c>
      <c r="DU119">
        <v>120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75</v>
      </c>
      <c r="DY119" s="145" t="str">
        <f ca="1">INDIRECT(ADDRESS(11+(MATCH(RIGHT(Table14[[#This Row],[spawner_sku]],LEN(Table14[[#This Row],[spawner_sku]])-FIND("/",Table14[[#This Row],[spawner_sku]])),Table28[Entity Prefab],0)),25,1,1,"Entities"))</f>
        <v>no</v>
      </c>
      <c r="DZ119" s="72">
        <v>2</v>
      </c>
      <c r="EA119" s="72">
        <v>4</v>
      </c>
      <c r="EB119" s="72" t="b">
        <v>0</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2704</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2719</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3827</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3829</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3.5</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88</v>
      </c>
      <c r="DY120" s="145" t="str">
        <f ca="1">INDIRECT(ADDRESS(11+(MATCH(RIGHT(Table14[[#This Row],[spawner_sku]],LEN(Table14[[#This Row],[spawner_sku]])-FIND("/",Table14[[#This Row],[spawner_sku]])),Table28[Entity Prefab],0)),25,1,1,"Entities"))</f>
        <v>no</v>
      </c>
      <c r="DZ120" s="72">
        <v>3</v>
      </c>
      <c r="EA120" s="72">
        <v>4</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2704</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2702</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3827</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3829</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7</v>
      </c>
      <c r="DU121">
        <v>200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175</v>
      </c>
      <c r="DY121" s="145" t="str">
        <f ca="1">INDIRECT(ADDRESS(11+(MATCH(RIGHT(Table14[[#This Row],[spawner_sku]],LEN(Table14[[#This Row],[spawner_sku]])-FIND("/",Table14[[#This Row],[spawner_sku]])),Table28[Entity Prefab],0)),25,1,1,"Entities"))</f>
        <v>no</v>
      </c>
      <c r="DZ121" s="72">
        <v>6</v>
      </c>
      <c r="EA121" s="72">
        <v>8</v>
      </c>
      <c r="EB121" s="72" t="b">
        <v>1</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2704</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2702</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3827</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3829</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5.5</v>
      </c>
      <c r="DU122">
        <v>100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138</v>
      </c>
      <c r="DY122" s="145" t="str">
        <f ca="1">INDIRECT(ADDRESS(11+(MATCH(RIGHT(Table14[[#This Row],[spawner_sku]],LEN(Table14[[#This Row],[spawner_sku]])-FIND("/",Table14[[#This Row],[spawner_sku]])),Table28[Entity Prefab],0)),25,1,1,"Entities"))</f>
        <v>no</v>
      </c>
      <c r="DZ122" s="72">
        <v>5</v>
      </c>
      <c r="EA122" s="72">
        <v>6</v>
      </c>
      <c r="EB122" s="72" t="b">
        <v>1</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2703</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2702</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3827</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3829</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3.5</v>
      </c>
      <c r="DU123">
        <v>200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88</v>
      </c>
      <c r="DY123" s="145" t="str">
        <f ca="1">INDIRECT(ADDRESS(11+(MATCH(RIGHT(Table14[[#This Row],[spawner_sku]],LEN(Table14[[#This Row],[spawner_sku]])-FIND("/",Table14[[#This Row],[spawner_sku]])),Table28[Entity Prefab],0)),25,1,1,"Entities"))</f>
        <v>no</v>
      </c>
      <c r="DZ123" s="72">
        <v>3</v>
      </c>
      <c r="EA123" s="72">
        <v>4</v>
      </c>
      <c r="EB123" s="72" t="b">
        <v>0</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2703</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2702</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3827</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3829</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3.5</v>
      </c>
      <c r="DU124">
        <v>100</v>
      </c>
      <c r="DV124">
        <v>80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70</v>
      </c>
      <c r="DY124" s="145" t="str">
        <f ca="1">INDIRECT(ADDRESS(11+(MATCH(RIGHT(Table14[[#This Row],[spawner_sku]],LEN(Table14[[#This Row],[spawner_sku]])-FIND("/",Table14[[#This Row],[spawner_sku]])),Table28[Entity Prefab],0)),25,1,1,"Entities"))</f>
        <v>no</v>
      </c>
      <c r="DZ124" s="72">
        <v>3</v>
      </c>
      <c r="EA124" s="72">
        <v>4</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2703</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2702</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3827</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3829</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3.5</v>
      </c>
      <c r="DU125">
        <v>100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88</v>
      </c>
      <c r="DY125" s="145" t="str">
        <f ca="1">INDIRECT(ADDRESS(11+(MATCH(RIGHT(Table14[[#This Row],[spawner_sku]],LEN(Table14[[#This Row],[spawner_sku]])-FIND("/",Table14[[#This Row],[spawner_sku]])),Table28[Entity Prefab],0)),25,1,1,"Entities"))</f>
        <v>no</v>
      </c>
      <c r="DZ125" s="72">
        <v>3</v>
      </c>
      <c r="EA125" s="72">
        <v>4</v>
      </c>
      <c r="EB125" s="72" t="b">
        <v>0</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2703</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2702</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3827</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3829</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3.5</v>
      </c>
      <c r="DU126">
        <v>200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88</v>
      </c>
      <c r="DY126" s="145" t="str">
        <f ca="1">INDIRECT(ADDRESS(11+(MATCH(RIGHT(Table14[[#This Row],[spawner_sku]],LEN(Table14[[#This Row],[spawner_sku]])-FIND("/",Table14[[#This Row],[spawner_sku]])),Table28[Entity Prefab],0)),25,1,1,"Entities"))</f>
        <v>no</v>
      </c>
      <c r="DZ126" s="72">
        <v>3</v>
      </c>
      <c r="EA126" s="72">
        <v>4</v>
      </c>
      <c r="EB126" s="72" t="b">
        <v>0</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2703</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2702</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3827</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3829</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100</v>
      </c>
      <c r="DV127">
        <v>100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88</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2703</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2702</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3827</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3829</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180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2703</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2700</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3827</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3827</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5.5</v>
      </c>
      <c r="DU129">
        <v>200</v>
      </c>
      <c r="DV129">
        <v>100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138</v>
      </c>
      <c r="DY129" s="145" t="str">
        <f ca="1">INDIRECT(ADDRESS(11+(MATCH(RIGHT(Table14[[#This Row],[spawner_sku]],LEN(Table14[[#This Row],[spawner_sku]])-FIND("/",Table14[[#This Row],[spawner_sku]])),Table28[Entity Prefab],0)),25,1,1,"Entities"))</f>
        <v>no</v>
      </c>
      <c r="DZ129" s="72">
        <v>5</v>
      </c>
      <c r="EA129" s="72">
        <v>6</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2703</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2700</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3827</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3827</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215</v>
      </c>
      <c r="DT130">
        <v>3.5</v>
      </c>
      <c r="DU130">
        <v>100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88</v>
      </c>
      <c r="DY130" s="145" t="str">
        <f ca="1">INDIRECT(ADDRESS(11+(MATCH(RIGHT(Table14[[#This Row],[spawner_sku]],LEN(Table14[[#This Row],[spawner_sku]])-FIND("/",Table14[[#This Row],[spawner_sku]])),Table28[Entity Prefab],0)),25,1,1,"Entities"))</f>
        <v>no</v>
      </c>
      <c r="DZ130" s="72">
        <v>3</v>
      </c>
      <c r="EA130" s="72">
        <v>4</v>
      </c>
      <c r="EB130" s="72" t="b">
        <v>0</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3843</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2703</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2700</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3827</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3827</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215</v>
      </c>
      <c r="DT131">
        <v>9</v>
      </c>
      <c r="DU131">
        <v>180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225</v>
      </c>
      <c r="DY131" s="145" t="str">
        <f ca="1">INDIRECT(ADDRESS(11+(MATCH(RIGHT(Table14[[#This Row],[spawner_sku]],LEN(Table14[[#This Row],[spawner_sku]])-FIND("/",Table14[[#This Row],[spawner_sku]])),Table28[Entity Prefab],0)),25,1,1,"Entities"))</f>
        <v>no</v>
      </c>
      <c r="DZ131" s="72">
        <v>8</v>
      </c>
      <c r="EA131" s="72">
        <v>10</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2703</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2700</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3827</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3827</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215</v>
      </c>
      <c r="DT132">
        <v>3.5</v>
      </c>
      <c r="DU132">
        <v>120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88</v>
      </c>
      <c r="DY132" s="145" t="str">
        <f ca="1">INDIRECT(ADDRESS(11+(MATCH(RIGHT(Table14[[#This Row],[spawner_sku]],LEN(Table14[[#This Row],[spawner_sku]])-FIND("/",Table14[[#This Row],[spawner_sku]])),Table28[Entity Prefab],0)),25,1,1,"Entities"))</f>
        <v>no</v>
      </c>
      <c r="DZ132" s="72">
        <v>3</v>
      </c>
      <c r="EA132" s="72">
        <v>4</v>
      </c>
      <c r="EB132" s="72" t="b">
        <v>0</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2703</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2700</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3827</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3827</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215</v>
      </c>
      <c r="DT133">
        <v>3.5</v>
      </c>
      <c r="DU133">
        <v>100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88</v>
      </c>
      <c r="DY133" s="145" t="str">
        <f ca="1">INDIRECT(ADDRESS(11+(MATCH(RIGHT(Table14[[#This Row],[spawner_sku]],LEN(Table14[[#This Row],[spawner_sku]])-FIND("/",Table14[[#This Row],[spawner_sku]])),Table28[Entity Prefab],0)),25,1,1,"Entities"))</f>
        <v>no</v>
      </c>
      <c r="DZ133" s="72">
        <v>3</v>
      </c>
      <c r="EA133" s="72">
        <v>4</v>
      </c>
      <c r="EB133" s="72" t="b">
        <v>0</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2703</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2700</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3827</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3827</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215</v>
      </c>
      <c r="DT134">
        <v>8</v>
      </c>
      <c r="DU134">
        <v>200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200</v>
      </c>
      <c r="DY134" s="145" t="str">
        <f ca="1">INDIRECT(ADDRESS(11+(MATCH(RIGHT(Table14[[#This Row],[spawner_sku]],LEN(Table14[[#This Row],[spawner_sku]])-FIND("/",Table14[[#This Row],[spawner_sku]])),Table28[Entity Prefab],0)),25,1,1,"Entities"))</f>
        <v>no</v>
      </c>
      <c r="DZ134" s="72">
        <v>6</v>
      </c>
      <c r="EA134" s="72">
        <v>10</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2703</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2700</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3827</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3827</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215</v>
      </c>
      <c r="DT135">
        <v>3.5</v>
      </c>
      <c r="DU135">
        <v>120</v>
      </c>
      <c r="DV135">
        <v>100</v>
      </c>
      <c r="DW135" s="75">
        <f ca="1">INDIRECT(ADDRESS(11+(MATCH(RIGHT(Table14[[#This Row],[spawner_sku]],LEN(Table14[[#This Row],[spawner_sku]])-FIND("/",Table14[[#This Row],[spawner_sku]])),Table1[Entity Prefab],0)),10,1,1,"Entities"))</f>
        <v>25</v>
      </c>
      <c r="DX135" s="75">
        <f ca="1">ROUND((Table14[[#This Row],[XP]]*Table14[[#This Row],[entity_spawned (AVG)]])*(Table14[[#This Row],[activating_chance]]/100),0)</f>
        <v>88</v>
      </c>
      <c r="DY135" s="145" t="str">
        <f ca="1">INDIRECT(ADDRESS(11+(MATCH(RIGHT(Table14[[#This Row],[spawner_sku]],LEN(Table14[[#This Row],[spawner_sku]])-FIND("/",Table14[[#This Row],[spawner_sku]])),Table28[Entity Prefab],0)),25,1,1,"Entities"))</f>
        <v>no</v>
      </c>
      <c r="DZ135" s="72">
        <v>3</v>
      </c>
      <c r="EA135" s="72">
        <v>4</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2703</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2700</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3827</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3827</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215</v>
      </c>
      <c r="DT136">
        <v>3.5</v>
      </c>
      <c r="DU136">
        <v>100</v>
      </c>
      <c r="DV136">
        <v>100</v>
      </c>
      <c r="DW136" s="75">
        <f ca="1">INDIRECT(ADDRESS(11+(MATCH(RIGHT(Table14[[#This Row],[spawner_sku]],LEN(Table14[[#This Row],[spawner_sku]])-FIND("/",Table14[[#This Row],[spawner_sku]])),Table1[Entity Prefab],0)),10,1,1,"Entities"))</f>
        <v>25</v>
      </c>
      <c r="DX136" s="75">
        <f ca="1">ROUND((Table14[[#This Row],[XP]]*Table14[[#This Row],[entity_spawned (AVG)]])*(Table14[[#This Row],[activating_chance]]/100),0)</f>
        <v>88</v>
      </c>
      <c r="DY136" s="145" t="str">
        <f ca="1">INDIRECT(ADDRESS(11+(MATCH(RIGHT(Table14[[#This Row],[spawner_sku]],LEN(Table14[[#This Row],[spawner_sku]])-FIND("/",Table14[[#This Row],[spawner_sku]])),Table28[Entity Prefab],0)),25,1,1,"Entities"))</f>
        <v>no</v>
      </c>
      <c r="DZ136" s="72">
        <v>3</v>
      </c>
      <c r="EA136" s="72">
        <v>4</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3844</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2700</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3827</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3827</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215</v>
      </c>
      <c r="DT137">
        <v>7</v>
      </c>
      <c r="DU137">
        <v>180</v>
      </c>
      <c r="DV137">
        <v>100</v>
      </c>
      <c r="DW137" s="75">
        <f ca="1">INDIRECT(ADDRESS(11+(MATCH(RIGHT(Table14[[#This Row],[spawner_sku]],LEN(Table14[[#This Row],[spawner_sku]])-FIND("/",Table14[[#This Row],[spawner_sku]])),Table1[Entity Prefab],0)),10,1,1,"Entities"))</f>
        <v>25</v>
      </c>
      <c r="DX137" s="75">
        <f ca="1">ROUND((Table14[[#This Row],[XP]]*Table14[[#This Row],[entity_spawned (AVG)]])*(Table14[[#This Row],[activating_chance]]/100),0)</f>
        <v>175</v>
      </c>
      <c r="DY137" s="145" t="str">
        <f ca="1">INDIRECT(ADDRESS(11+(MATCH(RIGHT(Table14[[#This Row],[spawner_sku]],LEN(Table14[[#This Row],[spawner_sku]])-FIND("/",Table14[[#This Row],[spawner_sku]])),Table28[Entity Prefab],0)),25,1,1,"Entities"))</f>
        <v>no</v>
      </c>
      <c r="DZ137" s="72">
        <v>6</v>
      </c>
      <c r="EA137" s="72">
        <v>8</v>
      </c>
      <c r="EB137" s="72" t="b">
        <v>1</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3844</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2700</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3827</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3827</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215</v>
      </c>
      <c r="DT138">
        <v>3.5</v>
      </c>
      <c r="DU138">
        <v>180</v>
      </c>
      <c r="DV138">
        <v>100</v>
      </c>
      <c r="DW138" s="75">
        <f ca="1">INDIRECT(ADDRESS(11+(MATCH(RIGHT(Table14[[#This Row],[spawner_sku]],LEN(Table14[[#This Row],[spawner_sku]])-FIND("/",Table14[[#This Row],[spawner_sku]])),Table1[Entity Prefab],0)),10,1,1,"Entities"))</f>
        <v>25</v>
      </c>
      <c r="DX138" s="75">
        <f ca="1">ROUND((Table14[[#This Row],[XP]]*Table14[[#This Row],[entity_spawned (AVG)]])*(Table14[[#This Row],[activating_chance]]/100),0)</f>
        <v>88</v>
      </c>
      <c r="DY138" s="145" t="str">
        <f ca="1">INDIRECT(ADDRESS(11+(MATCH(RIGHT(Table14[[#This Row],[spawner_sku]],LEN(Table14[[#This Row],[spawner_sku]])-FIND("/",Table14[[#This Row],[spawner_sku]])),Table28[Entity Prefab],0)),25,1,1,"Entities"))</f>
        <v>no</v>
      </c>
      <c r="DZ138" s="72">
        <v>3</v>
      </c>
      <c r="EA138" s="72">
        <v>4</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3844</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2700</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3827</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3827</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215</v>
      </c>
      <c r="DT139">
        <v>3.5</v>
      </c>
      <c r="DU139">
        <v>180</v>
      </c>
      <c r="DV139">
        <v>100</v>
      </c>
      <c r="DW139" s="75">
        <f ca="1">INDIRECT(ADDRESS(11+(MATCH(RIGHT(Table14[[#This Row],[spawner_sku]],LEN(Table14[[#This Row],[spawner_sku]])-FIND("/",Table14[[#This Row],[spawner_sku]])),Table1[Entity Prefab],0)),10,1,1,"Entities"))</f>
        <v>25</v>
      </c>
      <c r="DX139" s="75">
        <f ca="1">ROUND((Table14[[#This Row],[XP]]*Table14[[#This Row],[entity_spawned (AVG)]])*(Table14[[#This Row],[activating_chance]]/100),0)</f>
        <v>88</v>
      </c>
      <c r="DY139" s="145" t="str">
        <f ca="1">INDIRECT(ADDRESS(11+(MATCH(RIGHT(Table14[[#This Row],[spawner_sku]],LEN(Table14[[#This Row],[spawner_sku]])-FIND("/",Table14[[#This Row],[spawner_sku]])),Table28[Entity Prefab],0)),25,1,1,"Entities"))</f>
        <v>no</v>
      </c>
      <c r="DZ139" s="72">
        <v>3</v>
      </c>
      <c r="EA139" s="72">
        <v>4</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2711</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2700</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3827</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3827</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215</v>
      </c>
      <c r="DT140">
        <v>3.5</v>
      </c>
      <c r="DU140">
        <v>120</v>
      </c>
      <c r="DV140">
        <v>80</v>
      </c>
      <c r="DW140" s="75">
        <f ca="1">INDIRECT(ADDRESS(11+(MATCH(RIGHT(Table14[[#This Row],[spawner_sku]],LEN(Table14[[#This Row],[spawner_sku]])-FIND("/",Table14[[#This Row],[spawner_sku]])),Table1[Entity Prefab],0)),10,1,1,"Entities"))</f>
        <v>25</v>
      </c>
      <c r="DX140" s="75">
        <f ca="1">ROUND((Table14[[#This Row],[XP]]*Table14[[#This Row],[entity_spawned (AVG)]])*(Table14[[#This Row],[activating_chance]]/100),0)</f>
        <v>70</v>
      </c>
      <c r="DY140" s="145" t="str">
        <f ca="1">INDIRECT(ADDRESS(11+(MATCH(RIGHT(Table14[[#This Row],[spawner_sku]],LEN(Table14[[#This Row],[spawner_sku]])-FIND("/",Table14[[#This Row],[spawner_sku]])),Table28[Entity Prefab],0)),25,1,1,"Entities"))</f>
        <v>no</v>
      </c>
      <c r="DZ140" s="72">
        <v>3</v>
      </c>
      <c r="EA140" s="72">
        <v>4</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2711</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2700</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3827</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2641</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3827</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215</v>
      </c>
      <c r="DT141">
        <v>6</v>
      </c>
      <c r="DU141">
        <v>200</v>
      </c>
      <c r="DV141">
        <v>80</v>
      </c>
      <c r="DW141" s="75">
        <f ca="1">INDIRECT(ADDRESS(11+(MATCH(RIGHT(Table14[[#This Row],[spawner_sku]],LEN(Table14[[#This Row],[spawner_sku]])-FIND("/",Table14[[#This Row],[spawner_sku]])),Table1[Entity Prefab],0)),10,1,1,"Entities"))</f>
        <v>25</v>
      </c>
      <c r="DX141" s="75">
        <f ca="1">ROUND((Table14[[#This Row],[XP]]*Table14[[#This Row],[entity_spawned (AVG)]])*(Table14[[#This Row],[activating_chance]]/100),0)</f>
        <v>120</v>
      </c>
      <c r="DY141" s="145" t="str">
        <f ca="1">INDIRECT(ADDRESS(11+(MATCH(RIGHT(Table14[[#This Row],[spawner_sku]],LEN(Table14[[#This Row],[spawner_sku]])-FIND("/",Table14[[#This Row],[spawner_sku]])),Table28[Entity Prefab],0)),25,1,1,"Entities"))</f>
        <v>no</v>
      </c>
      <c r="DZ141" s="72">
        <v>6</v>
      </c>
      <c r="EA141" s="72">
        <v>6</v>
      </c>
      <c r="EB141" s="72" t="b">
        <v>1</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2711</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2708</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3827</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2641</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3827</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215</v>
      </c>
      <c r="DT142">
        <v>3.5</v>
      </c>
      <c r="DU142">
        <v>100</v>
      </c>
      <c r="DV142">
        <v>100</v>
      </c>
      <c r="DW142" s="75">
        <f ca="1">INDIRECT(ADDRESS(11+(MATCH(RIGHT(Table14[[#This Row],[spawner_sku]],LEN(Table14[[#This Row],[spawner_sku]])-FIND("/",Table14[[#This Row],[spawner_sku]])),Table1[Entity Prefab],0)),10,1,1,"Entities"))</f>
        <v>25</v>
      </c>
      <c r="DX142" s="75">
        <f ca="1">ROUND((Table14[[#This Row],[XP]]*Table14[[#This Row],[entity_spawned (AVG)]])*(Table14[[#This Row],[activating_chance]]/100),0)</f>
        <v>88</v>
      </c>
      <c r="DY142" s="145" t="str">
        <f ca="1">INDIRECT(ADDRESS(11+(MATCH(RIGHT(Table14[[#This Row],[spawner_sku]],LEN(Table14[[#This Row],[spawner_sku]])-FIND("/",Table14[[#This Row],[spawner_sku]])),Table28[Entity Prefab],0)),25,1,1,"Entities"))</f>
        <v>no</v>
      </c>
      <c r="DZ142" s="72">
        <v>3</v>
      </c>
      <c r="EA142" s="72">
        <v>4</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2702</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2708</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3827</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2641</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3827</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215</v>
      </c>
      <c r="DT143">
        <v>3.5</v>
      </c>
      <c r="DU143">
        <v>70</v>
      </c>
      <c r="DV143">
        <v>100</v>
      </c>
      <c r="DW143" s="75">
        <f ca="1">INDIRECT(ADDRESS(11+(MATCH(RIGHT(Table14[[#This Row],[spawner_sku]],LEN(Table14[[#This Row],[spawner_sku]])-FIND("/",Table14[[#This Row],[spawner_sku]])),Table1[Entity Prefab],0)),10,1,1,"Entities"))</f>
        <v>25</v>
      </c>
      <c r="DX143" s="75">
        <f ca="1">ROUND((Table14[[#This Row],[XP]]*Table14[[#This Row],[entity_spawned (AVG)]])*(Table14[[#This Row],[activating_chance]]/100),0)</f>
        <v>88</v>
      </c>
      <c r="DY143" s="145" t="str">
        <f ca="1">INDIRECT(ADDRESS(11+(MATCH(RIGHT(Table14[[#This Row],[spawner_sku]],LEN(Table14[[#This Row],[spawner_sku]])-FIND("/",Table14[[#This Row],[spawner_sku]])),Table28[Entity Prefab],0)),25,1,1,"Entities"))</f>
        <v>no</v>
      </c>
      <c r="DZ143" s="72">
        <v>3</v>
      </c>
      <c r="EA143" s="72">
        <v>4</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2702</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2708</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3827</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2641</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3827</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215</v>
      </c>
      <c r="DT144">
        <v>7</v>
      </c>
      <c r="DU144">
        <v>180</v>
      </c>
      <c r="DV144">
        <v>100</v>
      </c>
      <c r="DW144" s="75">
        <f ca="1">INDIRECT(ADDRESS(11+(MATCH(RIGHT(Table14[[#This Row],[spawner_sku]],LEN(Table14[[#This Row],[spawner_sku]])-FIND("/",Table14[[#This Row],[spawner_sku]])),Table1[Entity Prefab],0)),10,1,1,"Entities"))</f>
        <v>25</v>
      </c>
      <c r="DX144" s="75">
        <f ca="1">ROUND((Table14[[#This Row],[XP]]*Table14[[#This Row],[entity_spawned (AVG)]])*(Table14[[#This Row],[activating_chance]]/100),0)</f>
        <v>175</v>
      </c>
      <c r="DY144" s="145" t="str">
        <f ca="1">INDIRECT(ADDRESS(11+(MATCH(RIGHT(Table14[[#This Row],[spawner_sku]],LEN(Table14[[#This Row],[spawner_sku]])-FIND("/",Table14[[#This Row],[spawner_sku]])),Table28[Entity Prefab],0)),25,1,1,"Entities"))</f>
        <v>no</v>
      </c>
      <c r="DZ144" s="72">
        <v>6</v>
      </c>
      <c r="EA144" s="72">
        <v>8</v>
      </c>
      <c r="EB144" s="72" t="b">
        <v>1</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2702</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2708</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3827</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2641</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3827</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215</v>
      </c>
      <c r="DT145">
        <v>7</v>
      </c>
      <c r="DU145">
        <v>180</v>
      </c>
      <c r="DV145">
        <v>100</v>
      </c>
      <c r="DW145" s="75">
        <f ca="1">INDIRECT(ADDRESS(11+(MATCH(RIGHT(Table14[[#This Row],[spawner_sku]],LEN(Table14[[#This Row],[spawner_sku]])-FIND("/",Table14[[#This Row],[spawner_sku]])),Table1[Entity Prefab],0)),10,1,1,"Entities"))</f>
        <v>25</v>
      </c>
      <c r="DX145" s="75">
        <f ca="1">ROUND((Table14[[#This Row],[XP]]*Table14[[#This Row],[entity_spawned (AVG)]])*(Table14[[#This Row],[activating_chance]]/100),0)</f>
        <v>175</v>
      </c>
      <c r="DY145" s="145" t="str">
        <f ca="1">INDIRECT(ADDRESS(11+(MATCH(RIGHT(Table14[[#This Row],[spawner_sku]],LEN(Table14[[#This Row],[spawner_sku]])-FIND("/",Table14[[#This Row],[spawner_sku]])),Table28[Entity Prefab],0)),25,1,1,"Entities"))</f>
        <v>no</v>
      </c>
      <c r="DZ145" s="72">
        <v>6</v>
      </c>
      <c r="EA145" s="72">
        <v>8</v>
      </c>
      <c r="EB145" s="72" t="b">
        <v>1</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2702</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2708</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3827</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2641</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3827</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215</v>
      </c>
      <c r="DT146">
        <v>5.5</v>
      </c>
      <c r="DU146">
        <v>180</v>
      </c>
      <c r="DV146">
        <v>100</v>
      </c>
      <c r="DW146" s="75">
        <f ca="1">INDIRECT(ADDRESS(11+(MATCH(RIGHT(Table14[[#This Row],[spawner_sku]],LEN(Table14[[#This Row],[spawner_sku]])-FIND("/",Table14[[#This Row],[spawner_sku]])),Table1[Entity Prefab],0)),10,1,1,"Entities"))</f>
        <v>25</v>
      </c>
      <c r="DX146" s="75">
        <f ca="1">ROUND((Table14[[#This Row],[XP]]*Table14[[#This Row],[entity_spawned (AVG)]])*(Table14[[#This Row],[activating_chance]]/100),0)</f>
        <v>138</v>
      </c>
      <c r="DY146" s="145" t="str">
        <f ca="1">INDIRECT(ADDRESS(11+(MATCH(RIGHT(Table14[[#This Row],[spawner_sku]],LEN(Table14[[#This Row],[spawner_sku]])-FIND("/",Table14[[#This Row],[spawner_sku]])),Table28[Entity Prefab],0)),25,1,1,"Entities"))</f>
        <v>no</v>
      </c>
      <c r="DZ146" s="72">
        <v>5</v>
      </c>
      <c r="EA146" s="72">
        <v>6</v>
      </c>
      <c r="EB146" s="72" t="b">
        <v>1</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2702</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2708</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3827</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3827</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215</v>
      </c>
      <c r="DT147">
        <v>5.5</v>
      </c>
      <c r="DU147">
        <v>180</v>
      </c>
      <c r="DV147">
        <v>100</v>
      </c>
      <c r="DW147" s="75">
        <f ca="1">INDIRECT(ADDRESS(11+(MATCH(RIGHT(Table14[[#This Row],[spawner_sku]],LEN(Table14[[#This Row],[spawner_sku]])-FIND("/",Table14[[#This Row],[spawner_sku]])),Table1[Entity Prefab],0)),10,1,1,"Entities"))</f>
        <v>25</v>
      </c>
      <c r="DX147" s="75">
        <f ca="1">ROUND((Table14[[#This Row],[XP]]*Table14[[#This Row],[entity_spawned (AVG)]])*(Table14[[#This Row],[activating_chance]]/100),0)</f>
        <v>138</v>
      </c>
      <c r="DY147" s="145" t="str">
        <f ca="1">INDIRECT(ADDRESS(11+(MATCH(RIGHT(Table14[[#This Row],[spawner_sku]],LEN(Table14[[#This Row],[spawner_sku]])-FIND("/",Table14[[#This Row],[spawner_sku]])),Table28[Entity Prefab],0)),25,1,1,"Entities"))</f>
        <v>no</v>
      </c>
      <c r="DZ147" s="72">
        <v>5</v>
      </c>
      <c r="EA147" s="72">
        <v>6</v>
      </c>
      <c r="EB147" s="72" t="b">
        <v>1</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2702</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2708</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3827</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3827</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215</v>
      </c>
      <c r="DT148">
        <v>7</v>
      </c>
      <c r="DU148">
        <v>280</v>
      </c>
      <c r="DV148">
        <v>100</v>
      </c>
      <c r="DW148" s="75">
        <f ca="1">INDIRECT(ADDRESS(11+(MATCH(RIGHT(Table14[[#This Row],[spawner_sku]],LEN(Table14[[#This Row],[spawner_sku]])-FIND("/",Table14[[#This Row],[spawner_sku]])),Table1[Entity Prefab],0)),10,1,1,"Entities"))</f>
        <v>25</v>
      </c>
      <c r="DX148" s="75">
        <f ca="1">ROUND((Table14[[#This Row],[XP]]*Table14[[#This Row],[entity_spawned (AVG)]])*(Table14[[#This Row],[activating_chance]]/100),0)</f>
        <v>175</v>
      </c>
      <c r="DY148" s="145" t="str">
        <f ca="1">INDIRECT(ADDRESS(11+(MATCH(RIGHT(Table14[[#This Row],[spawner_sku]],LEN(Table14[[#This Row],[spawner_sku]])-FIND("/",Table14[[#This Row],[spawner_sku]])),Table28[Entity Prefab],0)),25,1,1,"Entities"))</f>
        <v>no</v>
      </c>
      <c r="DZ148" s="72">
        <v>6</v>
      </c>
      <c r="EA148" s="72">
        <v>8</v>
      </c>
      <c r="EB148" s="72" t="b">
        <v>1</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2702</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2708</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3827</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3827</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215</v>
      </c>
      <c r="DT149">
        <v>3</v>
      </c>
      <c r="DU149">
        <v>100</v>
      </c>
      <c r="DV149">
        <v>100</v>
      </c>
      <c r="DW149" s="75">
        <f ca="1">INDIRECT(ADDRESS(11+(MATCH(RIGHT(Table14[[#This Row],[spawner_sku]],LEN(Table14[[#This Row],[spawner_sku]])-FIND("/",Table14[[#This Row],[spawner_sku]])),Table1[Entity Prefab],0)),10,1,1,"Entities"))</f>
        <v>25</v>
      </c>
      <c r="DX149" s="75">
        <f ca="1">ROUND((Table14[[#This Row],[XP]]*Table14[[#This Row],[entity_spawned (AVG)]])*(Table14[[#This Row],[activating_chance]]/100),0)</f>
        <v>75</v>
      </c>
      <c r="DY149" s="145" t="str">
        <f ca="1">INDIRECT(ADDRESS(11+(MATCH(RIGHT(Table14[[#This Row],[spawner_sku]],LEN(Table14[[#This Row],[spawner_sku]])-FIND("/",Table14[[#This Row],[spawner_sku]])),Table28[Entity Prefab],0)),25,1,1,"Entities"))</f>
        <v>no</v>
      </c>
      <c r="DZ149" s="72">
        <v>3</v>
      </c>
      <c r="EA149" s="72">
        <v>3</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2700</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2708</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3827</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3827</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215</v>
      </c>
      <c r="DT150">
        <v>7</v>
      </c>
      <c r="DU150">
        <v>180</v>
      </c>
      <c r="DV150">
        <v>100</v>
      </c>
      <c r="DW150" s="75">
        <f ca="1">INDIRECT(ADDRESS(11+(MATCH(RIGHT(Table14[[#This Row],[spawner_sku]],LEN(Table14[[#This Row],[spawner_sku]])-FIND("/",Table14[[#This Row],[spawner_sku]])),Table1[Entity Prefab],0)),10,1,1,"Entities"))</f>
        <v>25</v>
      </c>
      <c r="DX150" s="75">
        <f ca="1">ROUND((Table14[[#This Row],[XP]]*Table14[[#This Row],[entity_spawned (AVG)]])*(Table14[[#This Row],[activating_chance]]/100),0)</f>
        <v>175</v>
      </c>
      <c r="DY150" s="145" t="str">
        <f ca="1">INDIRECT(ADDRESS(11+(MATCH(RIGHT(Table14[[#This Row],[spawner_sku]],LEN(Table14[[#This Row],[spawner_sku]])-FIND("/",Table14[[#This Row],[spawner_sku]])),Table28[Entity Prefab],0)),25,1,1,"Entities"))</f>
        <v>no</v>
      </c>
      <c r="DZ150" s="72">
        <v>6</v>
      </c>
      <c r="EA150" s="72">
        <v>8</v>
      </c>
      <c r="EB150" s="72" t="b">
        <v>1</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2700</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2708</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3827</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3827</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215</v>
      </c>
      <c r="DT151">
        <v>5.5</v>
      </c>
      <c r="DU151">
        <v>120</v>
      </c>
      <c r="DV151">
        <v>100</v>
      </c>
      <c r="DW151" s="75">
        <f ca="1">INDIRECT(ADDRESS(11+(MATCH(RIGHT(Table14[[#This Row],[spawner_sku]],LEN(Table14[[#This Row],[spawner_sku]])-FIND("/",Table14[[#This Row],[spawner_sku]])),Table1[Entity Prefab],0)),10,1,1,"Entities"))</f>
        <v>25</v>
      </c>
      <c r="DX151" s="75">
        <f ca="1">ROUND((Table14[[#This Row],[XP]]*Table14[[#This Row],[entity_spawned (AVG)]])*(Table14[[#This Row],[activating_chance]]/100),0)</f>
        <v>138</v>
      </c>
      <c r="DY151" s="145" t="str">
        <f ca="1">INDIRECT(ADDRESS(11+(MATCH(RIGHT(Table14[[#This Row],[spawner_sku]],LEN(Table14[[#This Row],[spawner_sku]])-FIND("/",Table14[[#This Row],[spawner_sku]])),Table28[Entity Prefab],0)),25,1,1,"Entities"))</f>
        <v>no</v>
      </c>
      <c r="DZ151" s="72">
        <v>5</v>
      </c>
      <c r="EA151" s="72">
        <v>6</v>
      </c>
      <c r="EB151" s="72" t="b">
        <v>1</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2700</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2708</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3827</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3827</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215</v>
      </c>
      <c r="DT152">
        <v>7</v>
      </c>
      <c r="DU152">
        <v>200</v>
      </c>
      <c r="DV152">
        <v>80</v>
      </c>
      <c r="DW152" s="75">
        <f ca="1">INDIRECT(ADDRESS(11+(MATCH(RIGHT(Table14[[#This Row],[spawner_sku]],LEN(Table14[[#This Row],[spawner_sku]])-FIND("/",Table14[[#This Row],[spawner_sku]])),Table1[Entity Prefab],0)),10,1,1,"Entities"))</f>
        <v>25</v>
      </c>
      <c r="DX152" s="75">
        <f ca="1">ROUND((Table14[[#This Row],[XP]]*Table14[[#This Row],[entity_spawned (AVG)]])*(Table14[[#This Row],[activating_chance]]/100),0)</f>
        <v>140</v>
      </c>
      <c r="DY152" s="145" t="str">
        <f ca="1">INDIRECT(ADDRESS(11+(MATCH(RIGHT(Table14[[#This Row],[spawner_sku]],LEN(Table14[[#This Row],[spawner_sku]])-FIND("/",Table14[[#This Row],[spawner_sku]])),Table28[Entity Prefab],0)),25,1,1,"Entities"))</f>
        <v>no</v>
      </c>
      <c r="DZ152" s="72">
        <v>6</v>
      </c>
      <c r="EA152" s="72">
        <v>8</v>
      </c>
      <c r="EB152" s="72" t="b">
        <v>1</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2700</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2708</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3827</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3827</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5023</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215</v>
      </c>
      <c r="DT153">
        <v>9</v>
      </c>
      <c r="DU153">
        <v>180</v>
      </c>
      <c r="DV153">
        <v>100</v>
      </c>
      <c r="DW153" s="75">
        <f ca="1">INDIRECT(ADDRESS(11+(MATCH(RIGHT(Table14[[#This Row],[spawner_sku]],LEN(Table14[[#This Row],[spawner_sku]])-FIND("/",Table14[[#This Row],[spawner_sku]])),Table1[Entity Prefab],0)),10,1,1,"Entities"))</f>
        <v>25</v>
      </c>
      <c r="DX153" s="75">
        <f ca="1">ROUND((Table14[[#This Row],[XP]]*Table14[[#This Row],[entity_spawned (AVG)]])*(Table14[[#This Row],[activating_chance]]/100),0)</f>
        <v>225</v>
      </c>
      <c r="DY153" s="145" t="str">
        <f ca="1">INDIRECT(ADDRESS(11+(MATCH(RIGHT(Table14[[#This Row],[spawner_sku]],LEN(Table14[[#This Row],[spawner_sku]])-FIND("/",Table14[[#This Row],[spawner_sku]])),Table28[Entity Prefab],0)),25,1,1,"Entities"))</f>
        <v>no</v>
      </c>
      <c r="DZ153" s="72">
        <v>8</v>
      </c>
      <c r="EA153" s="72">
        <v>10</v>
      </c>
      <c r="EB153" s="72" t="b">
        <v>1</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2708</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2708</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3828</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3827</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5023</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215</v>
      </c>
      <c r="DT154">
        <v>9</v>
      </c>
      <c r="DU154">
        <v>170</v>
      </c>
      <c r="DV154">
        <v>100</v>
      </c>
      <c r="DW154" s="75">
        <f ca="1">INDIRECT(ADDRESS(11+(MATCH(RIGHT(Table14[[#This Row],[spawner_sku]],LEN(Table14[[#This Row],[spawner_sku]])-FIND("/",Table14[[#This Row],[spawner_sku]])),Table1[Entity Prefab],0)),10,1,1,"Entities"))</f>
        <v>25</v>
      </c>
      <c r="DX154" s="75">
        <f ca="1">ROUND((Table14[[#This Row],[XP]]*Table14[[#This Row],[entity_spawned (AVG)]])*(Table14[[#This Row],[activating_chance]]/100),0)</f>
        <v>225</v>
      </c>
      <c r="DY154" s="145" t="str">
        <f ca="1">INDIRECT(ADDRESS(11+(MATCH(RIGHT(Table14[[#This Row],[spawner_sku]],LEN(Table14[[#This Row],[spawner_sku]])-FIND("/",Table14[[#This Row],[spawner_sku]])),Table28[Entity Prefab],0)),25,1,1,"Entities"))</f>
        <v>no</v>
      </c>
      <c r="DZ154" s="72">
        <v>8</v>
      </c>
      <c r="EA154" s="72">
        <v>10</v>
      </c>
      <c r="EB154" s="72" t="b">
        <v>1</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2708</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2708</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3828</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3827</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215</v>
      </c>
      <c r="DT155">
        <v>9</v>
      </c>
      <c r="DU155">
        <v>180</v>
      </c>
      <c r="DV155">
        <v>100</v>
      </c>
      <c r="DW155" s="75">
        <f ca="1">INDIRECT(ADDRESS(11+(MATCH(RIGHT(Table14[[#This Row],[spawner_sku]],LEN(Table14[[#This Row],[spawner_sku]])-FIND("/",Table14[[#This Row],[spawner_sku]])),Table1[Entity Prefab],0)),10,1,1,"Entities"))</f>
        <v>25</v>
      </c>
      <c r="DX155" s="75">
        <f ca="1">ROUND((Table14[[#This Row],[XP]]*Table14[[#This Row],[entity_spawned (AVG)]])*(Table14[[#This Row],[activating_chance]]/100),0)</f>
        <v>225</v>
      </c>
      <c r="DY155" s="145" t="str">
        <f ca="1">INDIRECT(ADDRESS(11+(MATCH(RIGHT(Table14[[#This Row],[spawner_sku]],LEN(Table14[[#This Row],[spawner_sku]])-FIND("/",Table14[[#This Row],[spawner_sku]])),Table28[Entity Prefab],0)),25,1,1,"Entities"))</f>
        <v>no</v>
      </c>
      <c r="DZ155" s="72">
        <v>8</v>
      </c>
      <c r="EA155" s="72">
        <v>10</v>
      </c>
      <c r="EB155" s="72" t="b">
        <v>1</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2708</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2708</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3827</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215</v>
      </c>
      <c r="DT156">
        <v>3.5</v>
      </c>
      <c r="DU156">
        <v>100</v>
      </c>
      <c r="DV156">
        <v>100</v>
      </c>
      <c r="DW156" s="75">
        <f ca="1">INDIRECT(ADDRESS(11+(MATCH(RIGHT(Table14[[#This Row],[spawner_sku]],LEN(Table14[[#This Row],[spawner_sku]])-FIND("/",Table14[[#This Row],[spawner_sku]])),Table1[Entity Prefab],0)),10,1,1,"Entities"))</f>
        <v>25</v>
      </c>
      <c r="DX156" s="75">
        <f ca="1">ROUND((Table14[[#This Row],[XP]]*Table14[[#This Row],[entity_spawned (AVG)]])*(Table14[[#This Row],[activating_chance]]/100),0)</f>
        <v>88</v>
      </c>
      <c r="DY156" s="145" t="str">
        <f ca="1">INDIRECT(ADDRESS(11+(MATCH(RIGHT(Table14[[#This Row],[spawner_sku]],LEN(Table14[[#This Row],[spawner_sku]])-FIND("/",Table14[[#This Row],[spawner_sku]])),Table28[Entity Prefab],0)),25,1,1,"Entities"))</f>
        <v>no</v>
      </c>
      <c r="DZ156" s="72">
        <v>3</v>
      </c>
      <c r="EA156" s="72">
        <v>4</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2708</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2708</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3827</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215</v>
      </c>
      <c r="DT157">
        <v>5.5</v>
      </c>
      <c r="DU157">
        <v>180</v>
      </c>
      <c r="DV157">
        <v>100</v>
      </c>
      <c r="DW157" s="75">
        <f ca="1">INDIRECT(ADDRESS(11+(MATCH(RIGHT(Table14[[#This Row],[spawner_sku]],LEN(Table14[[#This Row],[spawner_sku]])-FIND("/",Table14[[#This Row],[spawner_sku]])),Table1[Entity Prefab],0)),10,1,1,"Entities"))</f>
        <v>25</v>
      </c>
      <c r="DX157" s="75">
        <f ca="1">ROUND((Table14[[#This Row],[XP]]*Table14[[#This Row],[entity_spawned (AVG)]])*(Table14[[#This Row],[activating_chance]]/100),0)</f>
        <v>138</v>
      </c>
      <c r="DY157" s="145" t="str">
        <f ca="1">INDIRECT(ADDRESS(11+(MATCH(RIGHT(Table14[[#This Row],[spawner_sku]],LEN(Table14[[#This Row],[spawner_sku]])-FIND("/",Table14[[#This Row],[spawner_sku]])),Table28[Entity Prefab],0)),25,1,1,"Entities"))</f>
        <v>no</v>
      </c>
      <c r="DZ157" s="72">
        <v>5</v>
      </c>
      <c r="EA157" s="72">
        <v>6</v>
      </c>
      <c r="EB157" s="72" t="b">
        <v>1</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2708</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2708</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3827</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215</v>
      </c>
      <c r="DT158">
        <v>6.5</v>
      </c>
      <c r="DU158">
        <v>180</v>
      </c>
      <c r="DV158">
        <v>100</v>
      </c>
      <c r="DW158" s="75">
        <f ca="1">INDIRECT(ADDRESS(11+(MATCH(RIGHT(Table14[[#This Row],[spawner_sku]],LEN(Table14[[#This Row],[spawner_sku]])-FIND("/",Table14[[#This Row],[spawner_sku]])),Table1[Entity Prefab],0)),10,1,1,"Entities"))</f>
        <v>25</v>
      </c>
      <c r="DX158" s="75">
        <f ca="1">ROUND((Table14[[#This Row],[XP]]*Table14[[#This Row],[entity_spawned (AVG)]])*(Table14[[#This Row],[activating_chance]]/100),0)</f>
        <v>163</v>
      </c>
      <c r="DY158" s="145" t="str">
        <f ca="1">INDIRECT(ADDRESS(11+(MATCH(RIGHT(Table14[[#This Row],[spawner_sku]],LEN(Table14[[#This Row],[spawner_sku]])-FIND("/",Table14[[#This Row],[spawner_sku]])),Table28[Entity Prefab],0)),25,1,1,"Entities"))</f>
        <v>no</v>
      </c>
      <c r="DZ158" s="72">
        <v>5</v>
      </c>
      <c r="EA158" s="72">
        <v>8</v>
      </c>
      <c r="EB158" s="72" t="b">
        <v>1</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2708</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2708</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3827</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215</v>
      </c>
      <c r="DT159">
        <v>3.5</v>
      </c>
      <c r="DU159">
        <v>100</v>
      </c>
      <c r="DV159">
        <v>100</v>
      </c>
      <c r="DW159" s="75">
        <f ca="1">INDIRECT(ADDRESS(11+(MATCH(RIGHT(Table14[[#This Row],[spawner_sku]],LEN(Table14[[#This Row],[spawner_sku]])-FIND("/",Table14[[#This Row],[spawner_sku]])),Table1[Entity Prefab],0)),10,1,1,"Entities"))</f>
        <v>25</v>
      </c>
      <c r="DX159" s="75">
        <f ca="1">ROUND((Table14[[#This Row],[XP]]*Table14[[#This Row],[entity_spawned (AVG)]])*(Table14[[#This Row],[activating_chance]]/100),0)</f>
        <v>88</v>
      </c>
      <c r="DY159" s="145" t="str">
        <f ca="1">INDIRECT(ADDRESS(11+(MATCH(RIGHT(Table14[[#This Row],[spawner_sku]],LEN(Table14[[#This Row],[spawner_sku]])-FIND("/",Table14[[#This Row],[spawner_sku]])),Table28[Entity Prefab],0)),25,1,1,"Entities"))</f>
        <v>no</v>
      </c>
      <c r="DZ159" s="72">
        <v>3</v>
      </c>
      <c r="EA159" s="72">
        <v>4</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2708</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2708</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3827</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215</v>
      </c>
      <c r="DT160">
        <v>9</v>
      </c>
      <c r="DU160">
        <v>200</v>
      </c>
      <c r="DV160">
        <v>100</v>
      </c>
      <c r="DW160" s="75">
        <f ca="1">INDIRECT(ADDRESS(11+(MATCH(RIGHT(Table14[[#This Row],[spawner_sku]],LEN(Table14[[#This Row],[spawner_sku]])-FIND("/",Table14[[#This Row],[spawner_sku]])),Table1[Entity Prefab],0)),10,1,1,"Entities"))</f>
        <v>25</v>
      </c>
      <c r="DX160" s="75">
        <f ca="1">ROUND((Table14[[#This Row],[XP]]*Table14[[#This Row],[entity_spawned (AVG)]])*(Table14[[#This Row],[activating_chance]]/100),0)</f>
        <v>225</v>
      </c>
      <c r="DY160" s="145" t="str">
        <f ca="1">INDIRECT(ADDRESS(11+(MATCH(RIGHT(Table14[[#This Row],[spawner_sku]],LEN(Table14[[#This Row],[spawner_sku]])-FIND("/",Table14[[#This Row],[spawner_sku]])),Table28[Entity Prefab],0)),25,1,1,"Entities"))</f>
        <v>no</v>
      </c>
      <c r="DZ160" s="72">
        <v>8</v>
      </c>
      <c r="EA160" s="72">
        <v>10</v>
      </c>
      <c r="EB160" s="72" t="b">
        <v>1</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2708</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2708</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3827</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215</v>
      </c>
      <c r="DT161">
        <v>1.5</v>
      </c>
      <c r="DU161">
        <v>100</v>
      </c>
      <c r="DV161">
        <v>100</v>
      </c>
      <c r="DW161" s="75">
        <f ca="1">INDIRECT(ADDRESS(11+(MATCH(RIGHT(Table14[[#This Row],[spawner_sku]],LEN(Table14[[#This Row],[spawner_sku]])-FIND("/",Table14[[#This Row],[spawner_sku]])),Table1[Entity Prefab],0)),10,1,1,"Entities"))</f>
        <v>25</v>
      </c>
      <c r="DX161" s="75">
        <f ca="1">ROUND((Table14[[#This Row],[XP]]*Table14[[#This Row],[entity_spawned (AVG)]])*(Table14[[#This Row],[activating_chance]]/100),0)</f>
        <v>38</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2708</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2708</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3827</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215</v>
      </c>
      <c r="DT162">
        <v>3.5</v>
      </c>
      <c r="DU162">
        <v>120</v>
      </c>
      <c r="DV162">
        <v>100</v>
      </c>
      <c r="DW162" s="75">
        <f ca="1">INDIRECT(ADDRESS(11+(MATCH(RIGHT(Table14[[#This Row],[spawner_sku]],LEN(Table14[[#This Row],[spawner_sku]])-FIND("/",Table14[[#This Row],[spawner_sku]])),Table1[Entity Prefab],0)),10,1,1,"Entities"))</f>
        <v>25</v>
      </c>
      <c r="DX162" s="75">
        <f ca="1">ROUND((Table14[[#This Row],[XP]]*Table14[[#This Row],[entity_spawned (AVG)]])*(Table14[[#This Row],[activating_chance]]/100),0)</f>
        <v>88</v>
      </c>
      <c r="DY162" s="145" t="str">
        <f ca="1">INDIRECT(ADDRESS(11+(MATCH(RIGHT(Table14[[#This Row],[spawner_sku]],LEN(Table14[[#This Row],[spawner_sku]])-FIND("/",Table14[[#This Row],[spawner_sku]])),Table28[Entity Prefab],0)),25,1,1,"Entities"))</f>
        <v>no</v>
      </c>
      <c r="DZ162" s="72">
        <v>3</v>
      </c>
      <c r="EA162" s="72">
        <v>4</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2701</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2708</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3827</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215</v>
      </c>
      <c r="DT163">
        <v>3.5</v>
      </c>
      <c r="DU163">
        <v>150</v>
      </c>
      <c r="DV163">
        <v>50</v>
      </c>
      <c r="DW163" s="75">
        <f ca="1">INDIRECT(ADDRESS(11+(MATCH(RIGHT(Table14[[#This Row],[spawner_sku]],LEN(Table14[[#This Row],[spawner_sku]])-FIND("/",Table14[[#This Row],[spawner_sku]])),Table1[Entity Prefab],0)),10,1,1,"Entities"))</f>
        <v>25</v>
      </c>
      <c r="DX163" s="75">
        <f ca="1">ROUND((Table14[[#This Row],[XP]]*Table14[[#This Row],[entity_spawned (AVG)]])*(Table14[[#This Row],[activating_chance]]/100),0)</f>
        <v>44</v>
      </c>
      <c r="DY163" s="145" t="str">
        <f ca="1">INDIRECT(ADDRESS(11+(MATCH(RIGHT(Table14[[#This Row],[spawner_sku]],LEN(Table14[[#This Row],[spawner_sku]])-FIND("/",Table14[[#This Row],[spawner_sku]])),Table28[Entity Prefab],0)),25,1,1,"Entities"))</f>
        <v>no</v>
      </c>
      <c r="DZ163" s="72">
        <v>3</v>
      </c>
      <c r="EA163" s="72">
        <v>4</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2701</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2708</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3827</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215</v>
      </c>
      <c r="DT164">
        <v>3.5</v>
      </c>
      <c r="DU164">
        <v>150</v>
      </c>
      <c r="DV164">
        <v>100</v>
      </c>
      <c r="DW164" s="75">
        <f ca="1">INDIRECT(ADDRESS(11+(MATCH(RIGHT(Table14[[#This Row],[spawner_sku]],LEN(Table14[[#This Row],[spawner_sku]])-FIND("/",Table14[[#This Row],[spawner_sku]])),Table1[Entity Prefab],0)),10,1,1,"Entities"))</f>
        <v>25</v>
      </c>
      <c r="DX164" s="75">
        <f ca="1">ROUND((Table14[[#This Row],[XP]]*Table14[[#This Row],[entity_spawned (AVG)]])*(Table14[[#This Row],[activating_chance]]/100),0)</f>
        <v>88</v>
      </c>
      <c r="DY164" s="145" t="str">
        <f ca="1">INDIRECT(ADDRESS(11+(MATCH(RIGHT(Table14[[#This Row],[spawner_sku]],LEN(Table14[[#This Row],[spawner_sku]])-FIND("/",Table14[[#This Row],[spawner_sku]])),Table28[Entity Prefab],0)),25,1,1,"Entities"))</f>
        <v>no</v>
      </c>
      <c r="DZ164" s="72">
        <v>3</v>
      </c>
      <c r="EA164" s="72">
        <v>4</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2701</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2708</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3827</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215</v>
      </c>
      <c r="DT165">
        <v>3.5</v>
      </c>
      <c r="DU165">
        <v>100</v>
      </c>
      <c r="DV165">
        <v>100</v>
      </c>
      <c r="DW165" s="75">
        <f ca="1">INDIRECT(ADDRESS(11+(MATCH(RIGHT(Table14[[#This Row],[spawner_sku]],LEN(Table14[[#This Row],[spawner_sku]])-FIND("/",Table14[[#This Row],[spawner_sku]])),Table1[Entity Prefab],0)),10,1,1,"Entities"))</f>
        <v>25</v>
      </c>
      <c r="DX165" s="75">
        <f ca="1">ROUND((Table14[[#This Row],[XP]]*Table14[[#This Row],[entity_spawned (AVG)]])*(Table14[[#This Row],[activating_chance]]/100),0)</f>
        <v>88</v>
      </c>
      <c r="DY165" s="145" t="str">
        <f ca="1">INDIRECT(ADDRESS(11+(MATCH(RIGHT(Table14[[#This Row],[spawner_sku]],LEN(Table14[[#This Row],[spawner_sku]])-FIND("/",Table14[[#This Row],[spawner_sku]])),Table28[Entity Prefab],0)),25,1,1,"Entities"))</f>
        <v>no</v>
      </c>
      <c r="DZ165" s="72">
        <v>3</v>
      </c>
      <c r="EA165" s="72">
        <v>4</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2701</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2708</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3823</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5023</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3827</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215</v>
      </c>
      <c r="DT166">
        <v>3.5</v>
      </c>
      <c r="DU166">
        <v>120</v>
      </c>
      <c r="DV166">
        <v>100</v>
      </c>
      <c r="DW166" s="75">
        <f ca="1">INDIRECT(ADDRESS(11+(MATCH(RIGHT(Table14[[#This Row],[spawner_sku]],LEN(Table14[[#This Row],[spawner_sku]])-FIND("/",Table14[[#This Row],[spawner_sku]])),Table1[Entity Prefab],0)),10,1,1,"Entities"))</f>
        <v>25</v>
      </c>
      <c r="DX166" s="75">
        <f ca="1">ROUND((Table14[[#This Row],[XP]]*Table14[[#This Row],[entity_spawned (AVG)]])*(Table14[[#This Row],[activating_chance]]/100),0)</f>
        <v>88</v>
      </c>
      <c r="DY166" s="145" t="str">
        <f ca="1">INDIRECT(ADDRESS(11+(MATCH(RIGHT(Table14[[#This Row],[spawner_sku]],LEN(Table14[[#This Row],[spawner_sku]])-FIND("/",Table14[[#This Row],[spawner_sku]])),Table28[Entity Prefab],0)),25,1,1,"Entities"))</f>
        <v>no</v>
      </c>
      <c r="DZ166" s="72">
        <v>3</v>
      </c>
      <c r="EA166" s="72">
        <v>4</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2701</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2708</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3823</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5023</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3827</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215</v>
      </c>
      <c r="DT167">
        <v>7</v>
      </c>
      <c r="DU167">
        <v>180</v>
      </c>
      <c r="DV167">
        <v>100</v>
      </c>
      <c r="DW167" s="75">
        <f ca="1">INDIRECT(ADDRESS(11+(MATCH(RIGHT(Table14[[#This Row],[spawner_sku]],LEN(Table14[[#This Row],[spawner_sku]])-FIND("/",Table14[[#This Row],[spawner_sku]])),Table1[Entity Prefab],0)),10,1,1,"Entities"))</f>
        <v>25</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6</v>
      </c>
      <c r="EA167" s="72">
        <v>8</v>
      </c>
      <c r="EB167" s="72" t="b">
        <v>1</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2701</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2708</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3823</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3827</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215</v>
      </c>
      <c r="DT168">
        <v>3.5</v>
      </c>
      <c r="DU168">
        <v>200</v>
      </c>
      <c r="DV168">
        <v>100</v>
      </c>
      <c r="DW168" s="75">
        <f ca="1">INDIRECT(ADDRESS(11+(MATCH(RIGHT(Table14[[#This Row],[spawner_sku]],LEN(Table14[[#This Row],[spawner_sku]])-FIND("/",Table14[[#This Row],[spawner_sku]])),Table1[Entity Prefab],0)),10,1,1,"Entities"))</f>
        <v>25</v>
      </c>
      <c r="DX168" s="75">
        <f ca="1">ROUND((Table14[[#This Row],[XP]]*Table14[[#This Row],[entity_spawned (AVG)]])*(Table14[[#This Row],[activating_chance]]/100),0)</f>
        <v>88</v>
      </c>
      <c r="DY168" s="145" t="str">
        <f ca="1">INDIRECT(ADDRESS(11+(MATCH(RIGHT(Table14[[#This Row],[spawner_sku]],LEN(Table14[[#This Row],[spawner_sku]])-FIND("/",Table14[[#This Row],[spawner_sku]])),Table28[Entity Prefab],0)),25,1,1,"Entities"))</f>
        <v>no</v>
      </c>
      <c r="DZ168" s="72">
        <v>3</v>
      </c>
      <c r="EA168" s="72">
        <v>4</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2701</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2708</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3823</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3827</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215</v>
      </c>
      <c r="DT169">
        <v>7</v>
      </c>
      <c r="DU169">
        <v>150</v>
      </c>
      <c r="DV169">
        <v>100</v>
      </c>
      <c r="DW169" s="75">
        <f ca="1">INDIRECT(ADDRESS(11+(MATCH(RIGHT(Table14[[#This Row],[spawner_sku]],LEN(Table14[[#This Row],[spawner_sku]])-FIND("/",Table14[[#This Row],[spawner_sku]])),Table1[Entity Prefab],0)),10,1,1,"Entities"))</f>
        <v>25</v>
      </c>
      <c r="DX169" s="75">
        <f ca="1">ROUND((Table14[[#This Row],[XP]]*Table14[[#This Row],[entity_spawned (AVG)]])*(Table14[[#This Row],[activating_chance]]/100),0)</f>
        <v>175</v>
      </c>
      <c r="DY169" s="145" t="str">
        <f ca="1">INDIRECT(ADDRESS(11+(MATCH(RIGHT(Table14[[#This Row],[spawner_sku]],LEN(Table14[[#This Row],[spawner_sku]])-FIND("/",Table14[[#This Row],[spawner_sku]])),Table28[Entity Prefab],0)),25,1,1,"Entities"))</f>
        <v>no</v>
      </c>
      <c r="DZ169" s="72">
        <v>6</v>
      </c>
      <c r="EA169" s="72">
        <v>8</v>
      </c>
      <c r="EB169" s="72" t="b">
        <v>1</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2701</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2708</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3823</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3827</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215</v>
      </c>
      <c r="DT170">
        <v>3.5</v>
      </c>
      <c r="DU170">
        <v>100</v>
      </c>
      <c r="DV170">
        <v>100</v>
      </c>
      <c r="DW170" s="75">
        <f ca="1">INDIRECT(ADDRESS(11+(MATCH(RIGHT(Table14[[#This Row],[spawner_sku]],LEN(Table14[[#This Row],[spawner_sku]])-FIND("/",Table14[[#This Row],[spawner_sku]])),Table1[Entity Prefab],0)),10,1,1,"Entities"))</f>
        <v>25</v>
      </c>
      <c r="DX170" s="75">
        <f ca="1">ROUND((Table14[[#This Row],[XP]]*Table14[[#This Row],[entity_spawned (AVG)]])*(Table14[[#This Row],[activating_chance]]/100),0)</f>
        <v>88</v>
      </c>
      <c r="DY170" s="145" t="str">
        <f ca="1">INDIRECT(ADDRESS(11+(MATCH(RIGHT(Table14[[#This Row],[spawner_sku]],LEN(Table14[[#This Row],[spawner_sku]])-FIND("/",Table14[[#This Row],[spawner_sku]])),Table28[Entity Prefab],0)),25,1,1,"Entities"))</f>
        <v>no</v>
      </c>
      <c r="DZ170" s="72">
        <v>3</v>
      </c>
      <c r="EA170" s="72">
        <v>4</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2707</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2708</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3827</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215</v>
      </c>
      <c r="DT171">
        <v>3.5</v>
      </c>
      <c r="DU171">
        <v>150</v>
      </c>
      <c r="DV171">
        <v>10</v>
      </c>
      <c r="DW171" s="75">
        <f ca="1">INDIRECT(ADDRESS(11+(MATCH(RIGHT(Table14[[#This Row],[spawner_sku]],LEN(Table14[[#This Row],[spawner_sku]])-FIND("/",Table14[[#This Row],[spawner_sku]])),Table1[Entity Prefab],0)),10,1,1,"Entities"))</f>
        <v>25</v>
      </c>
      <c r="DX171" s="75">
        <f ca="1">ROUND((Table14[[#This Row],[XP]]*Table14[[#This Row],[entity_spawned (AVG)]])*(Table14[[#This Row],[activating_chance]]/100),0)</f>
        <v>9</v>
      </c>
      <c r="DY171" s="145" t="str">
        <f ca="1">INDIRECT(ADDRESS(11+(MATCH(RIGHT(Table14[[#This Row],[spawner_sku]],LEN(Table14[[#This Row],[spawner_sku]])-FIND("/",Table14[[#This Row],[spawner_sku]])),Table28[Entity Prefab],0)),25,1,1,"Entities"))</f>
        <v>no</v>
      </c>
      <c r="DZ171" s="72">
        <v>3</v>
      </c>
      <c r="EA171" s="72">
        <v>4</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2707</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2701</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3827</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215</v>
      </c>
      <c r="DT172">
        <v>6.5</v>
      </c>
      <c r="DU172">
        <v>220</v>
      </c>
      <c r="DV172">
        <v>100</v>
      </c>
      <c r="DW172" s="75">
        <f ca="1">INDIRECT(ADDRESS(11+(MATCH(RIGHT(Table14[[#This Row],[spawner_sku]],LEN(Table14[[#This Row],[spawner_sku]])-FIND("/",Table14[[#This Row],[spawner_sku]])),Table1[Entity Prefab],0)),10,1,1,"Entities"))</f>
        <v>25</v>
      </c>
      <c r="DX172" s="75">
        <f ca="1">ROUND((Table14[[#This Row],[XP]]*Table14[[#This Row],[entity_spawned (AVG)]])*(Table14[[#This Row],[activating_chance]]/100),0)</f>
        <v>163</v>
      </c>
      <c r="DY172" s="145" t="str">
        <f ca="1">INDIRECT(ADDRESS(11+(MATCH(RIGHT(Table14[[#This Row],[spawner_sku]],LEN(Table14[[#This Row],[spawner_sku]])-FIND("/",Table14[[#This Row],[spawner_sku]])),Table28[Entity Prefab],0)),25,1,1,"Entities"))</f>
        <v>no</v>
      </c>
      <c r="DZ172" s="72">
        <v>5</v>
      </c>
      <c r="EA172" s="72">
        <v>8</v>
      </c>
      <c r="EB172" s="72" t="b">
        <v>1</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2707</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2701</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3827</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429</v>
      </c>
      <c r="DT173">
        <v>5</v>
      </c>
      <c r="DU173">
        <v>5000</v>
      </c>
      <c r="DV173">
        <v>100</v>
      </c>
      <c r="DW173" s="75">
        <f ca="1">INDIRECT(ADDRESS(11+(MATCH(RIGHT(Table14[[#This Row],[spawner_sku]],LEN(Table14[[#This Row],[spawner_sku]])-FIND("/",Table14[[#This Row],[spawner_sku]])),Table1[Entity Prefab],0)),10,1,1,"Entities"))</f>
        <v>25</v>
      </c>
      <c r="DX173" s="75">
        <f ca="1">ROUND((Table14[[#This Row],[XP]]*Table14[[#This Row],[entity_spawned (AVG)]])*(Table14[[#This Row],[activating_chance]]/100),0)</f>
        <v>125</v>
      </c>
      <c r="DY173" s="145" t="str">
        <f ca="1">INDIRECT(ADDRESS(11+(MATCH(RIGHT(Table14[[#This Row],[spawner_sku]],LEN(Table14[[#This Row],[spawner_sku]])-FIND("/",Table14[[#This Row],[spawner_sku]])),Table28[Entity Prefab],0)),25,1,1,"Entities"))</f>
        <v>no</v>
      </c>
      <c r="DZ173" s="72">
        <v>5</v>
      </c>
      <c r="EA173" s="72">
        <v>5</v>
      </c>
      <c r="EB173" s="72" t="b">
        <v>1</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2707</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2701</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3827</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429</v>
      </c>
      <c r="DT174">
        <v>5</v>
      </c>
      <c r="DU174">
        <v>5000</v>
      </c>
      <c r="DV174">
        <v>100</v>
      </c>
      <c r="DW174" s="75">
        <f ca="1">INDIRECT(ADDRESS(11+(MATCH(RIGHT(Table14[[#This Row],[spawner_sku]],LEN(Table14[[#This Row],[spawner_sku]])-FIND("/",Table14[[#This Row],[spawner_sku]])),Table1[Entity Prefab],0)),10,1,1,"Entities"))</f>
        <v>25</v>
      </c>
      <c r="DX174" s="75">
        <f ca="1">ROUND((Table14[[#This Row],[XP]]*Table14[[#This Row],[entity_spawned (AVG)]])*(Table14[[#This Row],[activating_chance]]/100),0)</f>
        <v>125</v>
      </c>
      <c r="DY174" s="145" t="str">
        <f ca="1">INDIRECT(ADDRESS(11+(MATCH(RIGHT(Table14[[#This Row],[spawner_sku]],LEN(Table14[[#This Row],[spawner_sku]])-FIND("/",Table14[[#This Row],[spawner_sku]])),Table28[Entity Prefab],0)),25,1,1,"Entities"))</f>
        <v>no</v>
      </c>
      <c r="DZ174" s="72">
        <v>5</v>
      </c>
      <c r="EA174" s="72">
        <v>5</v>
      </c>
      <c r="EB174" s="72" t="b">
        <v>1</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2707</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2701</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3827</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429</v>
      </c>
      <c r="DT175">
        <v>5</v>
      </c>
      <c r="DU175">
        <v>5000</v>
      </c>
      <c r="DV175">
        <v>100</v>
      </c>
      <c r="DW175" s="75">
        <f ca="1">INDIRECT(ADDRESS(11+(MATCH(RIGHT(Table14[[#This Row],[spawner_sku]],LEN(Table14[[#This Row],[spawner_sku]])-FIND("/",Table14[[#This Row],[spawner_sku]])),Table1[Entity Prefab],0)),10,1,1,"Entities"))</f>
        <v>25</v>
      </c>
      <c r="DX175" s="75">
        <f ca="1">ROUND((Table14[[#This Row],[XP]]*Table14[[#This Row],[entity_spawned (AVG)]])*(Table14[[#This Row],[activating_chance]]/100),0)</f>
        <v>125</v>
      </c>
      <c r="DY175" s="145" t="str">
        <f ca="1">INDIRECT(ADDRESS(11+(MATCH(RIGHT(Table14[[#This Row],[spawner_sku]],LEN(Table14[[#This Row],[spawner_sku]])-FIND("/",Table14[[#This Row],[spawner_sku]])),Table28[Entity Prefab],0)),25,1,1,"Entities"))</f>
        <v>no</v>
      </c>
      <c r="DZ175" s="72">
        <v>5</v>
      </c>
      <c r="EA175" s="72">
        <v>5</v>
      </c>
      <c r="EB175" s="72" t="b">
        <v>1</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2701</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3827</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429</v>
      </c>
      <c r="DT176">
        <v>5</v>
      </c>
      <c r="DU176">
        <v>5000</v>
      </c>
      <c r="DV176">
        <v>100</v>
      </c>
      <c r="DW176" s="75">
        <f ca="1">INDIRECT(ADDRESS(11+(MATCH(RIGHT(Table14[[#This Row],[spawner_sku]],LEN(Table14[[#This Row],[spawner_sku]])-FIND("/",Table14[[#This Row],[spawner_sku]])),Table1[Entity Prefab],0)),10,1,1,"Entities"))</f>
        <v>25</v>
      </c>
      <c r="DX176" s="75">
        <f ca="1">ROUND((Table14[[#This Row],[XP]]*Table14[[#This Row],[entity_spawned (AVG)]])*(Table14[[#This Row],[activating_chance]]/100),0)</f>
        <v>125</v>
      </c>
      <c r="DY176" s="145" t="str">
        <f ca="1">INDIRECT(ADDRESS(11+(MATCH(RIGHT(Table14[[#This Row],[spawner_sku]],LEN(Table14[[#This Row],[spawner_sku]])-FIND("/",Table14[[#This Row],[spawner_sku]])),Table28[Entity Prefab],0)),25,1,1,"Entities"))</f>
        <v>no</v>
      </c>
      <c r="DZ176" s="72">
        <v>5</v>
      </c>
      <c r="EA176" s="72">
        <v>5</v>
      </c>
      <c r="EB176" s="72" t="b">
        <v>1</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2701</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3827</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429</v>
      </c>
      <c r="DT177">
        <v>5</v>
      </c>
      <c r="DU177">
        <v>5000</v>
      </c>
      <c r="DV177">
        <v>100</v>
      </c>
      <c r="DW177" s="75">
        <f ca="1">INDIRECT(ADDRESS(11+(MATCH(RIGHT(Table14[[#This Row],[spawner_sku]],LEN(Table14[[#This Row],[spawner_sku]])-FIND("/",Table14[[#This Row],[spawner_sku]])),Table1[Entity Prefab],0)),10,1,1,"Entities"))</f>
        <v>25</v>
      </c>
      <c r="DX177" s="75">
        <f ca="1">ROUND((Table14[[#This Row],[XP]]*Table14[[#This Row],[entity_spawned (AVG)]])*(Table14[[#This Row],[activating_chance]]/100),0)</f>
        <v>125</v>
      </c>
      <c r="DY177" s="145" t="str">
        <f ca="1">INDIRECT(ADDRESS(11+(MATCH(RIGHT(Table14[[#This Row],[spawner_sku]],LEN(Table14[[#This Row],[spawner_sku]])-FIND("/",Table14[[#This Row],[spawner_sku]])),Table28[Entity Prefab],0)),25,1,1,"Entities"))</f>
        <v>no</v>
      </c>
      <c r="DZ177" s="72">
        <v>5</v>
      </c>
      <c r="EA177" s="72">
        <v>5</v>
      </c>
      <c r="EB177" s="72" t="b">
        <v>1</v>
      </c>
      <c r="EC177" s="72"/>
      <c r="ED177" s="72"/>
      <c r="EE177" s="72"/>
      <c r="EF177" s="72"/>
      <c r="EG177" s="72"/>
      <c r="EH177" s="72"/>
      <c r="EI177" s="72"/>
      <c r="EJ177" s="72"/>
      <c r="EK177" s="72"/>
      <c r="EL177" s="72"/>
      <c r="EM177" s="72"/>
      <c r="EO177" t="s">
        <v>3843</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2701</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3827</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219</v>
      </c>
      <c r="DT178">
        <v>1</v>
      </c>
      <c r="DU178">
        <v>5000</v>
      </c>
      <c r="DV178">
        <v>75</v>
      </c>
      <c r="DW178" s="75">
        <f ca="1">INDIRECT(ADDRESS(11+(MATCH(RIGHT(Table14[[#This Row],[spawner_sku]],LEN(Table14[[#This Row],[spawner_sku]])-FIND("/",Table14[[#This Row],[spawner_sku]])),Table1[Entity Prefab],0)),10,1,1,"Entities"))</f>
        <v>75</v>
      </c>
      <c r="DX178" s="75">
        <f ca="1">ROUND((Table14[[#This Row],[XP]]*Table14[[#This Row],[entity_spawned (AVG)]])*(Table14[[#This Row],[activating_chance]]/100),0)</f>
        <v>56</v>
      </c>
      <c r="DY178" s="145" t="str">
        <f ca="1">INDIRECT(ADDRESS(11+(MATCH(RIGHT(Table14[[#This Row],[spawner_sku]],LEN(Table14[[#This Row],[spawner_sku]])-FIND("/",Table14[[#This Row],[spawner_sku]])),Table28[Entity Prefab],0)),25,1,1,"Entities"))</f>
        <v>no</v>
      </c>
      <c r="DZ178" s="72">
        <v>1</v>
      </c>
      <c r="EA178" s="72">
        <v>1</v>
      </c>
      <c r="EB178" s="72" t="b">
        <v>0</v>
      </c>
      <c r="EC178" s="72"/>
      <c r="ED178" s="72"/>
      <c r="EE178" s="72"/>
      <c r="EF178" s="72"/>
      <c r="EG178" s="72"/>
      <c r="EH178" s="72"/>
      <c r="EI178" s="72"/>
      <c r="EJ178" s="72"/>
      <c r="EK178" s="72"/>
      <c r="EL178" s="72"/>
      <c r="EM178" s="72"/>
      <c r="EO178" t="s">
        <v>3843</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2701</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3827</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219</v>
      </c>
      <c r="DT179">
        <v>1</v>
      </c>
      <c r="DU179">
        <v>5000</v>
      </c>
      <c r="DV179">
        <v>90</v>
      </c>
      <c r="DW179" s="75">
        <f ca="1">INDIRECT(ADDRESS(11+(MATCH(RIGHT(Table14[[#This Row],[spawner_sku]],LEN(Table14[[#This Row],[spawner_sku]])-FIND("/",Table14[[#This Row],[spawner_sku]])),Table1[Entity Prefab],0)),10,1,1,"Entities"))</f>
        <v>75</v>
      </c>
      <c r="DX179" s="75">
        <f ca="1">ROUND((Table14[[#This Row],[XP]]*Table14[[#This Row],[entity_spawned (AVG)]])*(Table14[[#This Row],[activating_chance]]/100),0)</f>
        <v>68</v>
      </c>
      <c r="DY179" s="145" t="str">
        <f ca="1">INDIRECT(ADDRESS(11+(MATCH(RIGHT(Table14[[#This Row],[spawner_sku]],LEN(Table14[[#This Row],[spawner_sku]])-FIND("/",Table14[[#This Row],[spawner_sku]])),Table28[Entity Prefab],0)),25,1,1,"Entities"))</f>
        <v>no</v>
      </c>
      <c r="DZ179" s="72">
        <v>1</v>
      </c>
      <c r="EA179" s="72">
        <v>1</v>
      </c>
      <c r="EB179" s="72" t="b">
        <v>0</v>
      </c>
      <c r="EC179" s="72"/>
      <c r="ED179" s="72"/>
      <c r="EE179" s="72"/>
      <c r="EF179" s="72"/>
      <c r="EG179" s="72"/>
      <c r="EH179" s="72"/>
      <c r="EI179" s="72"/>
      <c r="EJ179" s="72"/>
      <c r="EK179" s="72"/>
      <c r="EL179" s="72"/>
      <c r="EM179" s="72"/>
      <c r="EO179" t="s">
        <v>3843</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2701</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3827</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219</v>
      </c>
      <c r="DT180">
        <v>1</v>
      </c>
      <c r="DU180">
        <v>5000</v>
      </c>
      <c r="DV180">
        <v>90</v>
      </c>
      <c r="DW180" s="75">
        <f ca="1">INDIRECT(ADDRESS(11+(MATCH(RIGHT(Table14[[#This Row],[spawner_sku]],LEN(Table14[[#This Row],[spawner_sku]])-FIND("/",Table14[[#This Row],[spawner_sku]])),Table1[Entity Prefab],0)),10,1,1,"Entities"))</f>
        <v>75</v>
      </c>
      <c r="DX180" s="75">
        <f ca="1">ROUND((Table14[[#This Row],[XP]]*Table14[[#This Row],[entity_spawned (AVG)]])*(Table14[[#This Row],[activating_chance]]/100),0)</f>
        <v>68</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3843</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2707</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3827</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3823</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219</v>
      </c>
      <c r="DT181">
        <v>1</v>
      </c>
      <c r="DU181">
        <v>5000</v>
      </c>
      <c r="DV181">
        <v>75</v>
      </c>
      <c r="DW181" s="75">
        <f ca="1">INDIRECT(ADDRESS(11+(MATCH(RIGHT(Table14[[#This Row],[spawner_sku]],LEN(Table14[[#This Row],[spawner_sku]])-FIND("/",Table14[[#This Row],[spawner_sku]])),Table1[Entity Prefab],0)),10,1,1,"Entities"))</f>
        <v>75</v>
      </c>
      <c r="DX181" s="75">
        <f ca="1">ROUND((Table14[[#This Row],[XP]]*Table14[[#This Row],[entity_spawned (AVG)]])*(Table14[[#This Row],[activating_chance]]/100),0)</f>
        <v>56</v>
      </c>
      <c r="DY181" s="145" t="str">
        <f ca="1">INDIRECT(ADDRESS(11+(MATCH(RIGHT(Table14[[#This Row],[spawner_sku]],LEN(Table14[[#This Row],[spawner_sku]])-FIND("/",Table14[[#This Row],[spawner_sku]])),Table28[Entity Prefab],0)),25,1,1,"Entities"))</f>
        <v>no</v>
      </c>
      <c r="DZ181" s="72">
        <v>1</v>
      </c>
      <c r="EA181" s="72">
        <v>1</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2707</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3827</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219</v>
      </c>
      <c r="DT182">
        <v>1</v>
      </c>
      <c r="DU182">
        <v>5000</v>
      </c>
      <c r="DV182">
        <v>75</v>
      </c>
      <c r="DW182" s="75">
        <f ca="1">INDIRECT(ADDRESS(11+(MATCH(RIGHT(Table14[[#This Row],[spawner_sku]],LEN(Table14[[#This Row],[spawner_sku]])-FIND("/",Table14[[#This Row],[spawner_sku]])),Table1[Entity Prefab],0)),10,1,1,"Entities"))</f>
        <v>75</v>
      </c>
      <c r="DX182" s="75">
        <f ca="1">ROUND((Table14[[#This Row],[XP]]*Table14[[#This Row],[entity_spawned (AVG)]])*(Table14[[#This Row],[activating_chance]]/100),0)</f>
        <v>56</v>
      </c>
      <c r="DY182" s="145" t="str">
        <f ca="1">INDIRECT(ADDRESS(11+(MATCH(RIGHT(Table14[[#This Row],[spawner_sku]],LEN(Table14[[#This Row],[spawner_sku]])-FIND("/",Table14[[#This Row],[spawner_sku]])),Table28[Entity Prefab],0)),25,1,1,"Entities"))</f>
        <v>no</v>
      </c>
      <c r="DZ182" s="72">
        <v>1</v>
      </c>
      <c r="EA182" s="72">
        <v>1</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2717</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3827</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219</v>
      </c>
      <c r="DT183">
        <v>1</v>
      </c>
      <c r="DU183">
        <v>5000</v>
      </c>
      <c r="DV183">
        <v>75</v>
      </c>
      <c r="DW183" s="75">
        <f ca="1">INDIRECT(ADDRESS(11+(MATCH(RIGHT(Table14[[#This Row],[spawner_sku]],LEN(Table14[[#This Row],[spawner_sku]])-FIND("/",Table14[[#This Row],[spawner_sku]])),Table1[Entity Prefab],0)),10,1,1,"Entities"))</f>
        <v>75</v>
      </c>
      <c r="DX183" s="75">
        <f ca="1">ROUND((Table14[[#This Row],[XP]]*Table14[[#This Row],[entity_spawned (AVG)]])*(Table14[[#This Row],[activating_chance]]/100),0)</f>
        <v>56</v>
      </c>
      <c r="DY183" s="145" t="str">
        <f ca="1">INDIRECT(ADDRESS(11+(MATCH(RIGHT(Table14[[#This Row],[spawner_sku]],LEN(Table14[[#This Row],[spawner_sku]])-FIND("/",Table14[[#This Row],[spawner_sku]])),Table28[Entity Prefab],0)),25,1,1,"Entities"))</f>
        <v>no</v>
      </c>
      <c r="DZ183" s="72">
        <v>1</v>
      </c>
      <c r="EA183" s="72">
        <v>1</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2717</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3827</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219</v>
      </c>
      <c r="DT184">
        <v>1</v>
      </c>
      <c r="DU184">
        <v>5000</v>
      </c>
      <c r="DV184">
        <v>75</v>
      </c>
      <c r="DW184" s="75">
        <f ca="1">INDIRECT(ADDRESS(11+(MATCH(RIGHT(Table14[[#This Row],[spawner_sku]],LEN(Table14[[#This Row],[spawner_sku]])-FIND("/",Table14[[#This Row],[spawner_sku]])),Table1[Entity Prefab],0)),10,1,1,"Entities"))</f>
        <v>75</v>
      </c>
      <c r="DX184" s="75">
        <f ca="1">ROUND((Table14[[#This Row],[XP]]*Table14[[#This Row],[entity_spawned (AVG)]])*(Table14[[#This Row],[activating_chance]]/100),0)</f>
        <v>56</v>
      </c>
      <c r="DY184" s="145" t="str">
        <f ca="1">INDIRECT(ADDRESS(11+(MATCH(RIGHT(Table14[[#This Row],[spawner_sku]],LEN(Table14[[#This Row],[spawner_sku]])-FIND("/",Table14[[#This Row],[spawner_sku]])),Table28[Entity Prefab],0)),25,1,1,"Entities"))</f>
        <v>no</v>
      </c>
      <c r="DZ184" s="72">
        <v>1</v>
      </c>
      <c r="EA184" s="72">
        <v>1</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2717</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3827</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219</v>
      </c>
      <c r="DT185">
        <v>1</v>
      </c>
      <c r="DU185">
        <v>5000</v>
      </c>
      <c r="DV185">
        <v>75</v>
      </c>
      <c r="DW185" s="75">
        <f ca="1">INDIRECT(ADDRESS(11+(MATCH(RIGHT(Table14[[#This Row],[spawner_sku]],LEN(Table14[[#This Row],[spawner_sku]])-FIND("/",Table14[[#This Row],[spawner_sku]])),Table1[Entity Prefab],0)),10,1,1,"Entities"))</f>
        <v>75</v>
      </c>
      <c r="DX185" s="75">
        <f ca="1">ROUND((Table14[[#This Row],[XP]]*Table14[[#This Row],[entity_spawned (AVG)]])*(Table14[[#This Row],[activating_chance]]/100),0)</f>
        <v>56</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2717</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3827</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219</v>
      </c>
      <c r="DT186">
        <v>1</v>
      </c>
      <c r="DU186">
        <v>5000</v>
      </c>
      <c r="DV186">
        <v>75</v>
      </c>
      <c r="DW186" s="75">
        <f ca="1">INDIRECT(ADDRESS(11+(MATCH(RIGHT(Table14[[#This Row],[spawner_sku]],LEN(Table14[[#This Row],[spawner_sku]])-FIND("/",Table14[[#This Row],[spawner_sku]])),Table1[Entity Prefab],0)),10,1,1,"Entities"))</f>
        <v>75</v>
      </c>
      <c r="DX186" s="75">
        <f ca="1">ROUND((Table14[[#This Row],[XP]]*Table14[[#This Row],[entity_spawned (AVG)]])*(Table14[[#This Row],[activating_chance]]/100),0)</f>
        <v>56</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2717</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3827</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219</v>
      </c>
      <c r="DT187">
        <v>1</v>
      </c>
      <c r="DU187">
        <v>5000</v>
      </c>
      <c r="DV187">
        <v>75</v>
      </c>
      <c r="DW187" s="75">
        <f ca="1">INDIRECT(ADDRESS(11+(MATCH(RIGHT(Table14[[#This Row],[spawner_sku]],LEN(Table14[[#This Row],[spawner_sku]])-FIND("/",Table14[[#This Row],[spawner_sku]])),Table1[Entity Prefab],0)),10,1,1,"Entities"))</f>
        <v>75</v>
      </c>
      <c r="DX187" s="75">
        <f ca="1">ROUND((Table14[[#This Row],[XP]]*Table14[[#This Row],[entity_spawned (AVG)]])*(Table14[[#This Row],[activating_chance]]/100),0)</f>
        <v>56</v>
      </c>
      <c r="DY187" s="145" t="str">
        <f ca="1">INDIRECT(ADDRESS(11+(MATCH(RIGHT(Table14[[#This Row],[spawner_sku]],LEN(Table14[[#This Row],[spawner_sku]])-FIND("/",Table14[[#This Row],[spawner_sku]])),Table28[Entity Prefab],0)),25,1,1,"Entities"))</f>
        <v>no</v>
      </c>
      <c r="DZ187" s="72">
        <v>1</v>
      </c>
      <c r="EA187" s="72">
        <v>1</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2717</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3827</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219</v>
      </c>
      <c r="DT188">
        <v>1</v>
      </c>
      <c r="DU188">
        <v>5000</v>
      </c>
      <c r="DV188">
        <v>75</v>
      </c>
      <c r="DW188" s="75">
        <f ca="1">INDIRECT(ADDRESS(11+(MATCH(RIGHT(Table14[[#This Row],[spawner_sku]],LEN(Table14[[#This Row],[spawner_sku]])-FIND("/",Table14[[#This Row],[spawner_sku]])),Table1[Entity Prefab],0)),10,1,1,"Entities"))</f>
        <v>75</v>
      </c>
      <c r="DX188" s="75">
        <f ca="1">ROUND((Table14[[#This Row],[XP]]*Table14[[#This Row],[entity_spawned (AVG)]])*(Table14[[#This Row],[activating_chance]]/100),0)</f>
        <v>56</v>
      </c>
      <c r="DY188" s="145" t="str">
        <f ca="1">INDIRECT(ADDRESS(11+(MATCH(RIGHT(Table14[[#This Row],[spawner_sku]],LEN(Table14[[#This Row],[spawner_sku]])-FIND("/",Table14[[#This Row],[spawner_sku]])),Table28[Entity Prefab],0)),25,1,1,"Entities"))</f>
        <v>no</v>
      </c>
      <c r="DZ188" s="72">
        <v>1</v>
      </c>
      <c r="EA188" s="72">
        <v>1</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5023</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2717</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3827</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219</v>
      </c>
      <c r="DT189">
        <v>1</v>
      </c>
      <c r="DU189">
        <v>5000</v>
      </c>
      <c r="DV189">
        <v>75</v>
      </c>
      <c r="DW189" s="75">
        <f ca="1">INDIRECT(ADDRESS(11+(MATCH(RIGHT(Table14[[#This Row],[spawner_sku]],LEN(Table14[[#This Row],[spawner_sku]])-FIND("/",Table14[[#This Row],[spawner_sku]])),Table1[Entity Prefab],0)),10,1,1,"Entities"))</f>
        <v>75</v>
      </c>
      <c r="DX189" s="75">
        <f ca="1">ROUND((Table14[[#This Row],[XP]]*Table14[[#This Row],[entity_spawned (AVG)]])*(Table14[[#This Row],[activating_chance]]/100),0)</f>
        <v>56</v>
      </c>
      <c r="DY189" s="145" t="str">
        <f ca="1">INDIRECT(ADDRESS(11+(MATCH(RIGHT(Table14[[#This Row],[spawner_sku]],LEN(Table14[[#This Row],[spawner_sku]])-FIND("/",Table14[[#This Row],[spawner_sku]])),Table28[Entity Prefab],0)),25,1,1,"Entities"))</f>
        <v>no</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5023</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2717</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3827</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224</v>
      </c>
      <c r="DT190">
        <v>1</v>
      </c>
      <c r="DU190">
        <v>120</v>
      </c>
      <c r="DV190">
        <v>100</v>
      </c>
      <c r="DW190" s="75">
        <f ca="1">INDIRECT(ADDRESS(11+(MATCH(RIGHT(Table14[[#This Row],[spawner_sku]],LEN(Table14[[#This Row],[spawner_sku]])-FIND("/",Table14[[#This Row],[spawner_sku]])),Table1[Entity Prefab],0)),10,1,1,"Entities"))</f>
        <v>70</v>
      </c>
      <c r="DX190" s="75">
        <f ca="1">ROUND((Table14[[#This Row],[XP]]*Table14[[#This Row],[entity_spawned (AVG)]])*(Table14[[#This Row],[activating_chance]]/100),0)</f>
        <v>70</v>
      </c>
      <c r="DY190" s="145" t="str">
        <f ca="1">INDIRECT(ADDRESS(11+(MATCH(RIGHT(Table14[[#This Row],[spawner_sku]],LEN(Table14[[#This Row],[spawner_sku]])-FIND("/",Table14[[#This Row],[spawner_sku]])),Table28[Entity Prefab],0)),25,1,1,"Entities"))</f>
        <v>no</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2717</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3827</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224</v>
      </c>
      <c r="DT191">
        <v>1.5</v>
      </c>
      <c r="DU191">
        <v>100</v>
      </c>
      <c r="DV191">
        <v>100</v>
      </c>
      <c r="DW191" s="75">
        <f ca="1">INDIRECT(ADDRESS(11+(MATCH(RIGHT(Table14[[#This Row],[spawner_sku]],LEN(Table14[[#This Row],[spawner_sku]])-FIND("/",Table14[[#This Row],[spawner_sku]])),Table1[Entity Prefab],0)),10,1,1,"Entities"))</f>
        <v>70</v>
      </c>
      <c r="DX191" s="75">
        <f ca="1">ROUND((Table14[[#This Row],[XP]]*Table14[[#This Row],[entity_spawned (AVG)]])*(Table14[[#This Row],[activating_chance]]/100),0)</f>
        <v>105</v>
      </c>
      <c r="DY191" s="145" t="str">
        <f ca="1">INDIRECT(ADDRESS(11+(MATCH(RIGHT(Table14[[#This Row],[spawner_sku]],LEN(Table14[[#This Row],[spawner_sku]])-FIND("/",Table14[[#This Row],[spawner_sku]])),Table28[Entity Prefab],0)),25,1,1,"Entities"))</f>
        <v>no</v>
      </c>
      <c r="DZ191" s="72">
        <v>1</v>
      </c>
      <c r="EA191" s="72">
        <v>2</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2717</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3827</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224</v>
      </c>
      <c r="DT192">
        <v>1.5</v>
      </c>
      <c r="DU192">
        <v>120</v>
      </c>
      <c r="DV192">
        <v>100</v>
      </c>
      <c r="DW192" s="75">
        <f ca="1">INDIRECT(ADDRESS(11+(MATCH(RIGHT(Table14[[#This Row],[spawner_sku]],LEN(Table14[[#This Row],[spawner_sku]])-FIND("/",Table14[[#This Row],[spawner_sku]])),Table1[Entity Prefab],0)),10,1,1,"Entities"))</f>
        <v>70</v>
      </c>
      <c r="DX192" s="75">
        <f ca="1">ROUND((Table14[[#This Row],[XP]]*Table14[[#This Row],[entity_spawned (AVG)]])*(Table14[[#This Row],[activating_chance]]/100),0)</f>
        <v>105</v>
      </c>
      <c r="DY192" s="145" t="str">
        <f ca="1">INDIRECT(ADDRESS(11+(MATCH(RIGHT(Table14[[#This Row],[spawner_sku]],LEN(Table14[[#This Row],[spawner_sku]])-FIND("/",Table14[[#This Row],[spawner_sku]])),Table28[Entity Prefab],0)),25,1,1,"Entities"))</f>
        <v>no</v>
      </c>
      <c r="DZ192" s="72">
        <v>1</v>
      </c>
      <c r="EA192" s="72">
        <v>2</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2717</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3827</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224</v>
      </c>
      <c r="DT193">
        <v>1.5</v>
      </c>
      <c r="DU193">
        <v>100</v>
      </c>
      <c r="DV193">
        <v>100</v>
      </c>
      <c r="DW193" s="75">
        <f ca="1">INDIRECT(ADDRESS(11+(MATCH(RIGHT(Table14[[#This Row],[spawner_sku]],LEN(Table14[[#This Row],[spawner_sku]])-FIND("/",Table14[[#This Row],[spawner_sku]])),Table1[Entity Prefab],0)),10,1,1,"Entities"))</f>
        <v>70</v>
      </c>
      <c r="DX193" s="75">
        <f ca="1">ROUND((Table14[[#This Row],[XP]]*Table14[[#This Row],[entity_spawned (AVG)]])*(Table14[[#This Row],[activating_chance]]/100),0)</f>
        <v>105</v>
      </c>
      <c r="DY193" s="145" t="str">
        <f ca="1">INDIRECT(ADDRESS(11+(MATCH(RIGHT(Table14[[#This Row],[spawner_sku]],LEN(Table14[[#This Row],[spawner_sku]])-FIND("/",Table14[[#This Row],[spawner_sku]])),Table28[Entity Prefab],0)),25,1,1,"Entities"))</f>
        <v>no</v>
      </c>
      <c r="DZ193" s="72">
        <v>1</v>
      </c>
      <c r="EA193" s="72">
        <v>2</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2717</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3827</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224</v>
      </c>
      <c r="DT194">
        <v>2</v>
      </c>
      <c r="DU194">
        <v>100</v>
      </c>
      <c r="DV194">
        <v>50</v>
      </c>
      <c r="DW194" s="75">
        <f ca="1">INDIRECT(ADDRESS(11+(MATCH(RIGHT(Table14[[#This Row],[spawner_sku]],LEN(Table14[[#This Row],[spawner_sku]])-FIND("/",Table14[[#This Row],[spawner_sku]])),Table1[Entity Prefab],0)),10,1,1,"Entities"))</f>
        <v>70</v>
      </c>
      <c r="DX194" s="75">
        <f ca="1">ROUND((Table14[[#This Row],[XP]]*Table14[[#This Row],[entity_spawned (AVG)]])*(Table14[[#This Row],[activating_chance]]/100),0)</f>
        <v>70</v>
      </c>
      <c r="DY194" s="145" t="str">
        <f ca="1">INDIRECT(ADDRESS(11+(MATCH(RIGHT(Table14[[#This Row],[spawner_sku]],LEN(Table14[[#This Row],[spawner_sku]])-FIND("/",Table14[[#This Row],[spawner_sku]])),Table28[Entity Prefab],0)),25,1,1,"Entities"))</f>
        <v>no</v>
      </c>
      <c r="DZ194" s="72">
        <v>2</v>
      </c>
      <c r="EA194" s="72">
        <v>2</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2717</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3822</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3827</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224</v>
      </c>
      <c r="DT195">
        <v>2.5</v>
      </c>
      <c r="DU195">
        <v>100</v>
      </c>
      <c r="DV195">
        <v>100</v>
      </c>
      <c r="DW195" s="75">
        <f ca="1">INDIRECT(ADDRESS(11+(MATCH(RIGHT(Table14[[#This Row],[spawner_sku]],LEN(Table14[[#This Row],[spawner_sku]])-FIND("/",Table14[[#This Row],[spawner_sku]])),Table1[Entity Prefab],0)),10,1,1,"Entities"))</f>
        <v>70</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no</v>
      </c>
      <c r="DZ195" s="72">
        <v>2</v>
      </c>
      <c r="EA195" s="72">
        <v>3</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2718</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3827</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224</v>
      </c>
      <c r="DT196">
        <v>1</v>
      </c>
      <c r="DU196">
        <v>100</v>
      </c>
      <c r="DV196">
        <v>100</v>
      </c>
      <c r="DW196" s="75">
        <f ca="1">INDIRECT(ADDRESS(11+(MATCH(RIGHT(Table14[[#This Row],[spawner_sku]],LEN(Table14[[#This Row],[spawner_sku]])-FIND("/",Table14[[#This Row],[spawner_sku]])),Table1[Entity Prefab],0)),10,1,1,"Entities"))</f>
        <v>70</v>
      </c>
      <c r="DX196" s="75">
        <f ca="1">ROUND((Table14[[#This Row],[XP]]*Table14[[#This Row],[entity_spawned (AVG)]])*(Table14[[#This Row],[activating_chance]]/100),0)</f>
        <v>70</v>
      </c>
      <c r="DY196" s="145" t="str">
        <f ca="1">INDIRECT(ADDRESS(11+(MATCH(RIGHT(Table14[[#This Row],[spawner_sku]],LEN(Table14[[#This Row],[spawner_sku]])-FIND("/",Table14[[#This Row],[spawner_sku]])),Table28[Entity Prefab],0)),25,1,1,"Entities"))</f>
        <v>no</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2718</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3827</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224</v>
      </c>
      <c r="DT197">
        <v>1</v>
      </c>
      <c r="DU197">
        <v>120</v>
      </c>
      <c r="DV197">
        <v>50</v>
      </c>
      <c r="DW197" s="75">
        <f ca="1">INDIRECT(ADDRESS(11+(MATCH(RIGHT(Table14[[#This Row],[spawner_sku]],LEN(Table14[[#This Row],[spawner_sku]])-FIND("/",Table14[[#This Row],[spawner_sku]])),Table1[Entity Prefab],0)),10,1,1,"Entities"))</f>
        <v>70</v>
      </c>
      <c r="DX197" s="75">
        <f ca="1">ROUND((Table14[[#This Row],[XP]]*Table14[[#This Row],[entity_spawned (AVG)]])*(Table14[[#This Row],[activating_chance]]/100),0)</f>
        <v>35</v>
      </c>
      <c r="DY197" s="145" t="str">
        <f ca="1">INDIRECT(ADDRESS(11+(MATCH(RIGHT(Table14[[#This Row],[spawner_sku]],LEN(Table14[[#This Row],[spawner_sku]])-FIND("/",Table14[[#This Row],[spawner_sku]])),Table28[Entity Prefab],0)),25,1,1,"Entities"))</f>
        <v>no</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2718</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3827</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224</v>
      </c>
      <c r="DT198">
        <v>2.5</v>
      </c>
      <c r="DU198">
        <v>100</v>
      </c>
      <c r="DV198">
        <v>80</v>
      </c>
      <c r="DW198" s="75">
        <f ca="1">INDIRECT(ADDRESS(11+(MATCH(RIGHT(Table14[[#This Row],[spawner_sku]],LEN(Table14[[#This Row],[spawner_sku]])-FIND("/",Table14[[#This Row],[spawner_sku]])),Table1[Entity Prefab],0)),10,1,1,"Entities"))</f>
        <v>70</v>
      </c>
      <c r="DX198" s="75">
        <f ca="1">ROUND((Table14[[#This Row],[XP]]*Table14[[#This Row],[entity_spawned (AVG)]])*(Table14[[#This Row],[activating_chance]]/100),0)</f>
        <v>140</v>
      </c>
      <c r="DY198" s="145" t="str">
        <f ca="1">INDIRECT(ADDRESS(11+(MATCH(RIGHT(Table14[[#This Row],[spawner_sku]],LEN(Table14[[#This Row],[spawner_sku]])-FIND("/",Table14[[#This Row],[spawner_sku]])),Table28[Entity Prefab],0)),25,1,1,"Entities"))</f>
        <v>no</v>
      </c>
      <c r="DZ198" s="72">
        <v>2</v>
      </c>
      <c r="EA198" s="72">
        <v>3</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2718</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3827</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224</v>
      </c>
      <c r="DT199">
        <v>2.5</v>
      </c>
      <c r="DU199">
        <v>170</v>
      </c>
      <c r="DV199">
        <v>100</v>
      </c>
      <c r="DW199" s="75">
        <f ca="1">INDIRECT(ADDRESS(11+(MATCH(RIGHT(Table14[[#This Row],[spawner_sku]],LEN(Table14[[#This Row],[spawner_sku]])-FIND("/",Table14[[#This Row],[spawner_sku]])),Table1[Entity Prefab],0)),10,1,1,"Entities"))</f>
        <v>70</v>
      </c>
      <c r="DX199" s="75">
        <f ca="1">ROUND((Table14[[#This Row],[XP]]*Table14[[#This Row],[entity_spawned (AVG)]])*(Table14[[#This Row],[activating_chance]]/100),0)</f>
        <v>175</v>
      </c>
      <c r="DY199" s="145" t="str">
        <f ca="1">INDIRECT(ADDRESS(11+(MATCH(RIGHT(Table14[[#This Row],[spawner_sku]],LEN(Table14[[#This Row],[spawner_sku]])-FIND("/",Table14[[#This Row],[spawner_sku]])),Table28[Entity Prefab],0)),25,1,1,"Entities"))</f>
        <v>no</v>
      </c>
      <c r="DZ199" s="72">
        <v>2</v>
      </c>
      <c r="EA199" s="72">
        <v>3</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2715</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3827</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224</v>
      </c>
      <c r="DT200">
        <v>2</v>
      </c>
      <c r="DU200">
        <v>100</v>
      </c>
      <c r="DV200">
        <v>100</v>
      </c>
      <c r="DW200" s="75">
        <f ca="1">INDIRECT(ADDRESS(11+(MATCH(RIGHT(Table14[[#This Row],[spawner_sku]],LEN(Table14[[#This Row],[spawner_sku]])-FIND("/",Table14[[#This Row],[spawner_sku]])),Table1[Entity Prefab],0)),10,1,1,"Entities"))</f>
        <v>70</v>
      </c>
      <c r="DX200" s="75">
        <f ca="1">ROUND((Table14[[#This Row],[XP]]*Table14[[#This Row],[entity_spawned (AVG)]])*(Table14[[#This Row],[activating_chance]]/100),0)</f>
        <v>140</v>
      </c>
      <c r="DY200" s="145" t="str">
        <f ca="1">INDIRECT(ADDRESS(11+(MATCH(RIGHT(Table14[[#This Row],[spawner_sku]],LEN(Table14[[#This Row],[spawner_sku]])-FIND("/",Table14[[#This Row],[spawner_sku]])),Table28[Entity Prefab],0)),25,1,1,"Entities"))</f>
        <v>no</v>
      </c>
      <c r="DZ200" s="72">
        <v>2</v>
      </c>
      <c r="EA200" s="72">
        <v>2</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2715</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3827</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224</v>
      </c>
      <c r="DT201">
        <v>2</v>
      </c>
      <c r="DU201">
        <v>100</v>
      </c>
      <c r="DV201">
        <v>100</v>
      </c>
      <c r="DW201" s="75">
        <f ca="1">INDIRECT(ADDRESS(11+(MATCH(RIGHT(Table14[[#This Row],[spawner_sku]],LEN(Table14[[#This Row],[spawner_sku]])-FIND("/",Table14[[#This Row],[spawner_sku]])),Table1[Entity Prefab],0)),10,1,1,"Entities"))</f>
        <v>70</v>
      </c>
      <c r="DX201" s="75">
        <f ca="1">ROUND((Table14[[#This Row],[XP]]*Table14[[#This Row],[entity_spawned (AVG)]])*(Table14[[#This Row],[activating_chance]]/100),0)</f>
        <v>140</v>
      </c>
      <c r="DY201" s="145" t="str">
        <f ca="1">INDIRECT(ADDRESS(11+(MATCH(RIGHT(Table14[[#This Row],[spawner_sku]],LEN(Table14[[#This Row],[spawner_sku]])-FIND("/",Table14[[#This Row],[spawner_sku]])),Table28[Entity Prefab],0)),25,1,1,"Entities"))</f>
        <v>no</v>
      </c>
      <c r="DZ201" s="72">
        <v>2</v>
      </c>
      <c r="EA201" s="72">
        <v>2</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2715</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3827</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224</v>
      </c>
      <c r="DT202">
        <v>2</v>
      </c>
      <c r="DU202">
        <v>100</v>
      </c>
      <c r="DV202">
        <v>100</v>
      </c>
      <c r="DW202" s="75">
        <f ca="1">INDIRECT(ADDRESS(11+(MATCH(RIGHT(Table14[[#This Row],[spawner_sku]],LEN(Table14[[#This Row],[spawner_sku]])-FIND("/",Table14[[#This Row],[spawner_sku]])),Table1[Entity Prefab],0)),10,1,1,"Entities"))</f>
        <v>70</v>
      </c>
      <c r="DX202" s="75">
        <f ca="1">ROUND((Table14[[#This Row],[XP]]*Table14[[#This Row],[entity_spawned (AVG)]])*(Table14[[#This Row],[activating_chance]]/100),0)</f>
        <v>140</v>
      </c>
      <c r="DY202" s="145" t="str">
        <f ca="1">INDIRECT(ADDRESS(11+(MATCH(RIGHT(Table14[[#This Row],[spawner_sku]],LEN(Table14[[#This Row],[spawner_sku]])-FIND("/",Table14[[#This Row],[spawner_sku]])),Table28[Entity Prefab],0)),25,1,1,"Entities"))</f>
        <v>no</v>
      </c>
      <c r="DZ202" s="72">
        <v>1</v>
      </c>
      <c r="EA202" s="72">
        <v>3</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2715</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3827</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224</v>
      </c>
      <c r="DT203">
        <v>2</v>
      </c>
      <c r="DU203">
        <v>120</v>
      </c>
      <c r="DV203">
        <v>100</v>
      </c>
      <c r="DW203" s="75">
        <f ca="1">INDIRECT(ADDRESS(11+(MATCH(RIGHT(Table14[[#This Row],[spawner_sku]],LEN(Table14[[#This Row],[spawner_sku]])-FIND("/",Table14[[#This Row],[spawner_sku]])),Table1[Entity Prefab],0)),10,1,1,"Entities"))</f>
        <v>70</v>
      </c>
      <c r="DX203" s="75">
        <f ca="1">ROUND((Table14[[#This Row],[XP]]*Table14[[#This Row],[entity_spawned (AVG)]])*(Table14[[#This Row],[activating_chance]]/100),0)</f>
        <v>140</v>
      </c>
      <c r="DY203" s="145" t="str">
        <f ca="1">INDIRECT(ADDRESS(11+(MATCH(RIGHT(Table14[[#This Row],[spawner_sku]],LEN(Table14[[#This Row],[spawner_sku]])-FIND("/",Table14[[#This Row],[spawner_sku]])),Table28[Entity Prefab],0)),25,1,1,"Entities"))</f>
        <v>no</v>
      </c>
      <c r="DZ203" s="72">
        <v>2</v>
      </c>
      <c r="EA203" s="72">
        <v>2</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2715</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3827</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224</v>
      </c>
      <c r="DT204">
        <v>3</v>
      </c>
      <c r="DU204">
        <v>120</v>
      </c>
      <c r="DV204">
        <v>100</v>
      </c>
      <c r="DW204" s="75">
        <f ca="1">INDIRECT(ADDRESS(11+(MATCH(RIGHT(Table14[[#This Row],[spawner_sku]],LEN(Table14[[#This Row],[spawner_sku]])-FIND("/",Table14[[#This Row],[spawner_sku]])),Table1[Entity Prefab],0)),10,1,1,"Entities"))</f>
        <v>70</v>
      </c>
      <c r="DX204" s="75">
        <f ca="1">ROUND((Table14[[#This Row],[XP]]*Table14[[#This Row],[entity_spawned (AVG)]])*(Table14[[#This Row],[activating_chance]]/100),0)</f>
        <v>210</v>
      </c>
      <c r="DY204" s="145" t="str">
        <f ca="1">INDIRECT(ADDRESS(11+(MATCH(RIGHT(Table14[[#This Row],[spawner_sku]],LEN(Table14[[#This Row],[spawner_sku]])-FIND("/",Table14[[#This Row],[spawner_sku]])),Table28[Entity Prefab],0)),25,1,1,"Entities"))</f>
        <v>no</v>
      </c>
      <c r="DZ204" s="72">
        <v>3</v>
      </c>
      <c r="EA204" s="72">
        <v>3</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2715</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3827</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224</v>
      </c>
      <c r="DT205">
        <v>1</v>
      </c>
      <c r="DU205">
        <v>120</v>
      </c>
      <c r="DV205">
        <v>100</v>
      </c>
      <c r="DW205" s="75">
        <f ca="1">INDIRECT(ADDRESS(11+(MATCH(RIGHT(Table14[[#This Row],[spawner_sku]],LEN(Table14[[#This Row],[spawner_sku]])-FIND("/",Table14[[#This Row],[spawner_sku]])),Table1[Entity Prefab],0)),10,1,1,"Entities"))</f>
        <v>70</v>
      </c>
      <c r="DX205" s="75">
        <f ca="1">ROUND((Table14[[#This Row],[XP]]*Table14[[#This Row],[entity_spawned (AVG)]])*(Table14[[#This Row],[activating_chance]]/100),0)</f>
        <v>70</v>
      </c>
      <c r="DY205" s="145" t="str">
        <f ca="1">INDIRECT(ADDRESS(11+(MATCH(RIGHT(Table14[[#This Row],[spawner_sku]],LEN(Table14[[#This Row],[spawner_sku]])-FIND("/",Table14[[#This Row],[spawner_sku]])),Table28[Entity Prefab],0)),25,1,1,"Entities"))</f>
        <v>no</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2715</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3827</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224</v>
      </c>
      <c r="DT206">
        <v>2.5</v>
      </c>
      <c r="DU206">
        <v>100</v>
      </c>
      <c r="DV206">
        <v>100</v>
      </c>
      <c r="DW206" s="75">
        <f ca="1">INDIRECT(ADDRESS(11+(MATCH(RIGHT(Table14[[#This Row],[spawner_sku]],LEN(Table14[[#This Row],[spawner_sku]])-FIND("/",Table14[[#This Row],[spawner_sku]])),Table1[Entity Prefab],0)),10,1,1,"Entities"))</f>
        <v>70</v>
      </c>
      <c r="DX206" s="75">
        <f ca="1">ROUND((Table14[[#This Row],[XP]]*Table14[[#This Row],[entity_spawned (AVG)]])*(Table14[[#This Row],[activating_chance]]/100),0)</f>
        <v>175</v>
      </c>
      <c r="DY206" s="145" t="str">
        <f ca="1">INDIRECT(ADDRESS(11+(MATCH(RIGHT(Table14[[#This Row],[spawner_sku]],LEN(Table14[[#This Row],[spawner_sku]])-FIND("/",Table14[[#This Row],[spawner_sku]])),Table28[Entity Prefab],0)),25,1,1,"Entities"))</f>
        <v>no</v>
      </c>
      <c r="DZ206" s="72">
        <v>2</v>
      </c>
      <c r="EA206" s="72">
        <v>3</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2715</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3827</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224</v>
      </c>
      <c r="DT207">
        <v>1.5</v>
      </c>
      <c r="DU207">
        <v>120</v>
      </c>
      <c r="DV207">
        <v>100</v>
      </c>
      <c r="DW207" s="75">
        <f ca="1">INDIRECT(ADDRESS(11+(MATCH(RIGHT(Table14[[#This Row],[spawner_sku]],LEN(Table14[[#This Row],[spawner_sku]])-FIND("/",Table14[[#This Row],[spawner_sku]])),Table1[Entity Prefab],0)),10,1,1,"Entities"))</f>
        <v>70</v>
      </c>
      <c r="DX207" s="75">
        <f ca="1">ROUND((Table14[[#This Row],[XP]]*Table14[[#This Row],[entity_spawned (AVG)]])*(Table14[[#This Row],[activating_chance]]/100),0)</f>
        <v>105</v>
      </c>
      <c r="DY207" s="145" t="str">
        <f ca="1">INDIRECT(ADDRESS(11+(MATCH(RIGHT(Table14[[#This Row],[spawner_sku]],LEN(Table14[[#This Row],[spawner_sku]])-FIND("/",Table14[[#This Row],[spawner_sku]])),Table28[Entity Prefab],0)),25,1,1,"Entities"))</f>
        <v>no</v>
      </c>
      <c r="DZ207" s="72">
        <v>1</v>
      </c>
      <c r="EA207" s="72">
        <v>2</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2715</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3827</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224</v>
      </c>
      <c r="DT208">
        <v>2</v>
      </c>
      <c r="DU208">
        <v>140</v>
      </c>
      <c r="DV208">
        <v>100</v>
      </c>
      <c r="DW208" s="75">
        <f ca="1">INDIRECT(ADDRESS(11+(MATCH(RIGHT(Table14[[#This Row],[spawner_sku]],LEN(Table14[[#This Row],[spawner_sku]])-FIND("/",Table14[[#This Row],[spawner_sku]])),Table1[Entity Prefab],0)),10,1,1,"Entities"))</f>
        <v>70</v>
      </c>
      <c r="DX208" s="75">
        <f ca="1">ROUND((Table14[[#This Row],[XP]]*Table14[[#This Row],[entity_spawned (AVG)]])*(Table14[[#This Row],[activating_chance]]/100),0)</f>
        <v>140</v>
      </c>
      <c r="DY208" s="145" t="str">
        <f ca="1">INDIRECT(ADDRESS(11+(MATCH(RIGHT(Table14[[#This Row],[spawner_sku]],LEN(Table14[[#This Row],[spawner_sku]])-FIND("/",Table14[[#This Row],[spawner_sku]])),Table28[Entity Prefab],0)),25,1,1,"Entities"))</f>
        <v>no</v>
      </c>
      <c r="DZ208" s="72">
        <v>2</v>
      </c>
      <c r="EA208" s="72">
        <v>2</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2715</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3827</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224</v>
      </c>
      <c r="DT209">
        <v>2</v>
      </c>
      <c r="DU209">
        <v>100</v>
      </c>
      <c r="DV209">
        <v>100</v>
      </c>
      <c r="DW209" s="75">
        <f ca="1">INDIRECT(ADDRESS(11+(MATCH(RIGHT(Table14[[#This Row],[spawner_sku]],LEN(Table14[[#This Row],[spawner_sku]])-FIND("/",Table14[[#This Row],[spawner_sku]])),Table1[Entity Prefab],0)),10,1,1,"Entities"))</f>
        <v>70</v>
      </c>
      <c r="DX209" s="75">
        <f ca="1">ROUND((Table14[[#This Row],[XP]]*Table14[[#This Row],[entity_spawned (AVG)]])*(Table14[[#This Row],[activating_chance]]/100),0)</f>
        <v>140</v>
      </c>
      <c r="DY209" s="145" t="str">
        <f ca="1">INDIRECT(ADDRESS(11+(MATCH(RIGHT(Table14[[#This Row],[spawner_sku]],LEN(Table14[[#This Row],[spawner_sku]])-FIND("/",Table14[[#This Row],[spawner_sku]])),Table28[Entity Prefab],0)),25,1,1,"Entities"))</f>
        <v>no</v>
      </c>
      <c r="DZ209" s="72">
        <v>1</v>
      </c>
      <c r="EA209" s="72">
        <v>3</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2715</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3827</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224</v>
      </c>
      <c r="DT210">
        <v>1.5</v>
      </c>
      <c r="DU210">
        <v>100</v>
      </c>
      <c r="DV210">
        <v>100</v>
      </c>
      <c r="DW210" s="75">
        <f ca="1">INDIRECT(ADDRESS(11+(MATCH(RIGHT(Table14[[#This Row],[spawner_sku]],LEN(Table14[[#This Row],[spawner_sku]])-FIND("/",Table14[[#This Row],[spawner_sku]])),Table1[Entity Prefab],0)),10,1,1,"Entities"))</f>
        <v>70</v>
      </c>
      <c r="DX210" s="75">
        <f ca="1">ROUND((Table14[[#This Row],[XP]]*Table14[[#This Row],[entity_spawned (AVG)]])*(Table14[[#This Row],[activating_chance]]/100),0)</f>
        <v>105</v>
      </c>
      <c r="DY210" s="145" t="str">
        <f ca="1">INDIRECT(ADDRESS(11+(MATCH(RIGHT(Table14[[#This Row],[spawner_sku]],LEN(Table14[[#This Row],[spawner_sku]])-FIND("/",Table14[[#This Row],[spawner_sku]])),Table28[Entity Prefab],0)),25,1,1,"Entities"))</f>
        <v>no</v>
      </c>
      <c r="DZ210" s="72">
        <v>1</v>
      </c>
      <c r="EA210" s="72">
        <v>2</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2711</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2715</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3827</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224</v>
      </c>
      <c r="DT211">
        <v>1.5</v>
      </c>
      <c r="DU211">
        <v>120</v>
      </c>
      <c r="DV211">
        <v>100</v>
      </c>
      <c r="DW211" s="75">
        <f ca="1">INDIRECT(ADDRESS(11+(MATCH(RIGHT(Table14[[#This Row],[spawner_sku]],LEN(Table14[[#This Row],[spawner_sku]])-FIND("/",Table14[[#This Row],[spawner_sku]])),Table1[Entity Prefab],0)),10,1,1,"Entities"))</f>
        <v>70</v>
      </c>
      <c r="DX211" s="75">
        <f ca="1">ROUND((Table14[[#This Row],[XP]]*Table14[[#This Row],[entity_spawned (AVG)]])*(Table14[[#This Row],[activating_chance]]/100),0)</f>
        <v>105</v>
      </c>
      <c r="DY211" s="145" t="str">
        <f ca="1">INDIRECT(ADDRESS(11+(MATCH(RIGHT(Table14[[#This Row],[spawner_sku]],LEN(Table14[[#This Row],[spawner_sku]])-FIND("/",Table14[[#This Row],[spawner_sku]])),Table28[Entity Prefab],0)),25,1,1,"Entities"))</f>
        <v>no</v>
      </c>
      <c r="DZ211" s="72">
        <v>1</v>
      </c>
      <c r="EA211" s="72">
        <v>2</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2711</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2715</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3827</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224</v>
      </c>
      <c r="DT212">
        <v>1</v>
      </c>
      <c r="DU212">
        <v>120</v>
      </c>
      <c r="DV212">
        <v>100</v>
      </c>
      <c r="DW212" s="75">
        <f ca="1">INDIRECT(ADDRESS(11+(MATCH(RIGHT(Table14[[#This Row],[spawner_sku]],LEN(Table14[[#This Row],[spawner_sku]])-FIND("/",Table14[[#This Row],[spawner_sku]])),Table1[Entity Prefab],0)),10,1,1,"Entities"))</f>
        <v>70</v>
      </c>
      <c r="DX212" s="75">
        <f ca="1">ROUND((Table14[[#This Row],[XP]]*Table14[[#This Row],[entity_spawned (AVG)]])*(Table14[[#This Row],[activating_chance]]/100),0)</f>
        <v>70</v>
      </c>
      <c r="DY212" s="145" t="str">
        <f ca="1">INDIRECT(ADDRESS(11+(MATCH(RIGHT(Table14[[#This Row],[spawner_sku]],LEN(Table14[[#This Row],[spawner_sku]])-FIND("/",Table14[[#This Row],[spawner_sku]])),Table28[Entity Prefab],0)),25,1,1,"Entities"))</f>
        <v>no</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2711</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2715</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3827</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224</v>
      </c>
      <c r="DT213">
        <v>1.5</v>
      </c>
      <c r="DU213">
        <v>100</v>
      </c>
      <c r="DV213">
        <v>80</v>
      </c>
      <c r="DW213" s="75">
        <f ca="1">INDIRECT(ADDRESS(11+(MATCH(RIGHT(Table14[[#This Row],[spawner_sku]],LEN(Table14[[#This Row],[spawner_sku]])-FIND("/",Table14[[#This Row],[spawner_sku]])),Table1[Entity Prefab],0)),10,1,1,"Entities"))</f>
        <v>70</v>
      </c>
      <c r="DX213" s="75">
        <f ca="1">ROUND((Table14[[#This Row],[XP]]*Table14[[#This Row],[entity_spawned (AVG)]])*(Table14[[#This Row],[activating_chance]]/100),0)</f>
        <v>84</v>
      </c>
      <c r="DY213" s="145" t="str">
        <f ca="1">INDIRECT(ADDRESS(11+(MATCH(RIGHT(Table14[[#This Row],[spawner_sku]],LEN(Table14[[#This Row],[spawner_sku]])-FIND("/",Table14[[#This Row],[spawner_sku]])),Table28[Entity Prefab],0)),25,1,1,"Entities"))</f>
        <v>no</v>
      </c>
      <c r="DZ213" s="72">
        <v>1</v>
      </c>
      <c r="EA213" s="72">
        <v>2</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2711</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3827</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224</v>
      </c>
      <c r="DT214">
        <v>2.5</v>
      </c>
      <c r="DU214">
        <v>100</v>
      </c>
      <c r="DV214">
        <v>100</v>
      </c>
      <c r="DW214" s="75">
        <f ca="1">INDIRECT(ADDRESS(11+(MATCH(RIGHT(Table14[[#This Row],[spawner_sku]],LEN(Table14[[#This Row],[spawner_sku]])-FIND("/",Table14[[#This Row],[spawner_sku]])),Table1[Entity Prefab],0)),10,1,1,"Entities"))</f>
        <v>70</v>
      </c>
      <c r="DX214" s="75">
        <f ca="1">ROUND((Table14[[#This Row],[XP]]*Table14[[#This Row],[entity_spawned (AVG)]])*(Table14[[#This Row],[activating_chance]]/100),0)</f>
        <v>175</v>
      </c>
      <c r="DY214" s="145" t="str">
        <f ca="1">INDIRECT(ADDRESS(11+(MATCH(RIGHT(Table14[[#This Row],[spawner_sku]],LEN(Table14[[#This Row],[spawner_sku]])-FIND("/",Table14[[#This Row],[spawner_sku]])),Table28[Entity Prefab],0)),25,1,1,"Entities"))</f>
        <v>no</v>
      </c>
      <c r="DZ214" s="72">
        <v>2</v>
      </c>
      <c r="EA214" s="72">
        <v>3</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3827</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224</v>
      </c>
      <c r="DT215">
        <v>1</v>
      </c>
      <c r="DU215">
        <v>150</v>
      </c>
      <c r="DV215">
        <v>100</v>
      </c>
      <c r="DW215" s="75">
        <f ca="1">INDIRECT(ADDRESS(11+(MATCH(RIGHT(Table14[[#This Row],[spawner_sku]],LEN(Table14[[#This Row],[spawner_sku]])-FIND("/",Table14[[#This Row],[spawner_sku]])),Table1[Entity Prefab],0)),10,1,1,"Entities"))</f>
        <v>70</v>
      </c>
      <c r="DX215" s="75">
        <f ca="1">ROUND((Table14[[#This Row],[XP]]*Table14[[#This Row],[entity_spawned (AVG)]])*(Table14[[#This Row],[activating_chance]]/100),0)</f>
        <v>70</v>
      </c>
      <c r="DY215" s="145" t="str">
        <f ca="1">INDIRECT(ADDRESS(11+(MATCH(RIGHT(Table14[[#This Row],[spawner_sku]],LEN(Table14[[#This Row],[spawner_sku]])-FIND("/",Table14[[#This Row],[spawner_sku]])),Table28[Entity Prefab],0)),25,1,1,"Entities"))</f>
        <v>no</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3827</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224</v>
      </c>
      <c r="DT216">
        <v>2</v>
      </c>
      <c r="DU216">
        <v>130</v>
      </c>
      <c r="DV216">
        <v>100</v>
      </c>
      <c r="DW216" s="75">
        <f ca="1">INDIRECT(ADDRESS(11+(MATCH(RIGHT(Table14[[#This Row],[spawner_sku]],LEN(Table14[[#This Row],[spawner_sku]])-FIND("/",Table14[[#This Row],[spawner_sku]])),Table1[Entity Prefab],0)),10,1,1,"Entities"))</f>
        <v>70</v>
      </c>
      <c r="DX216" s="75">
        <f ca="1">ROUND((Table14[[#This Row],[XP]]*Table14[[#This Row],[entity_spawned (AVG)]])*(Table14[[#This Row],[activating_chance]]/100),0)</f>
        <v>140</v>
      </c>
      <c r="DY216" s="145" t="str">
        <f ca="1">INDIRECT(ADDRESS(11+(MATCH(RIGHT(Table14[[#This Row],[spawner_sku]],LEN(Table14[[#This Row],[spawner_sku]])-FIND("/",Table14[[#This Row],[spawner_sku]])),Table28[Entity Prefab],0)),25,1,1,"Entities"))</f>
        <v>no</v>
      </c>
      <c r="DZ216" s="72">
        <v>2</v>
      </c>
      <c r="EA216" s="72">
        <v>2</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3827</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224</v>
      </c>
      <c r="DT217">
        <v>1</v>
      </c>
      <c r="DU217">
        <v>120</v>
      </c>
      <c r="DV217">
        <v>80</v>
      </c>
      <c r="DW217" s="75">
        <f ca="1">INDIRECT(ADDRESS(11+(MATCH(RIGHT(Table14[[#This Row],[spawner_sku]],LEN(Table14[[#This Row],[spawner_sku]])-FIND("/",Table14[[#This Row],[spawner_sku]])),Table1[Entity Prefab],0)),10,1,1,"Entities"))</f>
        <v>70</v>
      </c>
      <c r="DX217" s="75">
        <f ca="1">ROUND((Table14[[#This Row],[XP]]*Table14[[#This Row],[entity_spawned (AVG)]])*(Table14[[#This Row],[activating_chance]]/100),0)</f>
        <v>56</v>
      </c>
      <c r="DY217" s="145" t="str">
        <f ca="1">INDIRECT(ADDRESS(11+(MATCH(RIGHT(Table14[[#This Row],[spawner_sku]],LEN(Table14[[#This Row],[spawner_sku]])-FIND("/",Table14[[#This Row],[spawner_sku]])),Table28[Entity Prefab],0)),25,1,1,"Entities"))</f>
        <v>no</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2713</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3827</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224</v>
      </c>
      <c r="DT218">
        <v>1</v>
      </c>
      <c r="DU218">
        <v>170</v>
      </c>
      <c r="DV218">
        <v>100</v>
      </c>
      <c r="DW218" s="75">
        <f ca="1">INDIRECT(ADDRESS(11+(MATCH(RIGHT(Table14[[#This Row],[spawner_sku]],LEN(Table14[[#This Row],[spawner_sku]])-FIND("/",Table14[[#This Row],[spawner_sku]])),Table1[Entity Prefab],0)),10,1,1,"Entities"))</f>
        <v>70</v>
      </c>
      <c r="DX218" s="75">
        <f ca="1">ROUND((Table14[[#This Row],[XP]]*Table14[[#This Row],[entity_spawned (AVG)]])*(Table14[[#This Row],[activating_chance]]/100),0)</f>
        <v>70</v>
      </c>
      <c r="DY218" s="145" t="str">
        <f ca="1">INDIRECT(ADDRESS(11+(MATCH(RIGHT(Table14[[#This Row],[spawner_sku]],LEN(Table14[[#This Row],[spawner_sku]])-FIND("/",Table14[[#This Row],[spawner_sku]])),Table28[Entity Prefab],0)),25,1,1,"Entities"))</f>
        <v>no</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2714</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3827</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224</v>
      </c>
      <c r="DT219">
        <v>3</v>
      </c>
      <c r="DU219">
        <v>140</v>
      </c>
      <c r="DV219">
        <v>100</v>
      </c>
      <c r="DW219" s="75">
        <f ca="1">INDIRECT(ADDRESS(11+(MATCH(RIGHT(Table14[[#This Row],[spawner_sku]],LEN(Table14[[#This Row],[spawner_sku]])-FIND("/",Table14[[#This Row],[spawner_sku]])),Table1[Entity Prefab],0)),10,1,1,"Entities"))</f>
        <v>70</v>
      </c>
      <c r="DX219" s="75">
        <f ca="1">ROUND((Table14[[#This Row],[XP]]*Table14[[#This Row],[entity_spawned (AVG)]])*(Table14[[#This Row],[activating_chance]]/100),0)</f>
        <v>210</v>
      </c>
      <c r="DY219" s="145" t="str">
        <f ca="1">INDIRECT(ADDRESS(11+(MATCH(RIGHT(Table14[[#This Row],[spawner_sku]],LEN(Table14[[#This Row],[spawner_sku]])-FIND("/",Table14[[#This Row],[spawner_sku]])),Table28[Entity Prefab],0)),25,1,1,"Entities"))</f>
        <v>no</v>
      </c>
      <c r="DZ219" s="72">
        <v>2</v>
      </c>
      <c r="EA219" s="72">
        <v>4</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2714</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3827</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224</v>
      </c>
      <c r="DT220">
        <v>1.5</v>
      </c>
      <c r="DU220">
        <v>120</v>
      </c>
      <c r="DV220">
        <v>100</v>
      </c>
      <c r="DW220" s="75">
        <f ca="1">INDIRECT(ADDRESS(11+(MATCH(RIGHT(Table14[[#This Row],[spawner_sku]],LEN(Table14[[#This Row],[spawner_sku]])-FIND("/",Table14[[#This Row],[spawner_sku]])),Table1[Entity Prefab],0)),10,1,1,"Entities"))</f>
        <v>70</v>
      </c>
      <c r="DX220" s="75">
        <f ca="1">ROUND((Table14[[#This Row],[XP]]*Table14[[#This Row],[entity_spawned (AVG)]])*(Table14[[#This Row],[activating_chance]]/100),0)</f>
        <v>105</v>
      </c>
      <c r="DY220" s="145" t="str">
        <f ca="1">INDIRECT(ADDRESS(11+(MATCH(RIGHT(Table14[[#This Row],[spawner_sku]],LEN(Table14[[#This Row],[spawner_sku]])-FIND("/",Table14[[#This Row],[spawner_sku]])),Table28[Entity Prefab],0)),25,1,1,"Entities"))</f>
        <v>no</v>
      </c>
      <c r="DZ220" s="72">
        <v>1</v>
      </c>
      <c r="EA220" s="72">
        <v>2</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2714</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3827</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224</v>
      </c>
      <c r="DT221">
        <v>1</v>
      </c>
      <c r="DU221">
        <v>130</v>
      </c>
      <c r="DV221">
        <v>100</v>
      </c>
      <c r="DW221" s="75">
        <f ca="1">INDIRECT(ADDRESS(11+(MATCH(RIGHT(Table14[[#This Row],[spawner_sku]],LEN(Table14[[#This Row],[spawner_sku]])-FIND("/",Table14[[#This Row],[spawner_sku]])),Table1[Entity Prefab],0)),10,1,1,"Entities"))</f>
        <v>70</v>
      </c>
      <c r="DX221" s="75">
        <f ca="1">ROUND((Table14[[#This Row],[XP]]*Table14[[#This Row],[entity_spawned (AVG)]])*(Table14[[#This Row],[activating_chance]]/100),0)</f>
        <v>70</v>
      </c>
      <c r="DY221" s="145" t="str">
        <f ca="1">INDIRECT(ADDRESS(11+(MATCH(RIGHT(Table14[[#This Row],[spawner_sku]],LEN(Table14[[#This Row],[spawner_sku]])-FIND("/",Table14[[#This Row],[spawner_sku]])),Table28[Entity Prefab],0)),25,1,1,"Entities"))</f>
        <v>no</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5022</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2714</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3827</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224</v>
      </c>
      <c r="DT222">
        <v>2</v>
      </c>
      <c r="DU222">
        <v>130</v>
      </c>
      <c r="DV222">
        <v>100</v>
      </c>
      <c r="DW222" s="75">
        <f ca="1">INDIRECT(ADDRESS(11+(MATCH(RIGHT(Table14[[#This Row],[spawner_sku]],LEN(Table14[[#This Row],[spawner_sku]])-FIND("/",Table14[[#This Row],[spawner_sku]])),Table1[Entity Prefab],0)),10,1,1,"Entities"))</f>
        <v>70</v>
      </c>
      <c r="DX222" s="75">
        <f ca="1">ROUND((Table14[[#This Row],[XP]]*Table14[[#This Row],[entity_spawned (AVG)]])*(Table14[[#This Row],[activating_chance]]/100),0)</f>
        <v>140</v>
      </c>
      <c r="DY222" s="145" t="str">
        <f ca="1">INDIRECT(ADDRESS(11+(MATCH(RIGHT(Table14[[#This Row],[spawner_sku]],LEN(Table14[[#This Row],[spawner_sku]])-FIND("/",Table14[[#This Row],[spawner_sku]])),Table28[Entity Prefab],0)),25,1,1,"Entities"))</f>
        <v>no</v>
      </c>
      <c r="DZ222" s="72">
        <v>2</v>
      </c>
      <c r="EA222" s="72">
        <v>2</v>
      </c>
      <c r="EB222" s="72" t="b">
        <v>0</v>
      </c>
      <c r="EC222" s="72"/>
      <c r="ED222" s="72"/>
      <c r="EE222" s="72"/>
      <c r="EF222" s="72"/>
      <c r="EG222" s="72"/>
      <c r="EH222" s="72"/>
      <c r="EI222" s="72"/>
      <c r="EJ222" s="72"/>
      <c r="EK222" s="72"/>
      <c r="EL222" s="72"/>
      <c r="EM222" s="72"/>
      <c r="EO222" t="s">
        <v>5023</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5022</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3827</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224</v>
      </c>
      <c r="DT223">
        <v>1</v>
      </c>
      <c r="DU223">
        <v>90</v>
      </c>
      <c r="DV223">
        <v>100</v>
      </c>
      <c r="DW223" s="75">
        <f ca="1">INDIRECT(ADDRESS(11+(MATCH(RIGHT(Table14[[#This Row],[spawner_sku]],LEN(Table14[[#This Row],[spawner_sku]])-FIND("/",Table14[[#This Row],[spawner_sku]])),Table1[Entity Prefab],0)),10,1,1,"Entities"))</f>
        <v>70</v>
      </c>
      <c r="DX223" s="75">
        <f ca="1">ROUND((Table14[[#This Row],[XP]]*Table14[[#This Row],[entity_spawned (AVG)]])*(Table14[[#This Row],[activating_chance]]/100),0)</f>
        <v>70</v>
      </c>
      <c r="DY223" s="145" t="str">
        <f ca="1">INDIRECT(ADDRESS(11+(MATCH(RIGHT(Table14[[#This Row],[spawner_sku]],LEN(Table14[[#This Row],[spawner_sku]])-FIND("/",Table14[[#This Row],[spawner_sku]])),Table28[Entity Prefab],0)),25,1,1,"Entities"))</f>
        <v>no</v>
      </c>
      <c r="DZ223" s="72">
        <v>1</v>
      </c>
      <c r="EA223" s="72">
        <v>1</v>
      </c>
      <c r="EB223" s="72" t="b">
        <v>0</v>
      </c>
      <c r="EC223" s="72"/>
      <c r="ED223" s="72"/>
      <c r="EE223" s="72"/>
      <c r="EF223" s="72"/>
      <c r="EG223" s="72"/>
      <c r="EH223" s="72"/>
      <c r="EI223" s="72"/>
      <c r="EJ223" s="72"/>
      <c r="EK223" s="72"/>
      <c r="EL223" s="72"/>
      <c r="EM223" s="72"/>
      <c r="EO223" t="s">
        <v>5023</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5022</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3827</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224</v>
      </c>
      <c r="DT224">
        <v>3</v>
      </c>
      <c r="DU224">
        <v>150</v>
      </c>
      <c r="DV224">
        <v>100</v>
      </c>
      <c r="DW224" s="75">
        <f ca="1">INDIRECT(ADDRESS(11+(MATCH(RIGHT(Table14[[#This Row],[spawner_sku]],LEN(Table14[[#This Row],[spawner_sku]])-FIND("/",Table14[[#This Row],[spawner_sku]])),Table1[Entity Prefab],0)),10,1,1,"Entities"))</f>
        <v>70</v>
      </c>
      <c r="DX224" s="75">
        <f ca="1">ROUND((Table14[[#This Row],[XP]]*Table14[[#This Row],[entity_spawned (AVG)]])*(Table14[[#This Row],[activating_chance]]/100),0)</f>
        <v>210</v>
      </c>
      <c r="DY224" s="145" t="str">
        <f ca="1">INDIRECT(ADDRESS(11+(MATCH(RIGHT(Table14[[#This Row],[spawner_sku]],LEN(Table14[[#This Row],[spawner_sku]])-FIND("/",Table14[[#This Row],[spawner_sku]])),Table28[Entity Prefab],0)),25,1,1,"Entities"))</f>
        <v>no</v>
      </c>
      <c r="DZ224" s="72">
        <v>3</v>
      </c>
      <c r="EA224" s="72">
        <v>3</v>
      </c>
      <c r="EB224" s="72" t="b">
        <v>0</v>
      </c>
      <c r="EC224" s="72"/>
      <c r="ED224" s="72"/>
      <c r="EE224" s="72"/>
      <c r="EF224" s="72"/>
      <c r="EG224" s="72"/>
      <c r="EH224" s="72"/>
      <c r="EI224" s="72"/>
      <c r="EJ224" s="72"/>
      <c r="EK224" s="72"/>
      <c r="EL224" s="72"/>
      <c r="EM224" s="72"/>
      <c r="EO224" t="s">
        <v>5023</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5022</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3827</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224</v>
      </c>
      <c r="DT225">
        <v>1.5</v>
      </c>
      <c r="DU225">
        <v>100</v>
      </c>
      <c r="DV225">
        <v>100</v>
      </c>
      <c r="DW225" s="75">
        <f ca="1">INDIRECT(ADDRESS(11+(MATCH(RIGHT(Table14[[#This Row],[spawner_sku]],LEN(Table14[[#This Row],[spawner_sku]])-FIND("/",Table14[[#This Row],[spawner_sku]])),Table1[Entity Prefab],0)),10,1,1,"Entities"))</f>
        <v>70</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no</v>
      </c>
      <c r="DZ225" s="72">
        <v>1</v>
      </c>
      <c r="EA225" s="72">
        <v>2</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3827</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226</v>
      </c>
      <c r="DT226">
        <v>1</v>
      </c>
      <c r="DU226">
        <v>2500</v>
      </c>
      <c r="DV226">
        <v>100</v>
      </c>
      <c r="DW226" s="75">
        <f ca="1">INDIRECT(ADDRESS(11+(MATCH(RIGHT(Table14[[#This Row],[spawner_sku]],LEN(Table14[[#This Row],[spawner_sku]])-FIND("/",Table14[[#This Row],[spawner_sku]])),Table1[Entity Prefab],0)),10,1,1,"Entities"))</f>
        <v>263</v>
      </c>
      <c r="DX226" s="75">
        <f ca="1">ROUND((Table14[[#This Row],[XP]]*Table14[[#This Row],[entity_spawned (AVG)]])*(Table14[[#This Row],[activating_chance]]/100),0)</f>
        <v>263</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3827</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226</v>
      </c>
      <c r="DT227">
        <v>1</v>
      </c>
      <c r="DU227">
        <v>2500</v>
      </c>
      <c r="DV227">
        <v>100</v>
      </c>
      <c r="DW227" s="75">
        <f ca="1">INDIRECT(ADDRESS(11+(MATCH(RIGHT(Table14[[#This Row],[spawner_sku]],LEN(Table14[[#This Row],[spawner_sku]])-FIND("/",Table14[[#This Row],[spawner_sku]])),Table1[Entity Prefab],0)),10,1,1,"Entities"))</f>
        <v>263</v>
      </c>
      <c r="DX227" s="75">
        <f ca="1">ROUND((Table14[[#This Row],[XP]]*Table14[[#This Row],[entity_spawned (AVG)]])*(Table14[[#This Row],[activating_chance]]/100),0)</f>
        <v>263</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3827</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226</v>
      </c>
      <c r="DT228">
        <v>1</v>
      </c>
      <c r="DU228">
        <v>2500</v>
      </c>
      <c r="DV228">
        <v>100</v>
      </c>
      <c r="DW228" s="75">
        <f ca="1">INDIRECT(ADDRESS(11+(MATCH(RIGHT(Table14[[#This Row],[spawner_sku]],LEN(Table14[[#This Row],[spawner_sku]])-FIND("/",Table14[[#This Row],[spawner_sku]])),Table1[Entity Prefab],0)),10,1,1,"Entities"))</f>
        <v>263</v>
      </c>
      <c r="DX228" s="75">
        <f ca="1">ROUND((Table14[[#This Row],[XP]]*Table14[[#This Row],[entity_spawned (AVG)]])*(Table14[[#This Row],[activating_chance]]/100),0)</f>
        <v>263</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3827</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226</v>
      </c>
      <c r="DT229">
        <v>1</v>
      </c>
      <c r="DU229">
        <v>2500</v>
      </c>
      <c r="DV229">
        <v>100</v>
      </c>
      <c r="DW229" s="75">
        <f ca="1">INDIRECT(ADDRESS(11+(MATCH(RIGHT(Table14[[#This Row],[spawner_sku]],LEN(Table14[[#This Row],[spawner_sku]])-FIND("/",Table14[[#This Row],[spawner_sku]])),Table1[Entity Prefab],0)),10,1,1,"Entities"))</f>
        <v>263</v>
      </c>
      <c r="DX229" s="75">
        <f ca="1">ROUND((Table14[[#This Row],[XP]]*Table14[[#This Row],[entity_spawned (AVG)]])*(Table14[[#This Row],[activating_chance]]/100),0)</f>
        <v>263</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3827</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226</v>
      </c>
      <c r="DT230">
        <v>1</v>
      </c>
      <c r="DU230">
        <v>2500</v>
      </c>
      <c r="DV230">
        <v>100</v>
      </c>
      <c r="DW230" s="75">
        <f ca="1">INDIRECT(ADDRESS(11+(MATCH(RIGHT(Table14[[#This Row],[spawner_sku]],LEN(Table14[[#This Row],[spawner_sku]])-FIND("/",Table14[[#This Row],[spawner_sku]])),Table1[Entity Prefab],0)),10,1,1,"Entities"))</f>
        <v>263</v>
      </c>
      <c r="DX230" s="75">
        <f ca="1">ROUND((Table14[[#This Row],[XP]]*Table14[[#This Row],[entity_spawned (AVG)]])*(Table14[[#This Row],[activating_chance]]/100),0)</f>
        <v>263</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3827</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228</v>
      </c>
      <c r="DT231">
        <v>1</v>
      </c>
      <c r="DU231">
        <v>2000</v>
      </c>
      <c r="DV231">
        <v>100</v>
      </c>
      <c r="DW231" s="75">
        <f ca="1">INDIRECT(ADDRESS(11+(MATCH(RIGHT(Table14[[#This Row],[spawner_sku]],LEN(Table14[[#This Row],[spawner_sku]])-FIND("/",Table14[[#This Row],[spawner_sku]])),Table1[Entity Prefab],0)),10,1,1,"Entities"))</f>
        <v>175</v>
      </c>
      <c r="DX231" s="75">
        <f ca="1">ROUND((Table14[[#This Row],[XP]]*Table14[[#This Row],[entity_spawned (AVG)]])*(Table14[[#This Row],[activating_chance]]/100),0)</f>
        <v>175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3827</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228</v>
      </c>
      <c r="DT232">
        <v>1</v>
      </c>
      <c r="DU232">
        <v>2000</v>
      </c>
      <c r="DV232">
        <v>100</v>
      </c>
      <c r="DW232" s="75">
        <f ca="1">INDIRECT(ADDRESS(11+(MATCH(RIGHT(Table14[[#This Row],[spawner_sku]],LEN(Table14[[#This Row],[spawner_sku]])-FIND("/",Table14[[#This Row],[spawner_sku]])),Table1[Entity Prefab],0)),10,1,1,"Entities"))</f>
        <v>175</v>
      </c>
      <c r="DX232" s="75">
        <f ca="1">ROUND((Table14[[#This Row],[XP]]*Table14[[#This Row],[entity_spawned (AVG)]])*(Table14[[#This Row],[activating_chance]]/100),0)</f>
        <v>175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3827</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229</v>
      </c>
      <c r="DT233">
        <v>1</v>
      </c>
      <c r="DU233">
        <v>1500</v>
      </c>
      <c r="DV233">
        <v>100</v>
      </c>
      <c r="DW233" s="75">
        <f ca="1">INDIRECT(ADDRESS(11+(MATCH(RIGHT(Table14[[#This Row],[spawner_sku]],LEN(Table14[[#This Row],[spawner_sku]])-FIND("/",Table14[[#This Row],[spawner_sku]])),Table1[Entity Prefab],0)),10,1,1,"Entities"))</f>
        <v>130</v>
      </c>
      <c r="DX233" s="75">
        <f ca="1">ROUND((Table14[[#This Row],[XP]]*Table14[[#This Row],[entity_spawned (AVG)]])*(Table14[[#This Row],[activating_chance]]/100),0)</f>
        <v>130</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3827</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229</v>
      </c>
      <c r="DT234">
        <v>1</v>
      </c>
      <c r="DU234">
        <v>1500</v>
      </c>
      <c r="DV234">
        <v>100</v>
      </c>
      <c r="DW234" s="75">
        <f ca="1">INDIRECT(ADDRESS(11+(MATCH(RIGHT(Table14[[#This Row],[spawner_sku]],LEN(Table14[[#This Row],[spawner_sku]])-FIND("/",Table14[[#This Row],[spawner_sku]])),Table1[Entity Prefab],0)),10,1,1,"Entities"))</f>
        <v>130</v>
      </c>
      <c r="DX234" s="75">
        <f ca="1">ROUND((Table14[[#This Row],[XP]]*Table14[[#This Row],[entity_spawned (AVG)]])*(Table14[[#This Row],[activating_chance]]/100),0)</f>
        <v>130</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3827</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372</v>
      </c>
      <c r="DT235">
        <v>1</v>
      </c>
      <c r="DU235">
        <v>450</v>
      </c>
      <c r="DV235">
        <v>30</v>
      </c>
      <c r="DW235" s="75">
        <f ca="1">INDIRECT(ADDRESS(11+(MATCH(RIGHT(Table14[[#This Row],[spawner_sku]],LEN(Table14[[#This Row],[spawner_sku]])-FIND("/",Table14[[#This Row],[spawner_sku]])),Table1[Entity Prefab],0)),10,1,1,"Entities"))</f>
        <v>0</v>
      </c>
      <c r="DX235" s="75">
        <f ca="1">ROUND((Table14[[#This Row],[XP]]*Table14[[#This Row],[entity_spawned (AVG)]])*(Table14[[#This Row],[activating_chance]]/100),0)</f>
        <v>0</v>
      </c>
      <c r="DY235" s="145" t="str">
        <f ca="1">INDIRECT(ADDRESS(11+(MATCH(RIGHT(Table14[[#This Row],[spawner_sku]],LEN(Table14[[#This Row],[spawner_sku]])-FIND("/",Table14[[#This Row],[spawner_sku]])),Table28[Entity Prefab],0)),25,1,1,"Entities"))</f>
        <v>no</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3827</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372</v>
      </c>
      <c r="DT236">
        <v>1</v>
      </c>
      <c r="DU236">
        <v>450</v>
      </c>
      <c r="DV236">
        <v>100</v>
      </c>
      <c r="DW236" s="75">
        <f ca="1">INDIRECT(ADDRESS(11+(MATCH(RIGHT(Table14[[#This Row],[spawner_sku]],LEN(Table14[[#This Row],[spawner_sku]])-FIND("/",Table14[[#This Row],[spawner_sku]])),Table1[Entity Prefab],0)),10,1,1,"Entities"))</f>
        <v>0</v>
      </c>
      <c r="DX236" s="75">
        <f ca="1">ROUND((Table14[[#This Row],[XP]]*Table14[[#This Row],[entity_spawned (AVG)]])*(Table14[[#This Row],[activating_chance]]/100),0)</f>
        <v>0</v>
      </c>
      <c r="DY236" s="145" t="str">
        <f ca="1">INDIRECT(ADDRESS(11+(MATCH(RIGHT(Table14[[#This Row],[spawner_sku]],LEN(Table14[[#This Row],[spawner_sku]])-FIND("/",Table14[[#This Row],[spawner_sku]])),Table28[Entity Prefab],0)),25,1,1,"Entities"))</f>
        <v>no</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3827</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372</v>
      </c>
      <c r="DT237">
        <v>1</v>
      </c>
      <c r="DU237">
        <v>450</v>
      </c>
      <c r="DV237">
        <v>100</v>
      </c>
      <c r="DW237" s="75">
        <f ca="1">INDIRECT(ADDRESS(11+(MATCH(RIGHT(Table14[[#This Row],[spawner_sku]],LEN(Table14[[#This Row],[spawner_sku]])-FIND("/",Table14[[#This Row],[spawner_sku]])),Table1[Entity Prefab],0)),10,1,1,"Entities"))</f>
        <v>0</v>
      </c>
      <c r="DX237" s="75">
        <f ca="1">ROUND((Table14[[#This Row],[XP]]*Table14[[#This Row],[entity_spawned (AVG)]])*(Table14[[#This Row],[activating_chance]]/100),0)</f>
        <v>0</v>
      </c>
      <c r="DY237" s="145" t="str">
        <f ca="1">INDIRECT(ADDRESS(11+(MATCH(RIGHT(Table14[[#This Row],[spawner_sku]],LEN(Table14[[#This Row],[spawner_sku]])-FIND("/",Table14[[#This Row],[spawner_sku]])),Table28[Entity Prefab],0)),25,1,1,"Entities"))</f>
        <v>no</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3827</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372</v>
      </c>
      <c r="DT238">
        <v>1</v>
      </c>
      <c r="DU238">
        <v>450</v>
      </c>
      <c r="DV238">
        <v>100</v>
      </c>
      <c r="DW238" s="75">
        <f ca="1">INDIRECT(ADDRESS(11+(MATCH(RIGHT(Table14[[#This Row],[spawner_sku]],LEN(Table14[[#This Row],[spawner_sku]])-FIND("/",Table14[[#This Row],[spawner_sku]])),Table1[Entity Prefab],0)),10,1,1,"Entities"))</f>
        <v>0</v>
      </c>
      <c r="DX238" s="75">
        <f ca="1">ROUND((Table14[[#This Row],[XP]]*Table14[[#This Row],[entity_spawned (AVG)]])*(Table14[[#This Row],[activating_chance]]/100),0)</f>
        <v>0</v>
      </c>
      <c r="DY238" s="145" t="str">
        <f ca="1">INDIRECT(ADDRESS(11+(MATCH(RIGHT(Table14[[#This Row],[spawner_sku]],LEN(Table14[[#This Row],[spawner_sku]])-FIND("/",Table14[[#This Row],[spawner_sku]])),Table28[Entity Prefab],0)),25,1,1,"Entities"))</f>
        <v>no</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3827</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372</v>
      </c>
      <c r="DT239">
        <v>1</v>
      </c>
      <c r="DU239">
        <v>450</v>
      </c>
      <c r="DV239">
        <v>100</v>
      </c>
      <c r="DW239" s="75">
        <f ca="1">INDIRECT(ADDRESS(11+(MATCH(RIGHT(Table14[[#This Row],[spawner_sku]],LEN(Table14[[#This Row],[spawner_sku]])-FIND("/",Table14[[#This Row],[spawner_sku]])),Table1[Entity Prefab],0)),10,1,1,"Entities"))</f>
        <v>0</v>
      </c>
      <c r="DX239" s="75">
        <f ca="1">ROUND((Table14[[#This Row],[XP]]*Table14[[#This Row],[entity_spawned (AVG)]])*(Table14[[#This Row],[activating_chance]]/100),0)</f>
        <v>0</v>
      </c>
      <c r="DY239" s="145" t="str">
        <f ca="1">INDIRECT(ADDRESS(11+(MATCH(RIGHT(Table14[[#This Row],[spawner_sku]],LEN(Table14[[#This Row],[spawner_sku]])-FIND("/",Table14[[#This Row],[spawner_sku]])),Table28[Entity Prefab],0)),25,1,1,"Entities"))</f>
        <v>no</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3827</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372</v>
      </c>
      <c r="DT240">
        <v>1</v>
      </c>
      <c r="DU240">
        <v>450</v>
      </c>
      <c r="DV240">
        <v>100</v>
      </c>
      <c r="DW240" s="75">
        <f ca="1">INDIRECT(ADDRESS(11+(MATCH(RIGHT(Table14[[#This Row],[spawner_sku]],LEN(Table14[[#This Row],[spawner_sku]])-FIND("/",Table14[[#This Row],[spawner_sku]])),Table1[Entity Prefab],0)),10,1,1,"Entities"))</f>
        <v>0</v>
      </c>
      <c r="DX240" s="75">
        <f ca="1">ROUND((Table14[[#This Row],[XP]]*Table14[[#This Row],[entity_spawned (AVG)]])*(Table14[[#This Row],[activating_chance]]/100),0)</f>
        <v>0</v>
      </c>
      <c r="DY240" s="145" t="str">
        <f ca="1">INDIRECT(ADDRESS(11+(MATCH(RIGHT(Table14[[#This Row],[spawner_sku]],LEN(Table14[[#This Row],[spawner_sku]])-FIND("/",Table14[[#This Row],[spawner_sku]])),Table28[Entity Prefab],0)),25,1,1,"Entities"))</f>
        <v>no</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3827</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450</v>
      </c>
      <c r="DT241">
        <v>1</v>
      </c>
      <c r="DU241">
        <v>240</v>
      </c>
      <c r="DV241">
        <v>100</v>
      </c>
      <c r="DW241" s="75">
        <f ca="1">INDIRECT(ADDRESS(11+(MATCH(RIGHT(Table14[[#This Row],[spawner_sku]],LEN(Table14[[#This Row],[spawner_sku]])-FIND("/",Table14[[#This Row],[spawner_sku]])),Table1[Entity Prefab],0)),10,1,1,"Entities"))</f>
        <v>83</v>
      </c>
      <c r="DX241" s="75">
        <f ca="1">ROUND((Table14[[#This Row],[XP]]*Table14[[#This Row],[entity_spawned (AVG)]])*(Table14[[#This Row],[activating_chance]]/100),0)</f>
        <v>83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3823</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3827</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452</v>
      </c>
      <c r="DT242">
        <v>1</v>
      </c>
      <c r="DU242">
        <v>280</v>
      </c>
      <c r="DV242">
        <v>100</v>
      </c>
      <c r="DW242" s="75">
        <f ca="1">INDIRECT(ADDRESS(11+(MATCH(RIGHT(Table14[[#This Row],[spawner_sku]],LEN(Table14[[#This Row],[spawner_sku]])-FIND("/",Table14[[#This Row],[spawner_sku]])),Table1[Entity Prefab],0)),10,1,1,"Entities"))</f>
        <v>143</v>
      </c>
      <c r="DX242" s="75">
        <f ca="1">ROUND((Table14[[#This Row],[XP]]*Table14[[#This Row],[entity_spawned (AVG)]])*(Table14[[#This Row],[activating_chance]]/100),0)</f>
        <v>143</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3827</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452</v>
      </c>
      <c r="DT243">
        <v>1</v>
      </c>
      <c r="DU243">
        <v>280</v>
      </c>
      <c r="DV243">
        <v>100</v>
      </c>
      <c r="DW243" s="75">
        <f ca="1">INDIRECT(ADDRESS(11+(MATCH(RIGHT(Table14[[#This Row],[spawner_sku]],LEN(Table14[[#This Row],[spawner_sku]])-FIND("/",Table14[[#This Row],[spawner_sku]])),Table1[Entity Prefab],0)),10,1,1,"Entities"))</f>
        <v>143</v>
      </c>
      <c r="DX243" s="75">
        <f ca="1">ROUND((Table14[[#This Row],[XP]]*Table14[[#This Row],[entity_spawned (AVG)]])*(Table14[[#This Row],[activating_chance]]/100),0)</f>
        <v>143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3827</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453</v>
      </c>
      <c r="DT244">
        <v>1</v>
      </c>
      <c r="DU244">
        <v>300</v>
      </c>
      <c r="DV244">
        <v>100</v>
      </c>
      <c r="DW244" s="75">
        <f ca="1">INDIRECT(ADDRESS(11+(MATCH(RIGHT(Table14[[#This Row],[spawner_sku]],LEN(Table14[[#This Row],[spawner_sku]])-FIND("/",Table14[[#This Row],[spawner_sku]])),Table1[Entity Prefab],0)),10,1,1,"Entities"))</f>
        <v>130</v>
      </c>
      <c r="DX244" s="75">
        <f ca="1">ROUND((Table14[[#This Row],[XP]]*Table14[[#This Row],[entity_spawned (AVG)]])*(Table14[[#This Row],[activating_chance]]/100),0)</f>
        <v>130</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3827</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453</v>
      </c>
      <c r="DT245">
        <v>1</v>
      </c>
      <c r="DU245">
        <v>300</v>
      </c>
      <c r="DV245">
        <v>100</v>
      </c>
      <c r="DW245" s="75">
        <f ca="1">INDIRECT(ADDRESS(11+(MATCH(RIGHT(Table14[[#This Row],[spawner_sku]],LEN(Table14[[#This Row],[spawner_sku]])-FIND("/",Table14[[#This Row],[spawner_sku]])),Table1[Entity Prefab],0)),10,1,1,"Entities"))</f>
        <v>130</v>
      </c>
      <c r="DX245" s="75">
        <f ca="1">ROUND((Table14[[#This Row],[XP]]*Table14[[#This Row],[entity_spawned (AVG)]])*(Table14[[#This Row],[activating_chance]]/100),0)</f>
        <v>130</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3827</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371</v>
      </c>
      <c r="DT246">
        <v>1</v>
      </c>
      <c r="DU246">
        <v>180</v>
      </c>
      <c r="DV246">
        <v>100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75</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3827</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371</v>
      </c>
      <c r="DT247">
        <v>1</v>
      </c>
      <c r="DU247">
        <v>220</v>
      </c>
      <c r="DV247">
        <v>100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75</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3827</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371</v>
      </c>
      <c r="DT248">
        <v>1</v>
      </c>
      <c r="DU248">
        <v>150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3827</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371</v>
      </c>
      <c r="DT249">
        <v>1</v>
      </c>
      <c r="DU249">
        <v>180</v>
      </c>
      <c r="DV249">
        <v>80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60</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3827</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371</v>
      </c>
      <c r="DT250">
        <v>1</v>
      </c>
      <c r="DU250">
        <v>90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3827</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371</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3827</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371</v>
      </c>
      <c r="DT252">
        <v>1</v>
      </c>
      <c r="DU252">
        <v>150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3827</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371</v>
      </c>
      <c r="DT253">
        <v>1</v>
      </c>
      <c r="DU253">
        <v>220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3827</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371</v>
      </c>
      <c r="DT254">
        <v>1</v>
      </c>
      <c r="DU254">
        <v>220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3827</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371</v>
      </c>
      <c r="DT255">
        <v>1</v>
      </c>
      <c r="DU255">
        <v>220</v>
      </c>
      <c r="DV255">
        <v>30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23</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3827</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371</v>
      </c>
      <c r="DT256">
        <v>1</v>
      </c>
      <c r="DU256">
        <v>80</v>
      </c>
      <c r="DV256">
        <v>80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60</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3827</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371</v>
      </c>
      <c r="DT257">
        <v>1</v>
      </c>
      <c r="DU257">
        <v>220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3827</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371</v>
      </c>
      <c r="DT258">
        <v>1</v>
      </c>
      <c r="DU258">
        <v>220</v>
      </c>
      <c r="DV258">
        <v>80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60</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3827</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371</v>
      </c>
      <c r="DT259">
        <v>1</v>
      </c>
      <c r="DU259">
        <v>150</v>
      </c>
      <c r="DV259">
        <v>50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38</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3827</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371</v>
      </c>
      <c r="DT260">
        <v>1</v>
      </c>
      <c r="DU260">
        <v>150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3827</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371</v>
      </c>
      <c r="DT261">
        <v>1</v>
      </c>
      <c r="DU261">
        <v>150</v>
      </c>
      <c r="DV261">
        <v>50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38</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3827</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517</v>
      </c>
      <c r="DT262">
        <v>1</v>
      </c>
      <c r="DU262">
        <v>240</v>
      </c>
      <c r="DV262">
        <v>100</v>
      </c>
      <c r="DW262" s="75">
        <f ca="1">INDIRECT(ADDRESS(11+(MATCH(RIGHT(Table14[[#This Row],[spawner_sku]],LEN(Table14[[#This Row],[spawner_sku]])-FIND("/",Table14[[#This Row],[spawner_sku]])),Table1[Entity Prefab],0)),10,1,1,"Entities"))</f>
        <v>105</v>
      </c>
      <c r="DX262" s="75">
        <f ca="1">ROUND((Table14[[#This Row],[XP]]*Table14[[#This Row],[entity_spawned (AVG)]])*(Table14[[#This Row],[activating_chance]]/100),0)</f>
        <v>105</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3827</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517</v>
      </c>
      <c r="DT263">
        <v>1</v>
      </c>
      <c r="DU263">
        <v>240</v>
      </c>
      <c r="DV263">
        <v>100</v>
      </c>
      <c r="DW263" s="75">
        <f ca="1">INDIRECT(ADDRESS(11+(MATCH(RIGHT(Table14[[#This Row],[spawner_sku]],LEN(Table14[[#This Row],[spawner_sku]])-FIND("/",Table14[[#This Row],[spawner_sku]])),Table1[Entity Prefab],0)),10,1,1,"Entities"))</f>
        <v>105</v>
      </c>
      <c r="DX263" s="75">
        <f ca="1">ROUND((Table14[[#This Row],[XP]]*Table14[[#This Row],[entity_spawned (AVG)]])*(Table14[[#This Row],[activating_chance]]/100),0)</f>
        <v>105</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3827</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517</v>
      </c>
      <c r="DT264">
        <v>1</v>
      </c>
      <c r="DU264">
        <v>220</v>
      </c>
      <c r="DV264">
        <v>100</v>
      </c>
      <c r="DW264" s="75">
        <f ca="1">INDIRECT(ADDRESS(11+(MATCH(RIGHT(Table14[[#This Row],[spawner_sku]],LEN(Table14[[#This Row],[spawner_sku]])-FIND("/",Table14[[#This Row],[spawner_sku]])),Table1[Entity Prefab],0)),10,1,1,"Entities"))</f>
        <v>105</v>
      </c>
      <c r="DX264" s="75">
        <f ca="1">ROUND((Table14[[#This Row],[XP]]*Table14[[#This Row],[entity_spawned (AVG)]])*(Table14[[#This Row],[activating_chance]]/100),0)</f>
        <v>105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3827</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517</v>
      </c>
      <c r="DT265">
        <v>1</v>
      </c>
      <c r="DU265">
        <v>220</v>
      </c>
      <c r="DV265">
        <v>80</v>
      </c>
      <c r="DW265" s="75">
        <f ca="1">INDIRECT(ADDRESS(11+(MATCH(RIGHT(Table14[[#This Row],[spawner_sku]],LEN(Table14[[#This Row],[spawner_sku]])-FIND("/",Table14[[#This Row],[spawner_sku]])),Table1[Entity Prefab],0)),10,1,1,"Entities"))</f>
        <v>105</v>
      </c>
      <c r="DX265" s="75">
        <f ca="1">ROUND((Table14[[#This Row],[XP]]*Table14[[#This Row],[entity_spawned (AVG)]])*(Table14[[#This Row],[activating_chance]]/100),0)</f>
        <v>84</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3827</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5023</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517</v>
      </c>
      <c r="DT266">
        <v>1</v>
      </c>
      <c r="DU266">
        <v>220</v>
      </c>
      <c r="DV266">
        <v>70</v>
      </c>
      <c r="DW266" s="75">
        <f ca="1">INDIRECT(ADDRESS(11+(MATCH(RIGHT(Table14[[#This Row],[spawner_sku]],LEN(Table14[[#This Row],[spawner_sku]])-FIND("/",Table14[[#This Row],[spawner_sku]])),Table1[Entity Prefab],0)),10,1,1,"Entities"))</f>
        <v>105</v>
      </c>
      <c r="DX266" s="75">
        <f ca="1">ROUND((Table14[[#This Row],[XP]]*Table14[[#This Row],[entity_spawned (AVG)]])*(Table14[[#This Row],[activating_chance]]/100),0)</f>
        <v>74</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3827</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5023</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517</v>
      </c>
      <c r="DT267">
        <v>1</v>
      </c>
      <c r="DU267">
        <v>220</v>
      </c>
      <c r="DV267">
        <v>100</v>
      </c>
      <c r="DW267" s="75">
        <f ca="1">INDIRECT(ADDRESS(11+(MATCH(RIGHT(Table14[[#This Row],[spawner_sku]],LEN(Table14[[#This Row],[spawner_sku]])-FIND("/",Table14[[#This Row],[spawner_sku]])),Table1[Entity Prefab],0)),10,1,1,"Entities"))</f>
        <v>105</v>
      </c>
      <c r="DX267" s="75">
        <f ca="1">ROUND((Table14[[#This Row],[XP]]*Table14[[#This Row],[entity_spawned (AVG)]])*(Table14[[#This Row],[activating_chance]]/100),0)</f>
        <v>105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3827</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5023</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517</v>
      </c>
      <c r="DT268">
        <v>1</v>
      </c>
      <c r="DU268">
        <v>220</v>
      </c>
      <c r="DV268">
        <v>100</v>
      </c>
      <c r="DW268" s="75">
        <f ca="1">INDIRECT(ADDRESS(11+(MATCH(RIGHT(Table14[[#This Row],[spawner_sku]],LEN(Table14[[#This Row],[spawner_sku]])-FIND("/",Table14[[#This Row],[spawner_sku]])),Table1[Entity Prefab],0)),10,1,1,"Entities"))</f>
        <v>105</v>
      </c>
      <c r="DX268" s="75">
        <f ca="1">ROUND((Table14[[#This Row],[XP]]*Table14[[#This Row],[entity_spawned (AVG)]])*(Table14[[#This Row],[activating_chance]]/100),0)</f>
        <v>105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3827</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517</v>
      </c>
      <c r="DT269">
        <v>1</v>
      </c>
      <c r="DU269">
        <v>220</v>
      </c>
      <c r="DV269">
        <v>100</v>
      </c>
      <c r="DW269" s="75">
        <f ca="1">INDIRECT(ADDRESS(11+(MATCH(RIGHT(Table14[[#This Row],[spawner_sku]],LEN(Table14[[#This Row],[spawner_sku]])-FIND("/",Table14[[#This Row],[spawner_sku]])),Table1[Entity Prefab],0)),10,1,1,"Entities"))</f>
        <v>105</v>
      </c>
      <c r="DX269" s="75">
        <f ca="1">ROUND((Table14[[#This Row],[XP]]*Table14[[#This Row],[entity_spawned (AVG)]])*(Table14[[#This Row],[activating_chance]]/100),0)</f>
        <v>105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3827</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517</v>
      </c>
      <c r="DT270">
        <v>1</v>
      </c>
      <c r="DU270">
        <v>220</v>
      </c>
      <c r="DV270">
        <v>70</v>
      </c>
      <c r="DW270" s="75">
        <f ca="1">INDIRECT(ADDRESS(11+(MATCH(RIGHT(Table14[[#This Row],[spawner_sku]],LEN(Table14[[#This Row],[spawner_sku]])-FIND("/",Table14[[#This Row],[spawner_sku]])),Table1[Entity Prefab],0)),10,1,1,"Entities"))</f>
        <v>105</v>
      </c>
      <c r="DX270" s="75">
        <f ca="1">ROUND((Table14[[#This Row],[XP]]*Table14[[#This Row],[entity_spawned (AVG)]])*(Table14[[#This Row],[activating_chance]]/100),0)</f>
        <v>74</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3827</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517</v>
      </c>
      <c r="DT271">
        <v>1</v>
      </c>
      <c r="DU271">
        <v>220</v>
      </c>
      <c r="DV271">
        <v>100</v>
      </c>
      <c r="DW271" s="75">
        <f ca="1">INDIRECT(ADDRESS(11+(MATCH(RIGHT(Table14[[#This Row],[spawner_sku]],LEN(Table14[[#This Row],[spawner_sku]])-FIND("/",Table14[[#This Row],[spawner_sku]])),Table1[Entity Prefab],0)),10,1,1,"Entities"))</f>
        <v>105</v>
      </c>
      <c r="DX271" s="75">
        <f ca="1">ROUND((Table14[[#This Row],[XP]]*Table14[[#This Row],[entity_spawned (AVG)]])*(Table14[[#This Row],[activating_chance]]/100),0)</f>
        <v>105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3827</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517</v>
      </c>
      <c r="DT272">
        <v>1</v>
      </c>
      <c r="DU272">
        <v>240</v>
      </c>
      <c r="DV272">
        <v>100</v>
      </c>
      <c r="DW272" s="75">
        <f ca="1">INDIRECT(ADDRESS(11+(MATCH(RIGHT(Table14[[#This Row],[spawner_sku]],LEN(Table14[[#This Row],[spawner_sku]])-FIND("/",Table14[[#This Row],[spawner_sku]])),Table1[Entity Prefab],0)),10,1,1,"Entities"))</f>
        <v>105</v>
      </c>
      <c r="DX272" s="75">
        <f ca="1">ROUND((Table14[[#This Row],[XP]]*Table14[[#This Row],[entity_spawned (AVG)]])*(Table14[[#This Row],[activating_chance]]/100),0)</f>
        <v>105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3827</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517</v>
      </c>
      <c r="DT273">
        <v>1</v>
      </c>
      <c r="DU273">
        <v>220</v>
      </c>
      <c r="DV273">
        <v>40</v>
      </c>
      <c r="DW273" s="75">
        <f ca="1">INDIRECT(ADDRESS(11+(MATCH(RIGHT(Table14[[#This Row],[spawner_sku]],LEN(Table14[[#This Row],[spawner_sku]])-FIND("/",Table14[[#This Row],[spawner_sku]])),Table1[Entity Prefab],0)),10,1,1,"Entities"))</f>
        <v>105</v>
      </c>
      <c r="DX273" s="75">
        <f ca="1">ROUND((Table14[[#This Row],[XP]]*Table14[[#This Row],[entity_spawned (AVG)]])*(Table14[[#This Row],[activating_chance]]/100),0)</f>
        <v>42</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3827</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517</v>
      </c>
      <c r="DT274">
        <v>1</v>
      </c>
      <c r="DU274">
        <v>240</v>
      </c>
      <c r="DV274">
        <v>100</v>
      </c>
      <c r="DW274" s="75">
        <f ca="1">INDIRECT(ADDRESS(11+(MATCH(RIGHT(Table14[[#This Row],[spawner_sku]],LEN(Table14[[#This Row],[spawner_sku]])-FIND("/",Table14[[#This Row],[spawner_sku]])),Table1[Entity Prefab],0)),10,1,1,"Entities"))</f>
        <v>105</v>
      </c>
      <c r="DX274" s="75">
        <f ca="1">ROUND((Table14[[#This Row],[XP]]*Table14[[#This Row],[entity_spawned (AVG)]])*(Table14[[#This Row],[activating_chance]]/100),0)</f>
        <v>105</v>
      </c>
      <c r="DY274" s="145" t="str">
        <f ca="1">INDIRECT(ADDRESS(11+(MATCH(RIGHT(Table14[[#This Row],[spawner_sku]],LEN(Table14[[#This Row],[spawner_sku]])-FIND("/",Table14[[#This Row],[spawner_sku]])),Table28[Entity Prefab],0)),25,1,1,"Entities"))</f>
        <v>yes</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3827</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499</v>
      </c>
      <c r="DT275">
        <v>1</v>
      </c>
      <c r="DU275">
        <v>310</v>
      </c>
      <c r="DV275">
        <v>100</v>
      </c>
      <c r="DW275" s="75">
        <f ca="1">INDIRECT(ADDRESS(11+(MATCH(RIGHT(Table14[[#This Row],[spawner_sku]],LEN(Table14[[#This Row],[spawner_sku]])-FIND("/",Table14[[#This Row],[spawner_sku]])),Table1[Entity Prefab],0)),10,1,1,"Entities"))</f>
        <v>103</v>
      </c>
      <c r="DX275" s="75">
        <f ca="1">ROUND((Table14[[#This Row],[XP]]*Table14[[#This Row],[entity_spawned (AVG)]])*(Table14[[#This Row],[activating_chance]]/100),0)</f>
        <v>103</v>
      </c>
      <c r="DY275" s="145" t="str">
        <f ca="1">INDIRECT(ADDRESS(11+(MATCH(RIGHT(Table14[[#This Row],[spawner_sku]],LEN(Table14[[#This Row],[spawner_sku]])-FIND("/",Table14[[#This Row],[spawner_sku]])),Table28[Entity Prefab],0)),25,1,1,"Entities"))</f>
        <v>yes</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3827</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499</v>
      </c>
      <c r="DT276">
        <v>1</v>
      </c>
      <c r="DU276">
        <v>310</v>
      </c>
      <c r="DV276">
        <v>100</v>
      </c>
      <c r="DW276" s="75">
        <f ca="1">INDIRECT(ADDRESS(11+(MATCH(RIGHT(Table14[[#This Row],[spawner_sku]],LEN(Table14[[#This Row],[spawner_sku]])-FIND("/",Table14[[#This Row],[spawner_sku]])),Table1[Entity Prefab],0)),10,1,1,"Entities"))</f>
        <v>103</v>
      </c>
      <c r="DX276" s="75">
        <f ca="1">ROUND((Table14[[#This Row],[XP]]*Table14[[#This Row],[entity_spawned (AVG)]])*(Table14[[#This Row],[activating_chance]]/100),0)</f>
        <v>103</v>
      </c>
      <c r="DY276" s="145" t="str">
        <f ca="1">INDIRECT(ADDRESS(11+(MATCH(RIGHT(Table14[[#This Row],[spawner_sku]],LEN(Table14[[#This Row],[spawner_sku]])-FIND("/",Table14[[#This Row],[spawner_sku]])),Table28[Entity Prefab],0)),25,1,1,"Entities"))</f>
        <v>yes</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3827</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499</v>
      </c>
      <c r="DT277">
        <v>1</v>
      </c>
      <c r="DU277">
        <v>310</v>
      </c>
      <c r="DV277">
        <v>100</v>
      </c>
      <c r="DW277" s="75">
        <f ca="1">INDIRECT(ADDRESS(11+(MATCH(RIGHT(Table14[[#This Row],[spawner_sku]],LEN(Table14[[#This Row],[spawner_sku]])-FIND("/",Table14[[#This Row],[spawner_sku]])),Table1[Entity Prefab],0)),10,1,1,"Entities"))</f>
        <v>103</v>
      </c>
      <c r="DX277" s="75">
        <f ca="1">ROUND((Table14[[#This Row],[XP]]*Table14[[#This Row],[entity_spawned (AVG)]])*(Table14[[#This Row],[activating_chance]]/100),0)</f>
        <v>103</v>
      </c>
      <c r="DY277" s="145" t="str">
        <f ca="1">INDIRECT(ADDRESS(11+(MATCH(RIGHT(Table14[[#This Row],[spawner_sku]],LEN(Table14[[#This Row],[spawner_sku]])-FIND("/",Table14[[#This Row],[spawner_sku]])),Table28[Entity Prefab],0)),25,1,1,"Entities"))</f>
        <v>yes</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3827</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499</v>
      </c>
      <c r="DT278">
        <v>1</v>
      </c>
      <c r="DU278">
        <v>310</v>
      </c>
      <c r="DV278">
        <v>100</v>
      </c>
      <c r="DW278" s="75">
        <f ca="1">INDIRECT(ADDRESS(11+(MATCH(RIGHT(Table14[[#This Row],[spawner_sku]],LEN(Table14[[#This Row],[spawner_sku]])-FIND("/",Table14[[#This Row],[spawner_sku]])),Table1[Entity Prefab],0)),10,1,1,"Entities"))</f>
        <v>103</v>
      </c>
      <c r="DX278" s="75">
        <f ca="1">ROUND((Table14[[#This Row],[XP]]*Table14[[#This Row],[entity_spawned (AVG)]])*(Table14[[#This Row],[activating_chance]]/100),0)</f>
        <v>103</v>
      </c>
      <c r="DY278" s="145" t="str">
        <f ca="1">INDIRECT(ADDRESS(11+(MATCH(RIGHT(Table14[[#This Row],[spawner_sku]],LEN(Table14[[#This Row],[spawner_sku]])-FIND("/",Table14[[#This Row],[spawner_sku]])),Table28[Entity Prefab],0)),25,1,1,"Entities"))</f>
        <v>yes</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3827</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499</v>
      </c>
      <c r="DT279">
        <v>1</v>
      </c>
      <c r="DU279">
        <v>310</v>
      </c>
      <c r="DV279">
        <v>100</v>
      </c>
      <c r="DW279" s="75">
        <f ca="1">INDIRECT(ADDRESS(11+(MATCH(RIGHT(Table14[[#This Row],[spawner_sku]],LEN(Table14[[#This Row],[spawner_sku]])-FIND("/",Table14[[#This Row],[spawner_sku]])),Table1[Entity Prefab],0)),10,1,1,"Entities"))</f>
        <v>103</v>
      </c>
      <c r="DX279" s="75">
        <f ca="1">ROUND((Table14[[#This Row],[XP]]*Table14[[#This Row],[entity_spawned (AVG)]])*(Table14[[#This Row],[activating_chance]]/100),0)</f>
        <v>103</v>
      </c>
      <c r="DY279" s="145" t="str">
        <f ca="1">INDIRECT(ADDRESS(11+(MATCH(RIGHT(Table14[[#This Row],[spawner_sku]],LEN(Table14[[#This Row],[spawner_sku]])-FIND("/",Table14[[#This Row],[spawner_sku]])),Table28[Entity Prefab],0)),25,1,1,"Entities"))</f>
        <v>yes</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3827</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499</v>
      </c>
      <c r="DT280">
        <v>1</v>
      </c>
      <c r="DU280">
        <v>310</v>
      </c>
      <c r="DV280">
        <v>100</v>
      </c>
      <c r="DW280" s="75">
        <f ca="1">INDIRECT(ADDRESS(11+(MATCH(RIGHT(Table14[[#This Row],[spawner_sku]],LEN(Table14[[#This Row],[spawner_sku]])-FIND("/",Table14[[#This Row],[spawner_sku]])),Table1[Entity Prefab],0)),10,1,1,"Entities"))</f>
        <v>103</v>
      </c>
      <c r="DX280" s="75">
        <f ca="1">ROUND((Table14[[#This Row],[XP]]*Table14[[#This Row],[entity_spawned (AVG)]])*(Table14[[#This Row],[activating_chance]]/100),0)</f>
        <v>103</v>
      </c>
      <c r="DY280" s="145" t="str">
        <f ca="1">INDIRECT(ADDRESS(11+(MATCH(RIGHT(Table14[[#This Row],[spawner_sku]],LEN(Table14[[#This Row],[spawner_sku]])-FIND("/",Table14[[#This Row],[spawner_sku]])),Table28[Entity Prefab],0)),25,1,1,"Entities"))</f>
        <v>yes</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3827</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499</v>
      </c>
      <c r="DT281">
        <v>1</v>
      </c>
      <c r="DU281">
        <v>310</v>
      </c>
      <c r="DV281">
        <v>100</v>
      </c>
      <c r="DW281" s="75">
        <f ca="1">INDIRECT(ADDRESS(11+(MATCH(RIGHT(Table14[[#This Row],[spawner_sku]],LEN(Table14[[#This Row],[spawner_sku]])-FIND("/",Table14[[#This Row],[spawner_sku]])),Table1[Entity Prefab],0)),10,1,1,"Entities"))</f>
        <v>103</v>
      </c>
      <c r="DX281" s="75">
        <f ca="1">ROUND((Table14[[#This Row],[XP]]*Table14[[#This Row],[entity_spawned (AVG)]])*(Table14[[#This Row],[activating_chance]]/100),0)</f>
        <v>103</v>
      </c>
      <c r="DY281" s="145" t="str">
        <f ca="1">INDIRECT(ADDRESS(11+(MATCH(RIGHT(Table14[[#This Row],[spawner_sku]],LEN(Table14[[#This Row],[spawner_sku]])-FIND("/",Table14[[#This Row],[spawner_sku]])),Table28[Entity Prefab],0)),25,1,1,"Entities"))</f>
        <v>yes</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3827</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499</v>
      </c>
      <c r="DT282">
        <v>1</v>
      </c>
      <c r="DU282">
        <v>310</v>
      </c>
      <c r="DV282">
        <v>30</v>
      </c>
      <c r="DW282" s="75">
        <f ca="1">INDIRECT(ADDRESS(11+(MATCH(RIGHT(Table14[[#This Row],[spawner_sku]],LEN(Table14[[#This Row],[spawner_sku]])-FIND("/",Table14[[#This Row],[spawner_sku]])),Table1[Entity Prefab],0)),10,1,1,"Entities"))</f>
        <v>103</v>
      </c>
      <c r="DX282" s="75">
        <f ca="1">ROUND((Table14[[#This Row],[XP]]*Table14[[#This Row],[entity_spawned (AVG)]])*(Table14[[#This Row],[activating_chance]]/100),0)</f>
        <v>31</v>
      </c>
      <c r="DY282" s="145" t="str">
        <f ca="1">INDIRECT(ADDRESS(11+(MATCH(RIGHT(Table14[[#This Row],[spawner_sku]],LEN(Table14[[#This Row],[spawner_sku]])-FIND("/",Table14[[#This Row],[spawner_sku]])),Table28[Entity Prefab],0)),25,1,1,"Entities"))</f>
        <v>yes</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3827</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499</v>
      </c>
      <c r="DT283">
        <v>1</v>
      </c>
      <c r="DU283">
        <v>310</v>
      </c>
      <c r="DV283">
        <v>100</v>
      </c>
      <c r="DW283" s="75">
        <f ca="1">INDIRECT(ADDRESS(11+(MATCH(RIGHT(Table14[[#This Row],[spawner_sku]],LEN(Table14[[#This Row],[spawner_sku]])-FIND("/",Table14[[#This Row],[spawner_sku]])),Table1[Entity Prefab],0)),10,1,1,"Entities"))</f>
        <v>103</v>
      </c>
      <c r="DX283" s="75">
        <f ca="1">ROUND((Table14[[#This Row],[XP]]*Table14[[#This Row],[entity_spawned (AVG)]])*(Table14[[#This Row],[activating_chance]]/100),0)</f>
        <v>103</v>
      </c>
      <c r="DY283" s="145" t="str">
        <f ca="1">INDIRECT(ADDRESS(11+(MATCH(RIGHT(Table14[[#This Row],[spawner_sku]],LEN(Table14[[#This Row],[spawner_sku]])-FIND("/",Table14[[#This Row],[spawner_sku]])),Table28[Entity Prefab],0)),25,1,1,"Entities"))</f>
        <v>yes</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3827</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499</v>
      </c>
      <c r="DT284">
        <v>1</v>
      </c>
      <c r="DU284">
        <v>310</v>
      </c>
      <c r="DV284">
        <v>100</v>
      </c>
      <c r="DW284" s="75">
        <f ca="1">INDIRECT(ADDRESS(11+(MATCH(RIGHT(Table14[[#This Row],[spawner_sku]],LEN(Table14[[#This Row],[spawner_sku]])-FIND("/",Table14[[#This Row],[spawner_sku]])),Table1[Entity Prefab],0)),10,1,1,"Entities"))</f>
        <v>103</v>
      </c>
      <c r="DX284" s="75">
        <f ca="1">ROUND((Table14[[#This Row],[XP]]*Table14[[#This Row],[entity_spawned (AVG)]])*(Table14[[#This Row],[activating_chance]]/100),0)</f>
        <v>103</v>
      </c>
      <c r="DY284" s="145" t="str">
        <f ca="1">INDIRECT(ADDRESS(11+(MATCH(RIGHT(Table14[[#This Row],[spawner_sku]],LEN(Table14[[#This Row],[spawner_sku]])-FIND("/",Table14[[#This Row],[spawner_sku]])),Table28[Entity Prefab],0)),25,1,1,"Entities"))</f>
        <v>yes</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3827</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373</v>
      </c>
      <c r="DT285">
        <v>1</v>
      </c>
      <c r="DU285">
        <v>200</v>
      </c>
      <c r="DV285">
        <v>30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23</v>
      </c>
      <c r="DY285" s="145" t="str">
        <f ca="1">INDIRECT(ADDRESS(11+(MATCH(RIGHT(Table14[[#This Row],[spawner_sku]],LEN(Table14[[#This Row],[spawner_sku]])-FIND("/",Table14[[#This Row],[spawner_sku]])),Table28[Entity Prefab],0)),25,1,1,"Entities"))</f>
        <v>yes</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3827</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373</v>
      </c>
      <c r="DT286">
        <v>1</v>
      </c>
      <c r="DU286">
        <v>200</v>
      </c>
      <c r="DV286">
        <v>80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60</v>
      </c>
      <c r="DY286" s="145" t="str">
        <f ca="1">INDIRECT(ADDRESS(11+(MATCH(RIGHT(Table14[[#This Row],[spawner_sku]],LEN(Table14[[#This Row],[spawner_sku]])-FIND("/",Table14[[#This Row],[spawner_sku]])),Table28[Entity Prefab],0)),25,1,1,"Entities"))</f>
        <v>yes</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3827</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373</v>
      </c>
      <c r="DT287">
        <v>1</v>
      </c>
      <c r="DU287">
        <v>200</v>
      </c>
      <c r="DV287">
        <v>30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23</v>
      </c>
      <c r="DY287" s="145" t="str">
        <f ca="1">INDIRECT(ADDRESS(11+(MATCH(RIGHT(Table14[[#This Row],[spawner_sku]],LEN(Table14[[#This Row],[spawner_sku]])-FIND("/",Table14[[#This Row],[spawner_sku]])),Table28[Entity Prefab],0)),25,1,1,"Entities"))</f>
        <v>yes</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3827</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373</v>
      </c>
      <c r="DT288">
        <v>1</v>
      </c>
      <c r="DU288">
        <v>180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yes</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3827</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373</v>
      </c>
      <c r="DT289">
        <v>1</v>
      </c>
      <c r="DU289">
        <v>180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yes</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3827</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373</v>
      </c>
      <c r="DT290">
        <v>1</v>
      </c>
      <c r="DU290">
        <v>180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yes</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5023</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3827</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373</v>
      </c>
      <c r="DT291">
        <v>1</v>
      </c>
      <c r="DU291">
        <v>180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yes</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5023</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3827</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373</v>
      </c>
      <c r="DT292">
        <v>1</v>
      </c>
      <c r="DU292">
        <v>200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yes</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5023</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3827</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373</v>
      </c>
      <c r="DT293">
        <v>1</v>
      </c>
      <c r="DU293">
        <v>200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75</v>
      </c>
      <c r="DY293" s="145" t="str">
        <f ca="1">INDIRECT(ADDRESS(11+(MATCH(RIGHT(Table14[[#This Row],[spawner_sku]],LEN(Table14[[#This Row],[spawner_sku]])-FIND("/",Table14[[#This Row],[spawner_sku]])),Table28[Entity Prefab],0)),25,1,1,"Entities"))</f>
        <v>yes</v>
      </c>
      <c r="DZ293" s="72">
        <v>1</v>
      </c>
      <c r="EA293" s="72">
        <v>1</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5023</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3827</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373</v>
      </c>
      <c r="DT294">
        <v>1</v>
      </c>
      <c r="DU294">
        <v>180</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yes</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5023</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3827</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373</v>
      </c>
      <c r="DT295">
        <v>1</v>
      </c>
      <c r="DU295">
        <v>180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yes</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3827</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373</v>
      </c>
      <c r="DT296">
        <v>1</v>
      </c>
      <c r="DU296">
        <v>200</v>
      </c>
      <c r="DV296">
        <v>10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8</v>
      </c>
      <c r="DY296" s="145" t="str">
        <f ca="1">INDIRECT(ADDRESS(11+(MATCH(RIGHT(Table14[[#This Row],[spawner_sku]],LEN(Table14[[#This Row],[spawner_sku]])-FIND("/",Table14[[#This Row],[spawner_sku]])),Table28[Entity Prefab],0)),25,1,1,"Entities"))</f>
        <v>yes</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3827</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373</v>
      </c>
      <c r="DT297">
        <v>1</v>
      </c>
      <c r="DU297">
        <v>180</v>
      </c>
      <c r="DV297">
        <v>100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75</v>
      </c>
      <c r="DY297" s="145" t="str">
        <f ca="1">INDIRECT(ADDRESS(11+(MATCH(RIGHT(Table14[[#This Row],[spawner_sku]],LEN(Table14[[#This Row],[spawner_sku]])-FIND("/",Table14[[#This Row],[spawner_sku]])),Table28[Entity Prefab],0)),25,1,1,"Entities"))</f>
        <v>yes</v>
      </c>
      <c r="DZ297" s="72">
        <v>1</v>
      </c>
      <c r="EA297" s="72">
        <v>1</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3827</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373</v>
      </c>
      <c r="DT298">
        <v>1</v>
      </c>
      <c r="DU298">
        <v>180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yes</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3827</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373</v>
      </c>
      <c r="DT299">
        <v>1</v>
      </c>
      <c r="DU299">
        <v>200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yes</v>
      </c>
      <c r="DZ299" s="72">
        <v>1</v>
      </c>
      <c r="EA299" s="72">
        <v>1</v>
      </c>
      <c r="EB299" s="72" t="b">
        <v>0</v>
      </c>
      <c r="EC299" s="72"/>
      <c r="ED299" s="72"/>
      <c r="EE299" s="72"/>
      <c r="EF299" s="72"/>
      <c r="EG299" s="72"/>
      <c r="EH299" s="72"/>
      <c r="EI299" s="72"/>
      <c r="EJ299" s="72"/>
      <c r="EK299" s="72"/>
      <c r="EL299" s="72"/>
      <c r="EM299" s="72"/>
      <c r="EO299" t="s">
        <v>2416</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3827</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373</v>
      </c>
      <c r="DT300">
        <v>1</v>
      </c>
      <c r="DU300">
        <v>200</v>
      </c>
      <c r="DV300">
        <v>30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23</v>
      </c>
      <c r="DY300" s="145" t="str">
        <f ca="1">INDIRECT(ADDRESS(11+(MATCH(RIGHT(Table14[[#This Row],[spawner_sku]],LEN(Table14[[#This Row],[spawner_sku]])-FIND("/",Table14[[#This Row],[spawner_sku]])),Table28[Entity Prefab],0)),25,1,1,"Entities"))</f>
        <v>yes</v>
      </c>
      <c r="DZ300" s="72">
        <v>1</v>
      </c>
      <c r="EA300" s="72">
        <v>1</v>
      </c>
      <c r="EB300" s="72" t="b">
        <v>0</v>
      </c>
      <c r="EC300" s="72"/>
      <c r="ED300" s="72"/>
      <c r="EE300" s="72"/>
      <c r="EF300" s="72"/>
      <c r="EG300" s="72"/>
      <c r="EH300" s="72"/>
      <c r="EI300" s="72"/>
      <c r="EJ300" s="72"/>
      <c r="EK300" s="72"/>
      <c r="EL300" s="72"/>
      <c r="EM300" s="72"/>
      <c r="EO300" t="s">
        <v>2416</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3827</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373</v>
      </c>
      <c r="DT301">
        <v>1</v>
      </c>
      <c r="DU301">
        <v>180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75</v>
      </c>
      <c r="DY301" s="145" t="str">
        <f ca="1">INDIRECT(ADDRESS(11+(MATCH(RIGHT(Table14[[#This Row],[spawner_sku]],LEN(Table14[[#This Row],[spawner_sku]])-FIND("/",Table14[[#This Row],[spawner_sku]])),Table28[Entity Prefab],0)),25,1,1,"Entities"))</f>
        <v>yes</v>
      </c>
      <c r="DZ301" s="72">
        <v>1</v>
      </c>
      <c r="EA301" s="72">
        <v>1</v>
      </c>
      <c r="EB301" s="72" t="b">
        <v>0</v>
      </c>
      <c r="EC301" s="72"/>
      <c r="ED301" s="72"/>
      <c r="EE301" s="72"/>
      <c r="EF301" s="72"/>
      <c r="EG301" s="72"/>
      <c r="EH301" s="72"/>
      <c r="EI301" s="72"/>
      <c r="EJ301" s="72"/>
      <c r="EK301" s="72"/>
      <c r="EL301" s="72"/>
      <c r="EM301" s="72"/>
      <c r="EO301" t="s">
        <v>5022</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3827</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373</v>
      </c>
      <c r="DT302">
        <v>1.5</v>
      </c>
      <c r="DU302">
        <v>200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yes</v>
      </c>
      <c r="DZ302" s="72">
        <v>1</v>
      </c>
      <c r="EA302" s="72">
        <v>2</v>
      </c>
      <c r="EB302" s="72" t="b">
        <v>0</v>
      </c>
      <c r="EC302" s="72"/>
      <c r="ED302" s="72"/>
      <c r="EE302" s="72"/>
      <c r="EF302" s="72"/>
      <c r="EG302" s="72"/>
      <c r="EH302" s="72"/>
      <c r="EI302" s="72"/>
      <c r="EJ302" s="72"/>
      <c r="EK302" s="72"/>
      <c r="EL302" s="72"/>
      <c r="EM302" s="72"/>
      <c r="EO302" t="s">
        <v>5022</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3827</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373</v>
      </c>
      <c r="DT303">
        <v>1</v>
      </c>
      <c r="DU303">
        <v>200</v>
      </c>
      <c r="DV303">
        <v>30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23</v>
      </c>
      <c r="DY303" s="145" t="str">
        <f ca="1">INDIRECT(ADDRESS(11+(MATCH(RIGHT(Table14[[#This Row],[spawner_sku]],LEN(Table14[[#This Row],[spawner_sku]])-FIND("/",Table14[[#This Row],[spawner_sku]])),Table28[Entity Prefab],0)),25,1,1,"Entities"))</f>
        <v>yes</v>
      </c>
      <c r="DZ303" s="72">
        <v>1</v>
      </c>
      <c r="EA303" s="72">
        <v>1</v>
      </c>
      <c r="EB303" s="72" t="b">
        <v>0</v>
      </c>
      <c r="EC303" s="72"/>
      <c r="ED303" s="72"/>
      <c r="EE303" s="72"/>
      <c r="EF303" s="72"/>
      <c r="EG303" s="72"/>
      <c r="EH303" s="72"/>
      <c r="EI303" s="72"/>
      <c r="EJ303" s="72"/>
      <c r="EK303" s="72"/>
      <c r="EL303" s="72"/>
      <c r="EM303" s="72"/>
      <c r="EO303" t="s">
        <v>5022</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3827</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60</v>
      </c>
      <c r="CQ304">
        <f ca="1">ROUND((Table11[[#This Row],[XP]]*Table11[[#This Row],[entity_spawned (AVG)]])*(Table11[[#This Row],[activating_chance]]/100),0)</f>
        <v>12</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373</v>
      </c>
      <c r="DT304">
        <v>1</v>
      </c>
      <c r="DU304">
        <v>200</v>
      </c>
      <c r="DV304">
        <v>40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30</v>
      </c>
      <c r="DY304" s="145" t="str">
        <f ca="1">INDIRECT(ADDRESS(11+(MATCH(RIGHT(Table14[[#This Row],[spawner_sku]],LEN(Table14[[#This Row],[spawner_sku]])-FIND("/",Table14[[#This Row],[spawner_sku]])),Table28[Entity Prefab],0)),25,1,1,"Entities"))</f>
        <v>yes</v>
      </c>
      <c r="DZ304" s="72">
        <v>1</v>
      </c>
      <c r="EA304" s="72">
        <v>1</v>
      </c>
      <c r="EB304" s="72" t="b">
        <v>0</v>
      </c>
      <c r="EC304" s="72"/>
      <c r="ED304" s="72"/>
      <c r="EE304" s="72"/>
      <c r="EF304" s="72"/>
      <c r="EG304" s="72"/>
      <c r="EH304" s="72"/>
      <c r="EI304" s="72"/>
      <c r="EJ304" s="72"/>
      <c r="EK304" s="72"/>
      <c r="EL304" s="72"/>
      <c r="EM304" s="72"/>
      <c r="EO304" t="s">
        <v>5022</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3827</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60</v>
      </c>
      <c r="CQ305">
        <f ca="1">ROUND((Table11[[#This Row],[XP]]*Table11[[#This Row],[entity_spawned (AVG)]])*(Table11[[#This Row],[activating_chance]]/100),0)</f>
        <v>18</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370</v>
      </c>
      <c r="DT305">
        <v>1</v>
      </c>
      <c r="DU305">
        <v>180</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75</v>
      </c>
      <c r="DY305" s="145" t="str">
        <f ca="1">INDIRECT(ADDRESS(11+(MATCH(RIGHT(Table14[[#This Row],[spawner_sku]],LEN(Table14[[#This Row],[spawner_sku]])-FIND("/",Table14[[#This Row],[spawner_sku]])),Table28[Entity Prefab],0)),25,1,1,"Entities"))</f>
        <v>yes</v>
      </c>
      <c r="DZ305" s="72">
        <v>1</v>
      </c>
      <c r="EA305" s="72">
        <v>1</v>
      </c>
      <c r="EB305" s="72" t="b">
        <v>0</v>
      </c>
      <c r="EC305" s="72"/>
      <c r="ED305" s="72"/>
      <c r="EE305" s="72"/>
      <c r="EF305" s="72"/>
      <c r="EG305" s="72"/>
      <c r="EH305" s="72"/>
      <c r="EI305" s="72"/>
      <c r="EJ305" s="72"/>
      <c r="EK305" s="72"/>
      <c r="EL305" s="72"/>
      <c r="EM305" s="72"/>
      <c r="EO305" t="s">
        <v>5022</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3827</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60</v>
      </c>
      <c r="CQ306">
        <f ca="1">ROUND((Table11[[#This Row],[XP]]*Table11[[#This Row],[entity_spawned (AVG)]])*(Table11[[#This Row],[activating_chance]]/100),0)</f>
        <v>12</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370</v>
      </c>
      <c r="DT306">
        <v>1</v>
      </c>
      <c r="DU306">
        <v>180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yes</v>
      </c>
      <c r="DZ306" s="72">
        <v>1</v>
      </c>
      <c r="EA306" s="72">
        <v>1</v>
      </c>
      <c r="EB306" s="72" t="b">
        <v>0</v>
      </c>
      <c r="EC306" s="72"/>
      <c r="ED306" s="72"/>
      <c r="EE306" s="72"/>
      <c r="EF306" s="72"/>
      <c r="EG306" s="72"/>
      <c r="EH306" s="72"/>
      <c r="EI306" s="72"/>
      <c r="EJ306" s="72"/>
      <c r="EK306" s="72"/>
      <c r="EL306" s="72"/>
      <c r="EM306" s="72"/>
      <c r="EO306" t="s">
        <v>5022</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3827</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60</v>
      </c>
      <c r="CQ307">
        <f ca="1">ROUND((Table11[[#This Row],[XP]]*Table11[[#This Row],[entity_spawned (AVG)]])*(Table11[[#This Row],[activating_chance]]/100),0)</f>
        <v>24</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370</v>
      </c>
      <c r="DT307">
        <v>1</v>
      </c>
      <c r="DU307">
        <v>180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yes</v>
      </c>
      <c r="DZ307" s="72">
        <v>1</v>
      </c>
      <c r="EA307" s="72">
        <v>1</v>
      </c>
      <c r="EB307" s="72" t="b">
        <v>0</v>
      </c>
      <c r="EC307" s="72"/>
      <c r="ED307" s="72"/>
      <c r="EE307" s="72"/>
      <c r="EF307" s="72"/>
      <c r="EG307" s="72"/>
      <c r="EH307" s="72"/>
      <c r="EI307" s="72"/>
      <c r="EJ307" s="72"/>
      <c r="EK307" s="72"/>
      <c r="EL307" s="72"/>
      <c r="EM307" s="72"/>
      <c r="EO307" t="s">
        <v>5022</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3827</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60</v>
      </c>
      <c r="CQ308">
        <f ca="1">ROUND((Table11[[#This Row],[XP]]*Table11[[#This Row],[entity_spawned (AVG)]])*(Table11[[#This Row],[activating_chance]]/100),0)</f>
        <v>12</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370</v>
      </c>
      <c r="DT308">
        <v>1</v>
      </c>
      <c r="DU308">
        <v>180</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yes</v>
      </c>
      <c r="DZ308" s="72">
        <v>1</v>
      </c>
      <c r="EA308" s="72">
        <v>1</v>
      </c>
      <c r="EB308" s="72" t="b">
        <v>0</v>
      </c>
      <c r="EC308" s="72"/>
      <c r="ED308" s="72"/>
      <c r="EE308" s="72"/>
      <c r="EF308" s="72"/>
      <c r="EG308" s="72"/>
      <c r="EH308" s="72"/>
      <c r="EI308" s="72"/>
      <c r="EJ308" s="72"/>
      <c r="EK308" s="72"/>
      <c r="EL308" s="72"/>
      <c r="EM308" s="72"/>
      <c r="EO308" t="s">
        <v>5022</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3827</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60</v>
      </c>
      <c r="CQ309">
        <f ca="1">ROUND((Table11[[#This Row],[XP]]*Table11[[#This Row],[entity_spawned (AVG)]])*(Table11[[#This Row],[activating_chance]]/100),0)</f>
        <v>30</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370</v>
      </c>
      <c r="DT309">
        <v>1</v>
      </c>
      <c r="DU309">
        <v>180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yes</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3827</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370</v>
      </c>
      <c r="DT310">
        <v>1</v>
      </c>
      <c r="DU310">
        <v>180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yes</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3827</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370</v>
      </c>
      <c r="DT311">
        <v>1</v>
      </c>
      <c r="DU311">
        <v>180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yes</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3827</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370</v>
      </c>
      <c r="DT312">
        <v>1</v>
      </c>
      <c r="DU312">
        <v>180</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yes</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3827</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4</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100</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370</v>
      </c>
      <c r="DT313">
        <v>1</v>
      </c>
      <c r="DU313">
        <v>180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yes</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3827</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370</v>
      </c>
      <c r="DT314">
        <v>1</v>
      </c>
      <c r="DU314">
        <v>180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yes</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3827</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38</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370</v>
      </c>
      <c r="DT315">
        <v>1</v>
      </c>
      <c r="DU315">
        <v>180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yes</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3827</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4</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30</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369</v>
      </c>
      <c r="DT316">
        <v>1</v>
      </c>
      <c r="DU316">
        <v>110</v>
      </c>
      <c r="DV316">
        <v>100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75</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3827</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2440</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369</v>
      </c>
      <c r="DT317">
        <v>1</v>
      </c>
      <c r="DU317">
        <v>100</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3827</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2440</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369</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3827</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2440</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369</v>
      </c>
      <c r="DT319">
        <v>1</v>
      </c>
      <c r="DU319">
        <v>100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3827</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2440</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369</v>
      </c>
      <c r="DT320">
        <v>1</v>
      </c>
      <c r="DU320">
        <v>200</v>
      </c>
      <c r="DV320">
        <v>80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60</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3827</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369</v>
      </c>
      <c r="DT321">
        <v>1</v>
      </c>
      <c r="DU321">
        <v>130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3827</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369</v>
      </c>
      <c r="DT322">
        <v>1</v>
      </c>
      <c r="DU322">
        <v>135</v>
      </c>
      <c r="DV322">
        <v>100</v>
      </c>
      <c r="DW322" s="75">
        <f ca="1">INDIRECT(ADDRESS(11+(MATCH(RIGHT(Table14[[#This Row],[spawner_sku]],LEN(Table14[[#This Row],[spawner_sku]])-FIND("/",Table14[[#This Row],[spawner_sku]])),Table1[Entity Prefab],0)),10,1,1,"Entities"))</f>
        <v>75</v>
      </c>
      <c r="DX322" s="75">
        <f ca="1">ROUND((Table14[[#This Row],[XP]]*Table14[[#This Row],[entity_spawned (AVG)]])*(Table14[[#This Row],[activating_chance]]/100),0)</f>
        <v>75</v>
      </c>
      <c r="DY322" s="145" t="str">
        <f ca="1">INDIRECT(ADDRESS(11+(MATCH(RIGHT(Table14[[#This Row],[spawner_sku]],LEN(Table14[[#This Row],[spawner_sku]])-FIND("/",Table14[[#This Row],[spawner_sku]])),Table28[Entity Prefab],0)),25,1,1,"Entities"))</f>
        <v>no</v>
      </c>
      <c r="DZ322" s="72">
        <v>1</v>
      </c>
      <c r="EA322" s="72">
        <v>1</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3827</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369</v>
      </c>
      <c r="DT323">
        <v>1</v>
      </c>
      <c r="DU323">
        <v>200</v>
      </c>
      <c r="DV323">
        <v>100</v>
      </c>
      <c r="DW323" s="75">
        <f ca="1">INDIRECT(ADDRESS(11+(MATCH(RIGHT(Table14[[#This Row],[spawner_sku]],LEN(Table14[[#This Row],[spawner_sku]])-FIND("/",Table14[[#This Row],[spawner_sku]])),Table1[Entity Prefab],0)),10,1,1,"Entities"))</f>
        <v>75</v>
      </c>
      <c r="DX323" s="75">
        <f ca="1">ROUND((Table14[[#This Row],[XP]]*Table14[[#This Row],[entity_spawned (AVG)]])*(Table14[[#This Row],[activating_chance]]/100),0)</f>
        <v>75</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3827</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369</v>
      </c>
      <c r="DT324">
        <v>1</v>
      </c>
      <c r="DU324">
        <v>130</v>
      </c>
      <c r="DV324">
        <v>100</v>
      </c>
      <c r="DW324" s="75">
        <f ca="1">INDIRECT(ADDRESS(11+(MATCH(RIGHT(Table14[[#This Row],[spawner_sku]],LEN(Table14[[#This Row],[spawner_sku]])-FIND("/",Table14[[#This Row],[spawner_sku]])),Table1[Entity Prefab],0)),10,1,1,"Entities"))</f>
        <v>75</v>
      </c>
      <c r="DX324" s="75">
        <f ca="1">ROUND((Table14[[#This Row],[XP]]*Table14[[#This Row],[entity_spawned (AVG)]])*(Table14[[#This Row],[activating_chance]]/100),0)</f>
        <v>75</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5023</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3827</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369</v>
      </c>
      <c r="DT325">
        <v>1</v>
      </c>
      <c r="DU325">
        <v>150</v>
      </c>
      <c r="DV325">
        <v>100</v>
      </c>
      <c r="DW325" s="75">
        <f ca="1">INDIRECT(ADDRESS(11+(MATCH(RIGHT(Table14[[#This Row],[spawner_sku]],LEN(Table14[[#This Row],[spawner_sku]])-FIND("/",Table14[[#This Row],[spawner_sku]])),Table1[Entity Prefab],0)),10,1,1,"Entities"))</f>
        <v>75</v>
      </c>
      <c r="DX325" s="75">
        <f ca="1">ROUND((Table14[[#This Row],[XP]]*Table14[[#This Row],[entity_spawned (AVG)]])*(Table14[[#This Row],[activating_chance]]/100),0)</f>
        <v>75</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5023</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3827</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369</v>
      </c>
      <c r="DT326">
        <v>1</v>
      </c>
      <c r="DU326">
        <v>100</v>
      </c>
      <c r="DV326">
        <v>100</v>
      </c>
      <c r="DW326" s="75">
        <f ca="1">INDIRECT(ADDRESS(11+(MATCH(RIGHT(Table14[[#This Row],[spawner_sku]],LEN(Table14[[#This Row],[spawner_sku]])-FIND("/",Table14[[#This Row],[spawner_sku]])),Table1[Entity Prefab],0)),10,1,1,"Entities"))</f>
        <v>75</v>
      </c>
      <c r="DX326" s="75">
        <f ca="1">ROUND((Table14[[#This Row],[XP]]*Table14[[#This Row],[entity_spawned (AVG)]])*(Table14[[#This Row],[activating_chance]]/100),0)</f>
        <v>75</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5023</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3827</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369</v>
      </c>
      <c r="DT327">
        <v>1</v>
      </c>
      <c r="DU327">
        <v>150</v>
      </c>
      <c r="DV327">
        <v>100</v>
      </c>
      <c r="DW327" s="75">
        <f ca="1">INDIRECT(ADDRESS(11+(MATCH(RIGHT(Table14[[#This Row],[spawner_sku]],LEN(Table14[[#This Row],[spawner_sku]])-FIND("/",Table14[[#This Row],[spawner_sku]])),Table1[Entity Prefab],0)),10,1,1,"Entities"))</f>
        <v>75</v>
      </c>
      <c r="DX327" s="75">
        <f ca="1">ROUND((Table14[[#This Row],[XP]]*Table14[[#This Row],[entity_spawned (AVG)]])*(Table14[[#This Row],[activating_chance]]/100),0)</f>
        <v>75</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5023</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369</v>
      </c>
      <c r="DT328">
        <v>1</v>
      </c>
      <c r="DU328">
        <v>140</v>
      </c>
      <c r="DV328">
        <v>100</v>
      </c>
      <c r="DW328" s="75">
        <f ca="1">INDIRECT(ADDRESS(11+(MATCH(RIGHT(Table14[[#This Row],[spawner_sku]],LEN(Table14[[#This Row],[spawner_sku]])-FIND("/",Table14[[#This Row],[spawner_sku]])),Table1[Entity Prefab],0)),10,1,1,"Entities"))</f>
        <v>75</v>
      </c>
      <c r="DX328" s="75">
        <f ca="1">ROUND((Table14[[#This Row],[XP]]*Table14[[#This Row],[entity_spawned (AVG)]])*(Table14[[#This Row],[activating_chance]]/100),0)</f>
        <v>75</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5023</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369</v>
      </c>
      <c r="DT329">
        <v>1</v>
      </c>
      <c r="DU329">
        <v>150</v>
      </c>
      <c r="DV329">
        <v>100</v>
      </c>
      <c r="DW329" s="75">
        <f ca="1">INDIRECT(ADDRESS(11+(MATCH(RIGHT(Table14[[#This Row],[spawner_sku]],LEN(Table14[[#This Row],[spawner_sku]])-FIND("/",Table14[[#This Row],[spawner_sku]])),Table1[Entity Prefab],0)),10,1,1,"Entities"))</f>
        <v>75</v>
      </c>
      <c r="DX329" s="75">
        <f ca="1">ROUND((Table14[[#This Row],[XP]]*Table14[[#This Row],[entity_spawned (AVG)]])*(Table14[[#This Row],[activating_chance]]/100),0)</f>
        <v>75</v>
      </c>
      <c r="DY329" s="145" t="str">
        <f ca="1">INDIRECT(ADDRESS(11+(MATCH(RIGHT(Table14[[#This Row],[spawner_sku]],LEN(Table14[[#This Row],[spawner_sku]])-FIND("/",Table14[[#This Row],[spawner_sku]])),Table28[Entity Prefab],0)),25,1,1,"Entities"))</f>
        <v>no</v>
      </c>
      <c r="DZ329" s="72">
        <v>1</v>
      </c>
      <c r="EA329" s="72">
        <v>1</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3828</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369</v>
      </c>
      <c r="DT330">
        <v>1</v>
      </c>
      <c r="DU330">
        <v>90</v>
      </c>
      <c r="DV330">
        <v>100</v>
      </c>
      <c r="DW330" s="75">
        <f ca="1">INDIRECT(ADDRESS(11+(MATCH(RIGHT(Table14[[#This Row],[spawner_sku]],LEN(Table14[[#This Row],[spawner_sku]])-FIND("/",Table14[[#This Row],[spawner_sku]])),Table1[Entity Prefab],0)),10,1,1,"Entities"))</f>
        <v>75</v>
      </c>
      <c r="DX330" s="75">
        <f ca="1">ROUND((Table14[[#This Row],[XP]]*Table14[[#This Row],[entity_spawned (AVG)]])*(Table14[[#This Row],[activating_chance]]/100),0)</f>
        <v>75</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3828</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369</v>
      </c>
      <c r="DT331">
        <v>1</v>
      </c>
      <c r="DU331">
        <v>120</v>
      </c>
      <c r="DV331">
        <v>100</v>
      </c>
      <c r="DW331" s="75">
        <f ca="1">INDIRECT(ADDRESS(11+(MATCH(RIGHT(Table14[[#This Row],[spawner_sku]],LEN(Table14[[#This Row],[spawner_sku]])-FIND("/",Table14[[#This Row],[spawner_sku]])),Table1[Entity Prefab],0)),10,1,1,"Entities"))</f>
        <v>75</v>
      </c>
      <c r="DX331" s="75">
        <f ca="1">ROUND((Table14[[#This Row],[XP]]*Table14[[#This Row],[entity_spawned (AVG)]])*(Table14[[#This Row],[activating_chance]]/100),0)</f>
        <v>75</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3828</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369</v>
      </c>
      <c r="DT332">
        <v>1</v>
      </c>
      <c r="DU332">
        <v>100</v>
      </c>
      <c r="DV332">
        <v>100</v>
      </c>
      <c r="DW332" s="75">
        <f ca="1">INDIRECT(ADDRESS(11+(MATCH(RIGHT(Table14[[#This Row],[spawner_sku]],LEN(Table14[[#This Row],[spawner_sku]])-FIND("/",Table14[[#This Row],[spawner_sku]])),Table1[Entity Prefab],0)),10,1,1,"Entities"))</f>
        <v>75</v>
      </c>
      <c r="DX332" s="75">
        <f ca="1">ROUND((Table14[[#This Row],[XP]]*Table14[[#This Row],[entity_spawned (AVG)]])*(Table14[[#This Row],[activating_chance]]/100),0)</f>
        <v>75</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3828</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369</v>
      </c>
      <c r="DT333">
        <v>1</v>
      </c>
      <c r="DU333">
        <v>150</v>
      </c>
      <c r="DV333">
        <v>100</v>
      </c>
      <c r="DW333" s="75">
        <f ca="1">INDIRECT(ADDRESS(11+(MATCH(RIGHT(Table14[[#This Row],[spawner_sku]],LEN(Table14[[#This Row],[spawner_sku]])-FIND("/",Table14[[#This Row],[spawner_sku]])),Table1[Entity Prefab],0)),10,1,1,"Entities"))</f>
        <v>75</v>
      </c>
      <c r="DX333" s="75">
        <f ca="1">ROUND((Table14[[#This Row],[XP]]*Table14[[#This Row],[entity_spawned (AVG)]])*(Table14[[#This Row],[activating_chance]]/100),0)</f>
        <v>75</v>
      </c>
      <c r="DY333" s="145" t="str">
        <f ca="1">INDIRECT(ADDRESS(11+(MATCH(RIGHT(Table14[[#This Row],[spawner_sku]],LEN(Table14[[#This Row],[spawner_sku]])-FIND("/",Table14[[#This Row],[spawner_sku]])),Table28[Entity Prefab],0)),25,1,1,"Entities"))</f>
        <v>no</v>
      </c>
      <c r="DZ333" s="72">
        <v>1</v>
      </c>
      <c r="EA333" s="72">
        <v>1</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3828</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369</v>
      </c>
      <c r="DT334">
        <v>1</v>
      </c>
      <c r="DU334">
        <v>150</v>
      </c>
      <c r="DV334">
        <v>100</v>
      </c>
      <c r="DW334" s="75">
        <f ca="1">INDIRECT(ADDRESS(11+(MATCH(RIGHT(Table14[[#This Row],[spawner_sku]],LEN(Table14[[#This Row],[spawner_sku]])-FIND("/",Table14[[#This Row],[spawner_sku]])),Table1[Entity Prefab],0)),10,1,1,"Entities"))</f>
        <v>75</v>
      </c>
      <c r="DX334" s="75">
        <f ca="1">ROUND((Table14[[#This Row],[XP]]*Table14[[#This Row],[entity_spawned (AVG)]])*(Table14[[#This Row],[activating_chance]]/100),0)</f>
        <v>75</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3828</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369</v>
      </c>
      <c r="DT335">
        <v>1</v>
      </c>
      <c r="DU335">
        <v>140</v>
      </c>
      <c r="DV335">
        <v>100</v>
      </c>
      <c r="DW335" s="75">
        <f ca="1">INDIRECT(ADDRESS(11+(MATCH(RIGHT(Table14[[#This Row],[spawner_sku]],LEN(Table14[[#This Row],[spawner_sku]])-FIND("/",Table14[[#This Row],[spawner_sku]])),Table1[Entity Prefab],0)),10,1,1,"Entities"))</f>
        <v>75</v>
      </c>
      <c r="DX335" s="75">
        <f ca="1">ROUND((Table14[[#This Row],[XP]]*Table14[[#This Row],[entity_spawned (AVG)]])*(Table14[[#This Row],[activating_chance]]/100),0)</f>
        <v>75</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3823</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3828</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369</v>
      </c>
      <c r="DT336">
        <v>1</v>
      </c>
      <c r="DU336">
        <v>150</v>
      </c>
      <c r="DV336">
        <v>100</v>
      </c>
      <c r="DW336" s="75">
        <f ca="1">INDIRECT(ADDRESS(11+(MATCH(RIGHT(Table14[[#This Row],[spawner_sku]],LEN(Table14[[#This Row],[spawner_sku]])-FIND("/",Table14[[#This Row],[spawner_sku]])),Table1[Entity Prefab],0)),10,1,1,"Entities"))</f>
        <v>75</v>
      </c>
      <c r="DX336" s="75">
        <f ca="1">ROUND((Table14[[#This Row],[XP]]*Table14[[#This Row],[entity_spawned (AVG)]])*(Table14[[#This Row],[activating_chance]]/100),0)</f>
        <v>75</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3823</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369</v>
      </c>
      <c r="DT337">
        <v>1</v>
      </c>
      <c r="DU337">
        <v>150</v>
      </c>
      <c r="DV337">
        <v>100</v>
      </c>
      <c r="DW337" s="75">
        <f ca="1">INDIRECT(ADDRESS(11+(MATCH(RIGHT(Table14[[#This Row],[spawner_sku]],LEN(Table14[[#This Row],[spawner_sku]])-FIND("/",Table14[[#This Row],[spawner_sku]])),Table1[Entity Prefab],0)),10,1,1,"Entities"))</f>
        <v>75</v>
      </c>
      <c r="DX337" s="75">
        <f ca="1">ROUND((Table14[[#This Row],[XP]]*Table14[[#This Row],[entity_spawned (AVG)]])*(Table14[[#This Row],[activating_chance]]/100),0)</f>
        <v>75</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369</v>
      </c>
      <c r="DT338">
        <v>1</v>
      </c>
      <c r="DU338">
        <v>125</v>
      </c>
      <c r="DV338">
        <v>100</v>
      </c>
      <c r="DW338" s="75">
        <f ca="1">INDIRECT(ADDRESS(11+(MATCH(RIGHT(Table14[[#This Row],[spawner_sku]],LEN(Table14[[#This Row],[spawner_sku]])-FIND("/",Table14[[#This Row],[spawner_sku]])),Table1[Entity Prefab],0)),10,1,1,"Entities"))</f>
        <v>75</v>
      </c>
      <c r="DX338" s="75">
        <f ca="1">ROUND((Table14[[#This Row],[XP]]*Table14[[#This Row],[entity_spawned (AVG)]])*(Table14[[#This Row],[activating_chance]]/100),0)</f>
        <v>75</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369</v>
      </c>
      <c r="DT339">
        <v>1</v>
      </c>
      <c r="DU339">
        <v>150</v>
      </c>
      <c r="DV339">
        <v>100</v>
      </c>
      <c r="DW339" s="75">
        <f ca="1">INDIRECT(ADDRESS(11+(MATCH(RIGHT(Table14[[#This Row],[spawner_sku]],LEN(Table14[[#This Row],[spawner_sku]])-FIND("/",Table14[[#This Row],[spawner_sku]])),Table1[Entity Prefab],0)),10,1,1,"Entities"))</f>
        <v>75</v>
      </c>
      <c r="DX339" s="75">
        <f ca="1">ROUND((Table14[[#This Row],[XP]]*Table14[[#This Row],[entity_spawned (AVG)]])*(Table14[[#This Row],[activating_chance]]/100),0)</f>
        <v>75</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369</v>
      </c>
      <c r="DT340">
        <v>1</v>
      </c>
      <c r="DU340">
        <v>110</v>
      </c>
      <c r="DV340">
        <v>100</v>
      </c>
      <c r="DW340" s="75">
        <f ca="1">INDIRECT(ADDRESS(11+(MATCH(RIGHT(Table14[[#This Row],[spawner_sku]],LEN(Table14[[#This Row],[spawner_sku]])-FIND("/",Table14[[#This Row],[spawner_sku]])),Table1[Entity Prefab],0)),10,1,1,"Entities"))</f>
        <v>75</v>
      </c>
      <c r="DX340" s="75">
        <f ca="1">ROUND((Table14[[#This Row],[XP]]*Table14[[#This Row],[entity_spawned (AVG)]])*(Table14[[#This Row],[activating_chance]]/100),0)</f>
        <v>75</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369</v>
      </c>
      <c r="DT341">
        <v>2</v>
      </c>
      <c r="DU341">
        <v>145</v>
      </c>
      <c r="DV341">
        <v>100</v>
      </c>
      <c r="DW341" s="75">
        <f ca="1">INDIRECT(ADDRESS(11+(MATCH(RIGHT(Table14[[#This Row],[spawner_sku]],LEN(Table14[[#This Row],[spawner_sku]])-FIND("/",Table14[[#This Row],[spawner_sku]])),Table1[Entity Prefab],0)),10,1,1,"Entities"))</f>
        <v>75</v>
      </c>
      <c r="DX341" s="75">
        <f ca="1">ROUND((Table14[[#This Row],[XP]]*Table14[[#This Row],[entity_spawned (AVG)]])*(Table14[[#This Row],[activating_chance]]/100),0)</f>
        <v>150</v>
      </c>
      <c r="DY341" s="145" t="str">
        <f ca="1">INDIRECT(ADDRESS(11+(MATCH(RIGHT(Table14[[#This Row],[spawner_sku]],LEN(Table14[[#This Row],[spawner_sku]])-FIND("/",Table14[[#This Row],[spawner_sku]])),Table28[Entity Prefab],0)),25,1,1,"Entities"))</f>
        <v>no</v>
      </c>
      <c r="DZ341" s="72">
        <v>2</v>
      </c>
      <c r="EA341" s="72">
        <v>2</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369</v>
      </c>
      <c r="DT342">
        <v>1</v>
      </c>
      <c r="DU342">
        <v>150</v>
      </c>
      <c r="DV342">
        <v>100</v>
      </c>
      <c r="DW342" s="75">
        <f ca="1">INDIRECT(ADDRESS(11+(MATCH(RIGHT(Table14[[#This Row],[spawner_sku]],LEN(Table14[[#This Row],[spawner_sku]])-FIND("/",Table14[[#This Row],[spawner_sku]])),Table1[Entity Prefab],0)),10,1,1,"Entities"))</f>
        <v>75</v>
      </c>
      <c r="DX342" s="75">
        <f ca="1">ROUND((Table14[[#This Row],[XP]]*Table14[[#This Row],[entity_spawned (AVG)]])*(Table14[[#This Row],[activating_chance]]/100),0)</f>
        <v>75</v>
      </c>
      <c r="DY342" s="145" t="str">
        <f ca="1">INDIRECT(ADDRESS(11+(MATCH(RIGHT(Table14[[#This Row],[spawner_sku]],LEN(Table14[[#This Row],[spawner_sku]])-FIND("/",Table14[[#This Row],[spawner_sku]])),Table28[Entity Prefab],0)),25,1,1,"Entities"))</f>
        <v>no</v>
      </c>
      <c r="DZ342" s="72">
        <v>1</v>
      </c>
      <c r="EA342" s="72">
        <v>1</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369</v>
      </c>
      <c r="DT343">
        <v>1</v>
      </c>
      <c r="DU343">
        <v>130</v>
      </c>
      <c r="DV343">
        <v>100</v>
      </c>
      <c r="DW343" s="75">
        <f ca="1">INDIRECT(ADDRESS(11+(MATCH(RIGHT(Table14[[#This Row],[spawner_sku]],LEN(Table14[[#This Row],[spawner_sku]])-FIND("/",Table14[[#This Row],[spawner_sku]])),Table1[Entity Prefab],0)),10,1,1,"Entities"))</f>
        <v>75</v>
      </c>
      <c r="DX343" s="75">
        <f ca="1">ROUND((Table14[[#This Row],[XP]]*Table14[[#This Row],[entity_spawned (AVG)]])*(Table14[[#This Row],[activating_chance]]/100),0)</f>
        <v>75</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369</v>
      </c>
      <c r="DT344">
        <v>1</v>
      </c>
      <c r="DU344">
        <v>160</v>
      </c>
      <c r="DV344">
        <v>100</v>
      </c>
      <c r="DW344" s="75">
        <f ca="1">INDIRECT(ADDRESS(11+(MATCH(RIGHT(Table14[[#This Row],[spawner_sku]],LEN(Table14[[#This Row],[spawner_sku]])-FIND("/",Table14[[#This Row],[spawner_sku]])),Table1[Entity Prefab],0)),10,1,1,"Entities"))</f>
        <v>75</v>
      </c>
      <c r="DX344" s="75">
        <f ca="1">ROUND((Table14[[#This Row],[XP]]*Table14[[#This Row],[entity_spawned (AVG)]])*(Table14[[#This Row],[activating_chance]]/100),0)</f>
        <v>75</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580</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369</v>
      </c>
      <c r="DT345">
        <v>1</v>
      </c>
      <c r="DU345">
        <v>150</v>
      </c>
      <c r="DV345">
        <v>100</v>
      </c>
      <c r="DW345" s="75">
        <f ca="1">INDIRECT(ADDRESS(11+(MATCH(RIGHT(Table14[[#This Row],[spawner_sku]],LEN(Table14[[#This Row],[spawner_sku]])-FIND("/",Table14[[#This Row],[spawner_sku]])),Table1[Entity Prefab],0)),10,1,1,"Entities"))</f>
        <v>75</v>
      </c>
      <c r="DX345" s="75">
        <f ca="1">ROUND((Table14[[#This Row],[XP]]*Table14[[#This Row],[entity_spawned (AVG)]])*(Table14[[#This Row],[activating_chance]]/100),0)</f>
        <v>75</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580</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369</v>
      </c>
      <c r="DT346">
        <v>1</v>
      </c>
      <c r="DU346">
        <v>150</v>
      </c>
      <c r="DV346">
        <v>100</v>
      </c>
      <c r="DW346" s="75">
        <f ca="1">INDIRECT(ADDRESS(11+(MATCH(RIGHT(Table14[[#This Row],[spawner_sku]],LEN(Table14[[#This Row],[spawner_sku]])-FIND("/",Table14[[#This Row],[spawner_sku]])),Table1[Entity Prefab],0)),10,1,1,"Entities"))</f>
        <v>75</v>
      </c>
      <c r="DX346" s="75">
        <f ca="1">ROUND((Table14[[#This Row],[XP]]*Table14[[#This Row],[entity_spawned (AVG)]])*(Table14[[#This Row],[activating_chance]]/100),0)</f>
        <v>75</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369</v>
      </c>
      <c r="DT347">
        <v>1</v>
      </c>
      <c r="DU347">
        <v>150</v>
      </c>
      <c r="DV347">
        <v>100</v>
      </c>
      <c r="DW347" s="75">
        <f ca="1">INDIRECT(ADDRESS(11+(MATCH(RIGHT(Table14[[#This Row],[spawner_sku]],LEN(Table14[[#This Row],[spawner_sku]])-FIND("/",Table14[[#This Row],[spawner_sku]])),Table1[Entity Prefab],0)),10,1,1,"Entities"))</f>
        <v>75</v>
      </c>
      <c r="DX347" s="75">
        <f ca="1">ROUND((Table14[[#This Row],[XP]]*Table14[[#This Row],[entity_spawned (AVG)]])*(Table14[[#This Row],[activating_chance]]/100),0)</f>
        <v>75</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369</v>
      </c>
      <c r="DT348">
        <v>1</v>
      </c>
      <c r="DU348">
        <v>120</v>
      </c>
      <c r="DV348">
        <v>100</v>
      </c>
      <c r="DW348" s="75">
        <f ca="1">INDIRECT(ADDRESS(11+(MATCH(RIGHT(Table14[[#This Row],[spawner_sku]],LEN(Table14[[#This Row],[spawner_sku]])-FIND("/",Table14[[#This Row],[spawner_sku]])),Table1[Entity Prefab],0)),10,1,1,"Entities"))</f>
        <v>75</v>
      </c>
      <c r="DX348" s="75">
        <f ca="1">ROUND((Table14[[#This Row],[XP]]*Table14[[#This Row],[entity_spawned (AVG)]])*(Table14[[#This Row],[activating_chance]]/100),0)</f>
        <v>75</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369</v>
      </c>
      <c r="DT349">
        <v>1</v>
      </c>
      <c r="DU349">
        <v>100</v>
      </c>
      <c r="DV349">
        <v>100</v>
      </c>
      <c r="DW349" s="75">
        <f ca="1">INDIRECT(ADDRESS(11+(MATCH(RIGHT(Table14[[#This Row],[spawner_sku]],LEN(Table14[[#This Row],[spawner_sku]])-FIND("/",Table14[[#This Row],[spawner_sku]])),Table1[Entity Prefab],0)),10,1,1,"Entities"))</f>
        <v>75</v>
      </c>
      <c r="DX349" s="75">
        <f ca="1">ROUND((Table14[[#This Row],[XP]]*Table14[[#This Row],[entity_spawned (AVG)]])*(Table14[[#This Row],[activating_chance]]/100),0)</f>
        <v>75</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369</v>
      </c>
      <c r="DT350">
        <v>1</v>
      </c>
      <c r="DU350">
        <v>150</v>
      </c>
      <c r="DV350">
        <v>100</v>
      </c>
      <c r="DW350" s="75">
        <f ca="1">INDIRECT(ADDRESS(11+(MATCH(RIGHT(Table14[[#This Row],[spawner_sku]],LEN(Table14[[#This Row],[spawner_sku]])-FIND("/",Table14[[#This Row],[spawner_sku]])),Table1[Entity Prefab],0)),10,1,1,"Entities"))</f>
        <v>75</v>
      </c>
      <c r="DX350" s="75">
        <f ca="1">ROUND((Table14[[#This Row],[XP]]*Table14[[#This Row],[entity_spawned (AVG)]])*(Table14[[#This Row],[activating_chance]]/100),0)</f>
        <v>75</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369</v>
      </c>
      <c r="DT351">
        <v>1.5</v>
      </c>
      <c r="DU351">
        <v>135</v>
      </c>
      <c r="DV351">
        <v>100</v>
      </c>
      <c r="DW351" s="75">
        <f ca="1">INDIRECT(ADDRESS(11+(MATCH(RIGHT(Table14[[#This Row],[spawner_sku]],LEN(Table14[[#This Row],[spawner_sku]])-FIND("/",Table14[[#This Row],[spawner_sku]])),Table1[Entity Prefab],0)),10,1,1,"Entities"))</f>
        <v>75</v>
      </c>
      <c r="DX351" s="75">
        <f ca="1">ROUND((Table14[[#This Row],[XP]]*Table14[[#This Row],[entity_spawned (AVG)]])*(Table14[[#This Row],[activating_chance]]/100),0)</f>
        <v>113</v>
      </c>
      <c r="DY351" s="145" t="str">
        <f ca="1">INDIRECT(ADDRESS(11+(MATCH(RIGHT(Table14[[#This Row],[spawner_sku]],LEN(Table14[[#This Row],[spawner_sku]])-FIND("/",Table14[[#This Row],[spawner_sku]])),Table28[Entity Prefab],0)),25,1,1,"Entities"))</f>
        <v>no</v>
      </c>
      <c r="DZ351" s="72">
        <v>1</v>
      </c>
      <c r="EA351" s="72">
        <v>2</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516</v>
      </c>
      <c r="DT352">
        <v>1</v>
      </c>
      <c r="DU352">
        <v>130</v>
      </c>
      <c r="DV352">
        <v>100</v>
      </c>
      <c r="DW352" s="75">
        <f ca="1">INDIRECT(ADDRESS(11+(MATCH(RIGHT(Table14[[#This Row],[spawner_sku]],LEN(Table14[[#This Row],[spawner_sku]])-FIND("/",Table14[[#This Row],[spawner_sku]])),Table1[Entity Prefab],0)),10,1,1,"Entities"))</f>
        <v>75</v>
      </c>
      <c r="DX352" s="75">
        <f ca="1">ROUND((Table14[[#This Row],[XP]]*Table14[[#This Row],[entity_spawned (AVG)]])*(Table14[[#This Row],[activating_chance]]/100),0)</f>
        <v>75</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516</v>
      </c>
      <c r="DT353">
        <v>1</v>
      </c>
      <c r="DU353">
        <v>100</v>
      </c>
      <c r="DV353">
        <v>100</v>
      </c>
      <c r="DW353" s="75">
        <f ca="1">INDIRECT(ADDRESS(11+(MATCH(RIGHT(Table14[[#This Row],[spawner_sku]],LEN(Table14[[#This Row],[spawner_sku]])-FIND("/",Table14[[#This Row],[spawner_sku]])),Table1[Entity Prefab],0)),10,1,1,"Entities"))</f>
        <v>75</v>
      </c>
      <c r="DX353" s="75">
        <f ca="1">ROUND((Table14[[#This Row],[XP]]*Table14[[#This Row],[entity_spawned (AVG)]])*(Table14[[#This Row],[activating_chance]]/100),0)</f>
        <v>75</v>
      </c>
      <c r="DY353" s="145" t="str">
        <f ca="1">INDIRECT(ADDRESS(11+(MATCH(RIGHT(Table14[[#This Row],[spawner_sku]],LEN(Table14[[#This Row],[spawner_sku]])-FIND("/",Table14[[#This Row],[spawner_sku]])),Table28[Entity Prefab],0)),25,1,1,"Entities"))</f>
        <v>no</v>
      </c>
      <c r="DZ353" s="72">
        <v>1</v>
      </c>
      <c r="EA353" s="72">
        <v>1</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516</v>
      </c>
      <c r="DT354">
        <v>1</v>
      </c>
      <c r="DU354">
        <v>200</v>
      </c>
      <c r="DV354">
        <v>100</v>
      </c>
      <c r="DW354" s="75">
        <f ca="1">INDIRECT(ADDRESS(11+(MATCH(RIGHT(Table14[[#This Row],[spawner_sku]],LEN(Table14[[#This Row],[spawner_sku]])-FIND("/",Table14[[#This Row],[spawner_sku]])),Table1[Entity Prefab],0)),10,1,1,"Entities"))</f>
        <v>75</v>
      </c>
      <c r="DX354" s="75">
        <f ca="1">ROUND((Table14[[#This Row],[XP]]*Table14[[#This Row],[entity_spawned (AVG)]])*(Table14[[#This Row],[activating_chance]]/100),0)</f>
        <v>75</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516</v>
      </c>
      <c r="DT355">
        <v>1</v>
      </c>
      <c r="DU355">
        <v>145</v>
      </c>
      <c r="DV355">
        <v>100</v>
      </c>
      <c r="DW355" s="75">
        <f ca="1">INDIRECT(ADDRESS(11+(MATCH(RIGHT(Table14[[#This Row],[spawner_sku]],LEN(Table14[[#This Row],[spawner_sku]])-FIND("/",Table14[[#This Row],[spawner_sku]])),Table1[Entity Prefab],0)),10,1,1,"Entities"))</f>
        <v>75</v>
      </c>
      <c r="DX355" s="75">
        <f ca="1">ROUND((Table14[[#This Row],[XP]]*Table14[[#This Row],[entity_spawned (AVG)]])*(Table14[[#This Row],[activating_chance]]/100),0)</f>
        <v>75</v>
      </c>
      <c r="DY355" s="145" t="str">
        <f ca="1">INDIRECT(ADDRESS(11+(MATCH(RIGHT(Table14[[#This Row],[spawner_sku]],LEN(Table14[[#This Row],[spawner_sku]])-FIND("/",Table14[[#This Row],[spawner_sku]])),Table28[Entity Prefab],0)),25,1,1,"Entities"))</f>
        <v>no</v>
      </c>
      <c r="DZ355" s="72">
        <v>1</v>
      </c>
      <c r="EA355" s="72">
        <v>1</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516</v>
      </c>
      <c r="DT356">
        <v>1</v>
      </c>
      <c r="DU356">
        <v>150</v>
      </c>
      <c r="DV356">
        <v>100</v>
      </c>
      <c r="DW356" s="75">
        <f ca="1">INDIRECT(ADDRESS(11+(MATCH(RIGHT(Table14[[#This Row],[spawner_sku]],LEN(Table14[[#This Row],[spawner_sku]])-FIND("/",Table14[[#This Row],[spawner_sku]])),Table1[Entity Prefab],0)),10,1,1,"Entities"))</f>
        <v>75</v>
      </c>
      <c r="DX356" s="75">
        <f ca="1">ROUND((Table14[[#This Row],[XP]]*Table14[[#This Row],[entity_spawned (AVG)]])*(Table14[[#This Row],[activating_chance]]/100),0)</f>
        <v>75</v>
      </c>
      <c r="DY356" s="145" t="str">
        <f ca="1">INDIRECT(ADDRESS(11+(MATCH(RIGHT(Table14[[#This Row],[spawner_sku]],LEN(Table14[[#This Row],[spawner_sku]])-FIND("/",Table14[[#This Row],[spawner_sku]])),Table28[Entity Prefab],0)),25,1,1,"Entities"))</f>
        <v>no</v>
      </c>
      <c r="DZ356" s="72">
        <v>1</v>
      </c>
      <c r="EA356" s="72">
        <v>1</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516</v>
      </c>
      <c r="DT357">
        <v>1</v>
      </c>
      <c r="DU357">
        <v>140</v>
      </c>
      <c r="DV357">
        <v>100</v>
      </c>
      <c r="DW357" s="75">
        <f ca="1">INDIRECT(ADDRESS(11+(MATCH(RIGHT(Table14[[#This Row],[spawner_sku]],LEN(Table14[[#This Row],[spawner_sku]])-FIND("/",Table14[[#This Row],[spawner_sku]])),Table1[Entity Prefab],0)),10,1,1,"Entities"))</f>
        <v>75</v>
      </c>
      <c r="DX357" s="75">
        <f ca="1">ROUND((Table14[[#This Row],[XP]]*Table14[[#This Row],[entity_spawned (AVG)]])*(Table14[[#This Row],[activating_chance]]/100),0)</f>
        <v>75</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516</v>
      </c>
      <c r="DT358">
        <v>1</v>
      </c>
      <c r="DU358">
        <v>150</v>
      </c>
      <c r="DV358">
        <v>100</v>
      </c>
      <c r="DW358" s="75">
        <f ca="1">INDIRECT(ADDRESS(11+(MATCH(RIGHT(Table14[[#This Row],[spawner_sku]],LEN(Table14[[#This Row],[spawner_sku]])-FIND("/",Table14[[#This Row],[spawner_sku]])),Table1[Entity Prefab],0)),10,1,1,"Entities"))</f>
        <v>75</v>
      </c>
      <c r="DX358" s="75">
        <f ca="1">ROUND((Table14[[#This Row],[XP]]*Table14[[#This Row],[entity_spawned (AVG)]])*(Table14[[#This Row],[activating_chance]]/100),0)</f>
        <v>75</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516</v>
      </c>
      <c r="DT359">
        <v>1</v>
      </c>
      <c r="DU359">
        <v>120</v>
      </c>
      <c r="DV359">
        <v>100</v>
      </c>
      <c r="DW359" s="75">
        <f ca="1">INDIRECT(ADDRESS(11+(MATCH(RIGHT(Table14[[#This Row],[spawner_sku]],LEN(Table14[[#This Row],[spawner_sku]])-FIND("/",Table14[[#This Row],[spawner_sku]])),Table1[Entity Prefab],0)),10,1,1,"Entities"))</f>
        <v>75</v>
      </c>
      <c r="DX359" s="75">
        <f ca="1">ROUND((Table14[[#This Row],[XP]]*Table14[[#This Row],[entity_spawned (AVG)]])*(Table14[[#This Row],[activating_chance]]/100),0)</f>
        <v>75</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516</v>
      </c>
      <c r="DT360">
        <v>1</v>
      </c>
      <c r="DU360">
        <v>130</v>
      </c>
      <c r="DV360">
        <v>100</v>
      </c>
      <c r="DW360" s="75">
        <f ca="1">INDIRECT(ADDRESS(11+(MATCH(RIGHT(Table14[[#This Row],[spawner_sku]],LEN(Table14[[#This Row],[spawner_sku]])-FIND("/",Table14[[#This Row],[spawner_sku]])),Table1[Entity Prefab],0)),10,1,1,"Entities"))</f>
        <v>75</v>
      </c>
      <c r="DX360" s="75">
        <f ca="1">ROUND((Table14[[#This Row],[XP]]*Table14[[#This Row],[entity_spawned (AVG)]])*(Table14[[#This Row],[activating_chance]]/100),0)</f>
        <v>75</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516</v>
      </c>
      <c r="DT361">
        <v>1</v>
      </c>
      <c r="DU361">
        <v>145</v>
      </c>
      <c r="DV361">
        <v>100</v>
      </c>
      <c r="DW361" s="75">
        <f ca="1">INDIRECT(ADDRESS(11+(MATCH(RIGHT(Table14[[#This Row],[spawner_sku]],LEN(Table14[[#This Row],[spawner_sku]])-FIND("/",Table14[[#This Row],[spawner_sku]])),Table1[Entity Prefab],0)),10,1,1,"Entities"))</f>
        <v>75</v>
      </c>
      <c r="DX361" s="75">
        <f ca="1">ROUND((Table14[[#This Row],[XP]]*Table14[[#This Row],[entity_spawned (AVG)]])*(Table14[[#This Row],[activating_chance]]/100),0)</f>
        <v>75</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516</v>
      </c>
      <c r="DT362">
        <v>1</v>
      </c>
      <c r="DU362">
        <v>150</v>
      </c>
      <c r="DV362">
        <v>100</v>
      </c>
      <c r="DW362" s="75">
        <f ca="1">INDIRECT(ADDRESS(11+(MATCH(RIGHT(Table14[[#This Row],[spawner_sku]],LEN(Table14[[#This Row],[spawner_sku]])-FIND("/",Table14[[#This Row],[spawner_sku]])),Table1[Entity Prefab],0)),10,1,1,"Entities"))</f>
        <v>75</v>
      </c>
      <c r="DX362" s="75">
        <f ca="1">ROUND((Table14[[#This Row],[XP]]*Table14[[#This Row],[entity_spawned (AVG)]])*(Table14[[#This Row],[activating_chance]]/100),0)</f>
        <v>75</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516</v>
      </c>
      <c r="DT363">
        <v>1</v>
      </c>
      <c r="DU363">
        <v>150</v>
      </c>
      <c r="DV363">
        <v>100</v>
      </c>
      <c r="DW363" s="75">
        <f ca="1">INDIRECT(ADDRESS(11+(MATCH(RIGHT(Table14[[#This Row],[spawner_sku]],LEN(Table14[[#This Row],[spawner_sku]])-FIND("/",Table14[[#This Row],[spawner_sku]])),Table1[Entity Prefab],0)),10,1,1,"Entities"))</f>
        <v>75</v>
      </c>
      <c r="DX363" s="75">
        <f ca="1">ROUND((Table14[[#This Row],[XP]]*Table14[[#This Row],[entity_spawned (AVG)]])*(Table14[[#This Row],[activating_chance]]/100),0)</f>
        <v>75</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516</v>
      </c>
      <c r="DT364">
        <v>1</v>
      </c>
      <c r="DU364">
        <v>100</v>
      </c>
      <c r="DV364">
        <v>100</v>
      </c>
      <c r="DW364" s="75">
        <f ca="1">INDIRECT(ADDRESS(11+(MATCH(RIGHT(Table14[[#This Row],[spawner_sku]],LEN(Table14[[#This Row],[spawner_sku]])-FIND("/",Table14[[#This Row],[spawner_sku]])),Table1[Entity Prefab],0)),10,1,1,"Entities"))</f>
        <v>75</v>
      </c>
      <c r="DX364" s="75">
        <f ca="1">ROUND((Table14[[#This Row],[XP]]*Table14[[#This Row],[entity_spawned (AVG)]])*(Table14[[#This Row],[activating_chance]]/100),0)</f>
        <v>75</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516</v>
      </c>
      <c r="DT365">
        <v>1</v>
      </c>
      <c r="DU365">
        <v>140</v>
      </c>
      <c r="DV365">
        <v>80</v>
      </c>
      <c r="DW365" s="75">
        <f ca="1">INDIRECT(ADDRESS(11+(MATCH(RIGHT(Table14[[#This Row],[spawner_sku]],LEN(Table14[[#This Row],[spawner_sku]])-FIND("/",Table14[[#This Row],[spawner_sku]])),Table1[Entity Prefab],0)),10,1,1,"Entities"))</f>
        <v>75</v>
      </c>
      <c r="DX365" s="75">
        <f ca="1">ROUND((Table14[[#This Row],[XP]]*Table14[[#This Row],[entity_spawned (AVG)]])*(Table14[[#This Row],[activating_chance]]/100),0)</f>
        <v>60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516</v>
      </c>
      <c r="DT366">
        <v>1</v>
      </c>
      <c r="DU366">
        <v>135</v>
      </c>
      <c r="DV366">
        <v>100</v>
      </c>
      <c r="DW366" s="75">
        <f ca="1">INDIRECT(ADDRESS(11+(MATCH(RIGHT(Table14[[#This Row],[spawner_sku]],LEN(Table14[[#This Row],[spawner_sku]])-FIND("/",Table14[[#This Row],[spawner_sku]])),Table1[Entity Prefab],0)),10,1,1,"Entities"))</f>
        <v>75</v>
      </c>
      <c r="DX366" s="75">
        <f ca="1">ROUND((Table14[[#This Row],[XP]]*Table14[[#This Row],[entity_spawned (AVG)]])*(Table14[[#This Row],[activating_chance]]/100),0)</f>
        <v>75</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516</v>
      </c>
      <c r="DT367">
        <v>1</v>
      </c>
      <c r="DU367">
        <v>120</v>
      </c>
      <c r="DV367">
        <v>100</v>
      </c>
      <c r="DW367" s="75">
        <f ca="1">INDIRECT(ADDRESS(11+(MATCH(RIGHT(Table14[[#This Row],[spawner_sku]],LEN(Table14[[#This Row],[spawner_sku]])-FIND("/",Table14[[#This Row],[spawner_sku]])),Table1[Entity Prefab],0)),10,1,1,"Entities"))</f>
        <v>75</v>
      </c>
      <c r="DX367" s="75">
        <f ca="1">ROUND((Table14[[#This Row],[XP]]*Table14[[#This Row],[entity_spawned (AVG)]])*(Table14[[#This Row],[activating_chance]]/100),0)</f>
        <v>75</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516</v>
      </c>
      <c r="DT368">
        <v>1</v>
      </c>
      <c r="DU368">
        <v>150</v>
      </c>
      <c r="DV368">
        <v>100</v>
      </c>
      <c r="DW368" s="75">
        <f ca="1">INDIRECT(ADDRESS(11+(MATCH(RIGHT(Table14[[#This Row],[spawner_sku]],LEN(Table14[[#This Row],[spawner_sku]])-FIND("/",Table14[[#This Row],[spawner_sku]])),Table1[Entity Prefab],0)),10,1,1,"Entities"))</f>
        <v>75</v>
      </c>
      <c r="DX368" s="75">
        <f ca="1">ROUND((Table14[[#This Row],[XP]]*Table14[[#This Row],[entity_spawned (AVG)]])*(Table14[[#This Row],[activating_chance]]/100),0)</f>
        <v>75</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516</v>
      </c>
      <c r="DT369">
        <v>1</v>
      </c>
      <c r="DU369">
        <v>150</v>
      </c>
      <c r="DV369">
        <v>100</v>
      </c>
      <c r="DW369" s="75">
        <f ca="1">INDIRECT(ADDRESS(11+(MATCH(RIGHT(Table14[[#This Row],[spawner_sku]],LEN(Table14[[#This Row],[spawner_sku]])-FIND("/",Table14[[#This Row],[spawner_sku]])),Table1[Entity Prefab],0)),10,1,1,"Entities"))</f>
        <v>75</v>
      </c>
      <c r="DX369" s="75">
        <f ca="1">ROUND((Table14[[#This Row],[XP]]*Table14[[#This Row],[entity_spawned (AVG)]])*(Table14[[#This Row],[activating_chance]]/100),0)</f>
        <v>75</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516</v>
      </c>
      <c r="DT370">
        <v>1</v>
      </c>
      <c r="DU370">
        <v>100</v>
      </c>
      <c r="DV370">
        <v>100</v>
      </c>
      <c r="DW370" s="75">
        <f ca="1">INDIRECT(ADDRESS(11+(MATCH(RIGHT(Table14[[#This Row],[spawner_sku]],LEN(Table14[[#This Row],[spawner_sku]])-FIND("/",Table14[[#This Row],[spawner_sku]])),Table1[Entity Prefab],0)),10,1,1,"Entities"))</f>
        <v>75</v>
      </c>
      <c r="DX370" s="75">
        <f ca="1">ROUND((Table14[[#This Row],[XP]]*Table14[[#This Row],[entity_spawned (AVG)]])*(Table14[[#This Row],[activating_chance]]/100),0)</f>
        <v>75</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516</v>
      </c>
      <c r="DT371">
        <v>1</v>
      </c>
      <c r="DU371">
        <v>110</v>
      </c>
      <c r="DV371">
        <v>100</v>
      </c>
      <c r="DW371" s="75">
        <f ca="1">INDIRECT(ADDRESS(11+(MATCH(RIGHT(Table14[[#This Row],[spawner_sku]],LEN(Table14[[#This Row],[spawner_sku]])-FIND("/",Table14[[#This Row],[spawner_sku]])),Table1[Entity Prefab],0)),10,1,1,"Entities"))</f>
        <v>75</v>
      </c>
      <c r="DX371" s="75">
        <f ca="1">ROUND((Table14[[#This Row],[XP]]*Table14[[#This Row],[entity_spawned (AVG)]])*(Table14[[#This Row],[activating_chance]]/100),0)</f>
        <v>75</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3</v>
      </c>
      <c r="DU372">
        <v>200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270</v>
      </c>
      <c r="DY372" s="145" t="str">
        <f ca="1">INDIRECT(ADDRESS(11+(MATCH(RIGHT(Table14[[#This Row],[spawner_sku]],LEN(Table14[[#This Row],[spawner_sku]])-FIND("/",Table14[[#This Row],[spawner_sku]])),Table28[Entity Prefab],0)),25,1,1,"Entities"))</f>
        <v>no</v>
      </c>
      <c r="DZ372" s="72">
        <v>2</v>
      </c>
      <c r="EA372" s="72">
        <v>4</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130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150</v>
      </c>
      <c r="DV375">
        <v>10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1</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90</v>
      </c>
      <c r="DY376" s="145" t="str">
        <f ca="1">INDIRECT(ADDRESS(11+(MATCH(RIGHT(Table14[[#This Row],[spawner_sku]],LEN(Table14[[#This Row],[spawner_sku]])-FIND("/",Table14[[#This Row],[spawner_sku]])),Table28[Entity Prefab],0)),25,1,1,"Entities"))</f>
        <v>no</v>
      </c>
      <c r="DZ376" s="72">
        <v>1</v>
      </c>
      <c r="EA376" s="72">
        <v>1</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140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160</v>
      </c>
      <c r="DV378">
        <v>100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90</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100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90</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130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150</v>
      </c>
      <c r="DV381">
        <v>100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90</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145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110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145</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v>
      </c>
      <c r="DU385">
        <v>140</v>
      </c>
      <c r="DV385">
        <v>100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90</v>
      </c>
      <c r="DY385" s="145" t="str">
        <f ca="1">INDIRECT(ADDRESS(11+(MATCH(RIGHT(Table14[[#This Row],[spawner_sku]],LEN(Table14[[#This Row],[spawner_sku]])-FIND("/",Table14[[#This Row],[spawner_sku]])),Table28[Entity Prefab],0)),25,1,1,"Entities"))</f>
        <v>no</v>
      </c>
      <c r="DZ385" s="72">
        <v>1</v>
      </c>
      <c r="EA385" s="72">
        <v>1</v>
      </c>
      <c r="EB385" s="72" t="b">
        <v>0</v>
      </c>
      <c r="EC385" s="72"/>
      <c r="ED385" s="72"/>
      <c r="EE385" s="72"/>
      <c r="EF385" s="72"/>
      <c r="EG385" s="72"/>
      <c r="EH385" s="72"/>
      <c r="EI385" s="72"/>
      <c r="EJ385" s="72"/>
      <c r="EK385" s="72"/>
      <c r="EL385" s="72"/>
      <c r="EM385" s="72"/>
    </row>
    <row r="386" spans="2:143" x14ac:dyDescent="0.25">
      <c r="B386" s="73" t="s">
        <v>425</v>
      </c>
      <c r="C386">
        <v>1</v>
      </c>
      <c r="D386">
        <v>190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1</v>
      </c>
      <c r="J386" s="72">
        <v>1</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145</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170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130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160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200</v>
      </c>
      <c r="E389">
        <v>80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130</v>
      </c>
      <c r="DV389">
        <v>80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72</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1.5</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1</v>
      </c>
      <c r="J390" s="72">
        <v>2</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1</v>
      </c>
      <c r="DU390">
        <v>135</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90</v>
      </c>
      <c r="DY390" s="145" t="str">
        <f ca="1">INDIRECT(ADDRESS(11+(MATCH(RIGHT(Table14[[#This Row],[spawner_sku]],LEN(Table14[[#This Row],[spawner_sku]])-FIND("/",Table14[[#This Row],[spawner_sku]])),Table28[Entity Prefab],0)),25,1,1,"Entities"))</f>
        <v>no</v>
      </c>
      <c r="DZ390" s="72">
        <v>1</v>
      </c>
      <c r="EA390" s="72">
        <v>1</v>
      </c>
      <c r="EB390" s="72" t="b">
        <v>0</v>
      </c>
      <c r="EC390" s="72"/>
      <c r="ED390" s="72"/>
      <c r="EE390" s="72"/>
      <c r="EF390" s="72"/>
      <c r="EG390" s="72"/>
      <c r="EH390" s="72"/>
      <c r="EI390" s="72"/>
      <c r="EJ390" s="72"/>
      <c r="EK390" s="72"/>
      <c r="EL390" s="72"/>
      <c r="EM390" s="72"/>
    </row>
    <row r="391" spans="2:143" x14ac:dyDescent="0.25">
      <c r="B391" s="73" t="s">
        <v>425</v>
      </c>
      <c r="C391">
        <v>2.5</v>
      </c>
      <c r="D391">
        <v>180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2</v>
      </c>
      <c r="J391" s="72">
        <v>3</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4</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4</v>
      </c>
      <c r="J392" s="72">
        <v>4</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130</v>
      </c>
      <c r="DV392">
        <v>10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1.5</v>
      </c>
      <c r="D393">
        <v>190</v>
      </c>
      <c r="E393">
        <v>80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1</v>
      </c>
      <c r="J393" s="72">
        <v>2</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2</v>
      </c>
      <c r="DU393">
        <v>145</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180</v>
      </c>
      <c r="DY393" s="145" t="str">
        <f ca="1">INDIRECT(ADDRESS(11+(MATCH(RIGHT(Table14[[#This Row],[spawner_sku]],LEN(Table14[[#This Row],[spawner_sku]])-FIND("/",Table14[[#This Row],[spawner_sku]])),Table28[Entity Prefab],0)),25,1,1,"Entities"))</f>
        <v>no</v>
      </c>
      <c r="DZ393" s="72">
        <v>2</v>
      </c>
      <c r="EA393" s="72">
        <v>2</v>
      </c>
      <c r="EB393" s="72" t="b">
        <v>0</v>
      </c>
      <c r="EC393" s="72"/>
      <c r="ED393" s="72"/>
      <c r="EE393" s="72"/>
      <c r="EF393" s="72"/>
      <c r="EG393" s="72"/>
      <c r="EH393" s="72"/>
      <c r="EI393" s="72"/>
      <c r="EJ393" s="72"/>
      <c r="EK393" s="72"/>
      <c r="EL393" s="72"/>
      <c r="EM393" s="72"/>
    </row>
    <row r="394" spans="2:143" x14ac:dyDescent="0.25">
      <c r="B394" s="73" t="s">
        <v>425</v>
      </c>
      <c r="C394">
        <v>4</v>
      </c>
      <c r="D394">
        <v>170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100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180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v>
      </c>
      <c r="DU395">
        <v>200</v>
      </c>
      <c r="DV395">
        <v>100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90</v>
      </c>
      <c r="DY395" s="145" t="str">
        <f ca="1">INDIRECT(ADDRESS(11+(MATCH(RIGHT(Table14[[#This Row],[spawner_sku]],LEN(Table14[[#This Row],[spawner_sku]])-FIND("/",Table14[[#This Row],[spawner_sku]])),Table28[Entity Prefab],0)),25,1,1,"Entities"))</f>
        <v>no</v>
      </c>
      <c r="DZ395" s="72">
        <v>1</v>
      </c>
      <c r="EA395" s="72">
        <v>1</v>
      </c>
      <c r="EB395" s="72" t="b">
        <v>0</v>
      </c>
      <c r="EC395" s="72"/>
      <c r="ED395" s="72"/>
      <c r="EE395" s="72"/>
      <c r="EF395" s="72"/>
      <c r="EG395" s="72"/>
      <c r="EH395" s="72"/>
      <c r="EI395" s="72"/>
      <c r="EJ395" s="72"/>
      <c r="EK395" s="72"/>
      <c r="EL395" s="72"/>
      <c r="EM395" s="72"/>
    </row>
    <row r="396" spans="2:143" x14ac:dyDescent="0.25">
      <c r="B396" s="73" t="s">
        <v>425</v>
      </c>
      <c r="C396">
        <v>4</v>
      </c>
      <c r="D396">
        <v>160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150</v>
      </c>
      <c r="DV396">
        <v>100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90</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190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1</v>
      </c>
      <c r="DU397">
        <v>100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90</v>
      </c>
      <c r="DY397" s="145" t="str">
        <f ca="1">INDIRECT(ADDRESS(11+(MATCH(RIGHT(Table14[[#This Row],[spawner_sku]],LEN(Table14[[#This Row],[spawner_sku]])-FIND("/",Table14[[#This Row],[spawner_sku]])),Table28[Entity Prefab],0)),25,1,1,"Entities"))</f>
        <v>no</v>
      </c>
      <c r="DZ397" s="72">
        <v>1</v>
      </c>
      <c r="EA397" s="72">
        <v>1</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1</v>
      </c>
      <c r="DU398">
        <v>145</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90</v>
      </c>
      <c r="DY398" s="145" t="str">
        <f ca="1">INDIRECT(ADDRESS(11+(MATCH(RIGHT(Table14[[#This Row],[spawner_sku]],LEN(Table14[[#This Row],[spawner_sku]])-FIND("/",Table14[[#This Row],[spawner_sku]])),Table28[Entity Prefab],0)),25,1,1,"Entities"))</f>
        <v>no</v>
      </c>
      <c r="DZ398" s="72">
        <v>1</v>
      </c>
      <c r="EA398" s="72">
        <v>1</v>
      </c>
      <c r="EB398" s="72" t="b">
        <v>0</v>
      </c>
      <c r="EC398" s="72"/>
      <c r="ED398" s="72"/>
      <c r="EE398" s="72"/>
      <c r="EF398" s="72"/>
      <c r="EG398" s="72"/>
      <c r="EH398" s="72"/>
      <c r="EI398" s="72"/>
      <c r="EJ398" s="72"/>
      <c r="EK398" s="72"/>
      <c r="EL398" s="72"/>
      <c r="EM398" s="72"/>
    </row>
    <row r="399" spans="2:143" x14ac:dyDescent="0.25">
      <c r="B399" s="73" t="s">
        <v>234</v>
      </c>
      <c r="C399">
        <v>1</v>
      </c>
      <c r="D399">
        <v>500</v>
      </c>
      <c r="E399">
        <v>75</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19</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150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5023</v>
      </c>
      <c r="C400">
        <v>1</v>
      </c>
      <c r="D400">
        <v>5000</v>
      </c>
      <c r="E400">
        <v>30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8</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140</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5023</v>
      </c>
      <c r="C401">
        <v>1</v>
      </c>
      <c r="D401">
        <v>5000</v>
      </c>
      <c r="E401">
        <v>50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13</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3823</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140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5023</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3867</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3823</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145</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5023</v>
      </c>
      <c r="C403">
        <v>1</v>
      </c>
      <c r="D403">
        <v>5000</v>
      </c>
      <c r="E403">
        <v>100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25</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130</v>
      </c>
      <c r="DV403">
        <v>30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27</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5023</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2</v>
      </c>
      <c r="DU404">
        <v>160</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180</v>
      </c>
      <c r="DY404" s="145" t="str">
        <f ca="1">INDIRECT(ADDRESS(11+(MATCH(RIGHT(Table14[[#This Row],[spawner_sku]],LEN(Table14[[#This Row],[spawner_sku]])-FIND("/",Table14[[#This Row],[spawner_sku]])),Table28[Entity Prefab],0)),25,1,1,"Entities"))</f>
        <v>no</v>
      </c>
      <c r="DZ404" s="72">
        <v>1</v>
      </c>
      <c r="EA404" s="72">
        <v>3</v>
      </c>
      <c r="EB404" s="72" t="b">
        <v>0</v>
      </c>
      <c r="EC404" s="72"/>
      <c r="ED404" s="72"/>
      <c r="EE404" s="72"/>
      <c r="EF404" s="72"/>
      <c r="EG404" s="72"/>
      <c r="EH404" s="72"/>
      <c r="EI404" s="72"/>
      <c r="EJ404" s="72"/>
      <c r="EK404" s="72"/>
      <c r="EL404" s="72"/>
      <c r="EM404" s="72"/>
    </row>
    <row r="405" spans="2:143" x14ac:dyDescent="0.25">
      <c r="B405" s="73" t="s">
        <v>5023</v>
      </c>
      <c r="C405">
        <v>1</v>
      </c>
      <c r="D405">
        <v>5000</v>
      </c>
      <c r="E405">
        <v>50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13</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v>
      </c>
      <c r="DU405">
        <v>160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90</v>
      </c>
      <c r="DY405" s="145" t="str">
        <f ca="1">INDIRECT(ADDRESS(11+(MATCH(RIGHT(Table14[[#This Row],[spawner_sku]],LEN(Table14[[#This Row],[spawner_sku]])-FIND("/",Table14[[#This Row],[spawner_sku]])),Table28[Entity Prefab],0)),25,1,1,"Entities"))</f>
        <v>no</v>
      </c>
      <c r="DZ405" s="72">
        <v>1</v>
      </c>
      <c r="EA405" s="72">
        <v>1</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v>
      </c>
      <c r="DU406">
        <v>150</v>
      </c>
      <c r="DV406">
        <v>80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72</v>
      </c>
      <c r="DY406" s="145" t="str">
        <f ca="1">INDIRECT(ADDRESS(11+(MATCH(RIGHT(Table14[[#This Row],[spawner_sku]],LEN(Table14[[#This Row],[spawner_sku]])-FIND("/",Table14[[#This Row],[spawner_sku]])),Table28[Entity Prefab],0)),25,1,1,"Entities"))</f>
        <v>no</v>
      </c>
      <c r="DZ406" s="72">
        <v>1</v>
      </c>
      <c r="EA406" s="72">
        <v>1</v>
      </c>
      <c r="EB406" s="72" t="b">
        <v>0</v>
      </c>
      <c r="EC406" s="72"/>
      <c r="ED406" s="72"/>
      <c r="EE406" s="72"/>
      <c r="EF406" s="72"/>
      <c r="EG406" s="72"/>
      <c r="EH406" s="72"/>
      <c r="EI406" s="72"/>
      <c r="EJ406" s="72"/>
      <c r="EK406" s="72"/>
      <c r="EL406" s="72"/>
      <c r="EM406" s="72"/>
    </row>
    <row r="407" spans="2:143" x14ac:dyDescent="0.25">
      <c r="B407" s="73" t="s">
        <v>468</v>
      </c>
      <c r="C407">
        <v>1</v>
      </c>
      <c r="D407">
        <v>220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1.5</v>
      </c>
      <c r="DU407">
        <v>175</v>
      </c>
      <c r="DV407">
        <v>80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108</v>
      </c>
      <c r="DY407" s="145" t="str">
        <f ca="1">INDIRECT(ADDRESS(11+(MATCH(RIGHT(Table14[[#This Row],[spawner_sku]],LEN(Table14[[#This Row],[spawner_sku]])-FIND("/",Table14[[#This Row],[spawner_sku]])),Table28[Entity Prefab],0)),25,1,1,"Entities"))</f>
        <v>no</v>
      </c>
      <c r="DZ407" s="72">
        <v>1</v>
      </c>
      <c r="EA407" s="72">
        <v>2</v>
      </c>
      <c r="EB407" s="72" t="b">
        <v>0</v>
      </c>
      <c r="EC407" s="72"/>
      <c r="ED407" s="72"/>
      <c r="EE407" s="72"/>
      <c r="EF407" s="72"/>
      <c r="EG407" s="72"/>
      <c r="EH407" s="72"/>
      <c r="EI407" s="72"/>
      <c r="EJ407" s="72"/>
      <c r="EK407" s="72"/>
      <c r="EL407" s="72"/>
      <c r="EM407" s="72"/>
    </row>
    <row r="408" spans="2:143" x14ac:dyDescent="0.25">
      <c r="B408" s="73" t="s">
        <v>468</v>
      </c>
      <c r="C408">
        <v>1</v>
      </c>
      <c r="D408">
        <v>200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140</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140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1.5</v>
      </c>
      <c r="DU409">
        <v>120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135</v>
      </c>
      <c r="DY409" s="145" t="str">
        <f ca="1">INDIRECT(ADDRESS(11+(MATCH(RIGHT(Table14[[#This Row],[spawner_sku]],LEN(Table14[[#This Row],[spawner_sku]])-FIND("/",Table14[[#This Row],[spawner_sku]])),Table28[Entity Prefab],0)),25,1,1,"Entities"))</f>
        <v>no</v>
      </c>
      <c r="DZ409" s="72">
        <v>1</v>
      </c>
      <c r="EA409" s="72">
        <v>2</v>
      </c>
      <c r="EB409" s="72" t="b">
        <v>0</v>
      </c>
      <c r="EC409" s="72"/>
      <c r="ED409" s="72"/>
      <c r="EE409" s="72"/>
      <c r="EF409" s="72"/>
      <c r="EG409" s="72"/>
      <c r="EH409" s="72"/>
      <c r="EI409" s="72"/>
      <c r="EJ409" s="72"/>
      <c r="EK409" s="72"/>
      <c r="EL409" s="72"/>
      <c r="EM409" s="72"/>
    </row>
    <row r="410" spans="2:143" x14ac:dyDescent="0.25">
      <c r="B410" s="73" t="s">
        <v>469</v>
      </c>
      <c r="C410">
        <v>1</v>
      </c>
      <c r="D410">
        <v>120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135</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140</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150</v>
      </c>
      <c r="E412">
        <v>100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v>
      </c>
      <c r="DU412">
        <v>150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90</v>
      </c>
      <c r="DY412" s="145" t="str">
        <f ca="1">INDIRECT(ADDRESS(11+(MATCH(RIGHT(Table14[[#This Row],[spawner_sku]],LEN(Table14[[#This Row],[spawner_sku]])-FIND("/",Table14[[#This Row],[spawner_sku]])),Table28[Entity Prefab],0)),25,1,1,"Entities"))</f>
        <v>no</v>
      </c>
      <c r="DZ412" s="72">
        <v>1</v>
      </c>
      <c r="EA412" s="72">
        <v>1</v>
      </c>
      <c r="EB412" s="72" t="b">
        <v>0</v>
      </c>
      <c r="EC412" s="72"/>
      <c r="ED412" s="72"/>
      <c r="EE412" s="72"/>
      <c r="EF412" s="72"/>
      <c r="EG412" s="72"/>
      <c r="EH412" s="72"/>
      <c r="EI412" s="72"/>
      <c r="EJ412" s="72"/>
      <c r="EK412" s="72"/>
      <c r="EL412" s="72"/>
      <c r="EM412" s="72"/>
    </row>
    <row r="413" spans="2:143" x14ac:dyDescent="0.25">
      <c r="B413" s="73" t="s">
        <v>470</v>
      </c>
      <c r="C413">
        <v>1</v>
      </c>
      <c r="D413">
        <v>80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135</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130</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70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150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140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100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150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v>
      </c>
      <c r="DU418">
        <v>150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90</v>
      </c>
      <c r="DY418" s="145" t="str">
        <f ca="1">INDIRECT(ADDRESS(11+(MATCH(RIGHT(Table14[[#This Row],[spawner_sku]],LEN(Table14[[#This Row],[spawner_sku]])-FIND("/",Table14[[#This Row],[spawner_sku]])),Table28[Entity Prefab],0)),25,1,1,"Entities"))</f>
        <v>no</v>
      </c>
      <c r="DZ418" s="72">
        <v>1</v>
      </c>
      <c r="EA418" s="72">
        <v>1</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150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200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420</v>
      </c>
      <c r="E421">
        <v>100</v>
      </c>
      <c r="F421" s="75">
        <f ca="1">INDIRECT(ADDRESS(11+(MATCH(RIGHT(Table245[[#This Row],[spawner_sku]],LEN(Table245[[#This Row],[spawner_sku]])-FIND("/",Table245[[#This Row],[spawner_sku]])),Table1[Entity Prefab],0)),10,1,1,"Entities"))</f>
        <v>83</v>
      </c>
      <c r="G421" s="75">
        <f ca="1">ROUND((Table245[[#This Row],[XP]]*Table245[[#This Row],[entity_spawned (AVG)]])*(Table245[[#This Row],[activating_chance]]/100),0)</f>
        <v>83</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110</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v>
      </c>
      <c r="D422">
        <v>320</v>
      </c>
      <c r="E422">
        <v>50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38</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100</v>
      </c>
      <c r="DV422">
        <v>100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90</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1.5</v>
      </c>
      <c r="D423">
        <v>300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113</v>
      </c>
      <c r="H423" s="72" t="str">
        <f ca="1">INDIRECT(ADDRESS(11+(MATCH(RIGHT(Table245[[#This Row],[spawner_sku]],LEN(Table245[[#This Row],[spawner_sku]])-FIND("/",Table245[[#This Row],[spawner_sku]])),Table28[Entity Prefab],0)),24,1,1,"Entities"))</f>
        <v>yes</v>
      </c>
      <c r="I423" s="72">
        <v>1</v>
      </c>
      <c r="J423" s="72">
        <v>2</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300</v>
      </c>
      <c r="E424">
        <v>80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60</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1</v>
      </c>
      <c r="DU424">
        <v>140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90</v>
      </c>
      <c r="DY424" s="145" t="str">
        <f ca="1">INDIRECT(ADDRESS(11+(MATCH(RIGHT(Table14[[#This Row],[spawner_sku]],LEN(Table14[[#This Row],[spawner_sku]])-FIND("/",Table14[[#This Row],[spawner_sku]])),Table28[Entity Prefab],0)),25,1,1,"Entities"))</f>
        <v>no</v>
      </c>
      <c r="DZ424" s="72">
        <v>1</v>
      </c>
      <c r="EA424" s="72">
        <v>1</v>
      </c>
      <c r="EB424" s="72" t="b">
        <v>0</v>
      </c>
      <c r="EC424" s="72"/>
      <c r="ED424" s="72"/>
      <c r="EE424" s="72"/>
      <c r="EF424" s="72"/>
      <c r="EG424" s="72"/>
      <c r="EH424" s="72"/>
      <c r="EI424" s="72"/>
      <c r="EJ424" s="72"/>
      <c r="EK424" s="72"/>
      <c r="EL424" s="72"/>
      <c r="EM424" s="72"/>
    </row>
    <row r="425" spans="2:143" x14ac:dyDescent="0.25">
      <c r="B425" s="73" t="s">
        <v>236</v>
      </c>
      <c r="C425">
        <v>1</v>
      </c>
      <c r="D425">
        <v>280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130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260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150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145</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100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150</v>
      </c>
      <c r="DV430">
        <v>100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90</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110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100</v>
      </c>
      <c r="DV432">
        <v>30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27</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140</v>
      </c>
      <c r="DV433">
        <v>60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54</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140</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280</v>
      </c>
      <c r="E435">
        <v>50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28</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140</v>
      </c>
      <c r="DV435">
        <v>80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72</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320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v>
      </c>
      <c r="DU436">
        <v>135</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90</v>
      </c>
      <c r="DY436" s="145" t="str">
        <f ca="1">INDIRECT(ADDRESS(11+(MATCH(RIGHT(Table14[[#This Row],[spawner_sku]],LEN(Table14[[#This Row],[spawner_sku]])-FIND("/",Table14[[#This Row],[spawner_sku]])),Table28[Entity Prefab],0)),25,1,1,"Entities"))</f>
        <v>no</v>
      </c>
      <c r="DZ436" s="72">
        <v>1</v>
      </c>
      <c r="EA436" s="72">
        <v>1</v>
      </c>
      <c r="EB436" s="72" t="b">
        <v>0</v>
      </c>
      <c r="EC436" s="72"/>
      <c r="ED436" s="72"/>
      <c r="EE436" s="72"/>
      <c r="EF436" s="72"/>
      <c r="EG436" s="72"/>
      <c r="EH436" s="72"/>
      <c r="EI436" s="72"/>
      <c r="EJ436" s="72"/>
      <c r="EK436" s="72"/>
      <c r="EL436" s="72"/>
      <c r="EM436" s="72"/>
    </row>
    <row r="437" spans="2:143" x14ac:dyDescent="0.25">
      <c r="B437" s="73" t="s">
        <v>426</v>
      </c>
      <c r="C437">
        <v>1</v>
      </c>
      <c r="D437">
        <v>300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120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280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140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100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20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17</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140</v>
      </c>
      <c r="DV440">
        <v>100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90</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270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140</v>
      </c>
      <c r="DV441">
        <v>100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90</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230</v>
      </c>
      <c r="E442">
        <v>100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83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140</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240</v>
      </c>
      <c r="E443">
        <v>40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33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100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90</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250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80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72</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150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324</v>
      </c>
      <c r="C446">
        <v>1</v>
      </c>
      <c r="D446">
        <v>230</v>
      </c>
      <c r="E446">
        <v>60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180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35</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21</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515</v>
      </c>
      <c r="DT447">
        <v>1</v>
      </c>
      <c r="DU447">
        <v>100</v>
      </c>
      <c r="DV447">
        <v>100</v>
      </c>
      <c r="DW447" s="75">
        <f ca="1">INDIRECT(ADDRESS(11+(MATCH(RIGHT(Table14[[#This Row],[spawner_sku]],LEN(Table14[[#This Row],[spawner_sku]])-FIND("/",Table14[[#This Row],[spawner_sku]])),Table1[Entity Prefab],0)),10,1,1,"Entities"))</f>
        <v>90</v>
      </c>
      <c r="DX447" s="75">
        <f ca="1">ROUND((Table14[[#This Row],[XP]]*Table14[[#This Row],[entity_spawned (AVG)]])*(Table14[[#This Row],[activating_chance]]/100),0)</f>
        <v>90</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260</v>
      </c>
      <c r="E448">
        <v>100</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60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515</v>
      </c>
      <c r="DT448">
        <v>1</v>
      </c>
      <c r="DU448">
        <v>120</v>
      </c>
      <c r="DV448">
        <v>100</v>
      </c>
      <c r="DW448" s="75">
        <f ca="1">INDIRECT(ADDRESS(11+(MATCH(RIGHT(Table14[[#This Row],[spawner_sku]],LEN(Table14[[#This Row],[spawner_sku]])-FIND("/",Table14[[#This Row],[spawner_sku]])),Table1[Entity Prefab],0)),10,1,1,"Entities"))</f>
        <v>90</v>
      </c>
      <c r="DX448" s="75">
        <f ca="1">ROUND((Table14[[#This Row],[XP]]*Table14[[#This Row],[entity_spawned (AVG)]])*(Table14[[#This Row],[activating_chance]]/100),0)</f>
        <v>90</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240</v>
      </c>
      <c r="E449">
        <v>35</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21</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515</v>
      </c>
      <c r="DT449">
        <v>1</v>
      </c>
      <c r="DU449">
        <v>150</v>
      </c>
      <c r="DV449">
        <v>100</v>
      </c>
      <c r="DW449" s="75">
        <f ca="1">INDIRECT(ADDRESS(11+(MATCH(RIGHT(Table14[[#This Row],[spawner_sku]],LEN(Table14[[#This Row],[spawner_sku]])-FIND("/",Table14[[#This Row],[spawner_sku]])),Table1[Entity Prefab],0)),10,1,1,"Entities"))</f>
        <v>90</v>
      </c>
      <c r="DX449" s="75">
        <f ca="1">ROUND((Table14[[#This Row],[XP]]*Table14[[#This Row],[entity_spawned (AVG)]])*(Table14[[#This Row],[activating_chance]]/100),0)</f>
        <v>90</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150</v>
      </c>
      <c r="E450">
        <v>50</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30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515</v>
      </c>
      <c r="DT450">
        <v>2</v>
      </c>
      <c r="DU450">
        <v>140</v>
      </c>
      <c r="DV450">
        <v>100</v>
      </c>
      <c r="DW450" s="75">
        <f ca="1">INDIRECT(ADDRESS(11+(MATCH(RIGHT(Table14[[#This Row],[spawner_sku]],LEN(Table14[[#This Row],[spawner_sku]])-FIND("/",Table14[[#This Row],[spawner_sku]])),Table1[Entity Prefab],0)),10,1,1,"Entities"))</f>
        <v>90</v>
      </c>
      <c r="DX450" s="75">
        <f ca="1">ROUND((Table14[[#This Row],[XP]]*Table14[[#This Row],[entity_spawned (AVG)]])*(Table14[[#This Row],[activating_chance]]/100),0)</f>
        <v>180</v>
      </c>
      <c r="DY450" s="145" t="str">
        <f ca="1">INDIRECT(ADDRESS(11+(MATCH(RIGHT(Table14[[#This Row],[spawner_sku]],LEN(Table14[[#This Row],[spawner_sku]])-FIND("/",Table14[[#This Row],[spawner_sku]])),Table28[Entity Prefab],0)),25,1,1,"Entities"))</f>
        <v>no</v>
      </c>
      <c r="DZ450" s="72">
        <v>2</v>
      </c>
      <c r="EA450" s="72">
        <v>2</v>
      </c>
      <c r="EB450" s="72" t="b">
        <v>0</v>
      </c>
      <c r="EC450" s="72"/>
      <c r="ED450" s="72"/>
      <c r="EE450" s="72"/>
      <c r="EF450" s="72"/>
      <c r="EG450" s="72"/>
      <c r="EH450" s="72"/>
      <c r="EI450" s="72"/>
      <c r="EJ450" s="72"/>
      <c r="EK450" s="72"/>
      <c r="EL450" s="72"/>
      <c r="EM450" s="72"/>
    </row>
    <row r="451" spans="2:143" x14ac:dyDescent="0.25">
      <c r="B451" s="73" t="s">
        <v>427</v>
      </c>
      <c r="C451">
        <v>1</v>
      </c>
      <c r="D451">
        <v>260</v>
      </c>
      <c r="E451">
        <v>35</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21</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515</v>
      </c>
      <c r="DT451">
        <v>1</v>
      </c>
      <c r="DU451">
        <v>150</v>
      </c>
      <c r="DV451">
        <v>100</v>
      </c>
      <c r="DW451" s="75">
        <f ca="1">INDIRECT(ADDRESS(11+(MATCH(RIGHT(Table14[[#This Row],[spawner_sku]],LEN(Table14[[#This Row],[spawner_sku]])-FIND("/",Table14[[#This Row],[spawner_sku]])),Table1[Entity Prefab],0)),10,1,1,"Entities"))</f>
        <v>90</v>
      </c>
      <c r="DX451" s="75">
        <f ca="1">ROUND((Table14[[#This Row],[XP]]*Table14[[#This Row],[entity_spawned (AVG)]])*(Table14[[#This Row],[activating_chance]]/100),0)</f>
        <v>90</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180</v>
      </c>
      <c r="E452">
        <v>40</v>
      </c>
      <c r="F452" s="75">
        <f ca="1">INDIRECT(ADDRESS(11+(MATCH(RIGHT(Table245[[#This Row],[spawner_sku]],LEN(Table245[[#This Row],[spawner_sku]])-FIND("/",Table245[[#This Row],[spawner_sku]])),Table1[Entity Prefab],0)),10,1,1,"Entities"))</f>
        <v>60</v>
      </c>
      <c r="G452" s="75">
        <f ca="1">ROUND((Table245[[#This Row],[XP]]*Table245[[#This Row],[entity_spawned (AVG)]])*(Table245[[#This Row],[activating_chance]]/100),0)</f>
        <v>24</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515</v>
      </c>
      <c r="DT452">
        <v>1</v>
      </c>
      <c r="DU452">
        <v>130</v>
      </c>
      <c r="DV452">
        <v>70</v>
      </c>
      <c r="DW452" s="75">
        <f ca="1">INDIRECT(ADDRESS(11+(MATCH(RIGHT(Table14[[#This Row],[spawner_sku]],LEN(Table14[[#This Row],[spawner_sku]])-FIND("/",Table14[[#This Row],[spawner_sku]])),Table1[Entity Prefab],0)),10,1,1,"Entities"))</f>
        <v>90</v>
      </c>
      <c r="DX452" s="75">
        <f ca="1">ROUND((Table14[[#This Row],[XP]]*Table14[[#This Row],[entity_spawned (AVG)]])*(Table14[[#This Row],[activating_chance]]/100),0)</f>
        <v>63</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260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P453" t="s">
        <v>3867</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515</v>
      </c>
      <c r="DT453">
        <v>1</v>
      </c>
      <c r="DU453">
        <v>110</v>
      </c>
      <c r="DV453">
        <v>100</v>
      </c>
      <c r="DW453" s="75">
        <f ca="1">INDIRECT(ADDRESS(11+(MATCH(RIGHT(Table14[[#This Row],[spawner_sku]],LEN(Table14[[#This Row],[spawner_sku]])-FIND("/",Table14[[#This Row],[spawner_sku]])),Table1[Entity Prefab],0)),10,1,1,"Entities"))</f>
        <v>90</v>
      </c>
      <c r="DX453" s="75">
        <f ca="1">ROUND((Table14[[#This Row],[XP]]*Table14[[#This Row],[entity_spawned (AVG)]])*(Table14[[#This Row],[activating_chance]]/100),0)</f>
        <v>90</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270</v>
      </c>
      <c r="E454">
        <v>40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33</v>
      </c>
      <c r="H454" s="72" t="str">
        <f ca="1">INDIRECT(ADDRESS(11+(MATCH(RIGHT(Table245[[#This Row],[spawner_sku]],LEN(Table245[[#This Row],[spawner_sku]])-FIND("/",Table245[[#This Row],[spawner_sku]])),Table28[Entity Prefab],0)),24,1,1,"Entities"))</f>
        <v>no</v>
      </c>
      <c r="I454" s="72">
        <v>1</v>
      </c>
      <c r="J454" s="72">
        <v>1</v>
      </c>
      <c r="K454" s="72" t="b">
        <v>0</v>
      </c>
      <c r="BZ454" s="72"/>
      <c r="DS454" t="s">
        <v>515</v>
      </c>
      <c r="DT454">
        <v>2</v>
      </c>
      <c r="DU454">
        <v>120</v>
      </c>
      <c r="DV454">
        <v>100</v>
      </c>
      <c r="DW454" s="75">
        <f ca="1">INDIRECT(ADDRESS(11+(MATCH(RIGHT(Table14[[#This Row],[spawner_sku]],LEN(Table14[[#This Row],[spawner_sku]])-FIND("/",Table14[[#This Row],[spawner_sku]])),Table1[Entity Prefab],0)),10,1,1,"Entities"))</f>
        <v>90</v>
      </c>
      <c r="DX454" s="75">
        <f ca="1">ROUND((Table14[[#This Row],[XP]]*Table14[[#This Row],[entity_spawned (AVG)]])*(Table14[[#This Row],[activating_chance]]/100),0)</f>
        <v>180</v>
      </c>
      <c r="DY454" s="145" t="str">
        <f ca="1">INDIRECT(ADDRESS(11+(MATCH(RIGHT(Table14[[#This Row],[spawner_sku]],LEN(Table14[[#This Row],[spawner_sku]])-FIND("/",Table14[[#This Row],[spawner_sku]])),Table28[Entity Prefab],0)),25,1,1,"Entities"))</f>
        <v>no</v>
      </c>
      <c r="DZ454" s="72">
        <v>2</v>
      </c>
      <c r="EA454" s="72">
        <v>2</v>
      </c>
      <c r="EB454" s="72" t="b">
        <v>0</v>
      </c>
      <c r="EC454" s="72"/>
      <c r="ED454" s="72"/>
      <c r="EE454" s="72"/>
      <c r="EF454" s="72"/>
      <c r="EG454" s="72"/>
      <c r="EH454" s="72"/>
      <c r="EI454" s="72"/>
      <c r="EJ454" s="72"/>
      <c r="EK454" s="72"/>
      <c r="EL454" s="72"/>
      <c r="EM454" s="72"/>
    </row>
    <row r="455" spans="2:143" x14ac:dyDescent="0.25">
      <c r="B455" s="73" t="s">
        <v>239</v>
      </c>
      <c r="C455">
        <v>1</v>
      </c>
      <c r="D455">
        <v>240</v>
      </c>
      <c r="E455">
        <v>70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58</v>
      </c>
      <c r="H455" s="72" t="str">
        <f ca="1">INDIRECT(ADDRESS(11+(MATCH(RIGHT(Table245[[#This Row],[spawner_sku]],LEN(Table245[[#This Row],[spawner_sku]])-FIND("/",Table245[[#This Row],[spawner_sku]])),Table28[Entity Prefab],0)),24,1,1,"Entities"))</f>
        <v>no</v>
      </c>
      <c r="I455" s="72">
        <v>1</v>
      </c>
      <c r="J455" s="72">
        <v>1</v>
      </c>
      <c r="K455" s="72" t="b">
        <v>0</v>
      </c>
      <c r="BZ455" s="72"/>
      <c r="DS455" t="s">
        <v>515</v>
      </c>
      <c r="DT455">
        <v>1</v>
      </c>
      <c r="DU455">
        <v>140</v>
      </c>
      <c r="DV455">
        <v>100</v>
      </c>
      <c r="DW455" s="75">
        <f ca="1">INDIRECT(ADDRESS(11+(MATCH(RIGHT(Table14[[#This Row],[spawner_sku]],LEN(Table14[[#This Row],[spawner_sku]])-FIND("/",Table14[[#This Row],[spawner_sku]])),Table1[Entity Prefab],0)),10,1,1,"Entities"))</f>
        <v>90</v>
      </c>
      <c r="DX455" s="75">
        <f ca="1">ROUND((Table14[[#This Row],[XP]]*Table14[[#This Row],[entity_spawned (AVG)]])*(Table14[[#This Row],[activating_chance]]/100),0)</f>
        <v>90</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180</v>
      </c>
      <c r="E456">
        <v>100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83</v>
      </c>
      <c r="H456" s="72" t="str">
        <f ca="1">INDIRECT(ADDRESS(11+(MATCH(RIGHT(Table245[[#This Row],[spawner_sku]],LEN(Table245[[#This Row],[spawner_sku]])-FIND("/",Table245[[#This Row],[spawner_sku]])),Table28[Entity Prefab],0)),24,1,1,"Entities"))</f>
        <v>no</v>
      </c>
      <c r="I456" s="72">
        <v>1</v>
      </c>
      <c r="J456" s="72">
        <v>1</v>
      </c>
      <c r="K456" s="72" t="b">
        <v>0</v>
      </c>
      <c r="BZ456" s="72"/>
      <c r="DS456" t="s">
        <v>515</v>
      </c>
      <c r="DT456">
        <v>1</v>
      </c>
      <c r="DU456">
        <v>145</v>
      </c>
      <c r="DV456">
        <v>100</v>
      </c>
      <c r="DW456" s="75">
        <f ca="1">INDIRECT(ADDRESS(11+(MATCH(RIGHT(Table14[[#This Row],[spawner_sku]],LEN(Table14[[#This Row],[spawner_sku]])-FIND("/",Table14[[#This Row],[spawner_sku]])),Table1[Entity Prefab],0)),10,1,1,"Entities"))</f>
        <v>90</v>
      </c>
      <c r="DX456" s="75">
        <f ca="1">ROUND((Table14[[#This Row],[XP]]*Table14[[#This Row],[entity_spawned (AVG)]])*(Table14[[#This Row],[activating_chance]]/100),0)</f>
        <v>90</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280</v>
      </c>
      <c r="E457">
        <v>20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17</v>
      </c>
      <c r="H457" s="72" t="str">
        <f ca="1">INDIRECT(ADDRESS(11+(MATCH(RIGHT(Table245[[#This Row],[spawner_sku]],LEN(Table245[[#This Row],[spawner_sku]])-FIND("/",Table245[[#This Row],[spawner_sku]])),Table28[Entity Prefab],0)),24,1,1,"Entities"))</f>
        <v>no</v>
      </c>
      <c r="I457" s="72">
        <v>1</v>
      </c>
      <c r="J457" s="72">
        <v>1</v>
      </c>
      <c r="K457" s="72" t="b">
        <v>0</v>
      </c>
      <c r="BZ457" s="72"/>
      <c r="DS457" t="s">
        <v>515</v>
      </c>
      <c r="DT457">
        <v>1</v>
      </c>
      <c r="DU457">
        <v>150</v>
      </c>
      <c r="DV457">
        <v>100</v>
      </c>
      <c r="DW457" s="75">
        <f ca="1">INDIRECT(ADDRESS(11+(MATCH(RIGHT(Table14[[#This Row],[spawner_sku]],LEN(Table14[[#This Row],[spawner_sku]])-FIND("/",Table14[[#This Row],[spawner_sku]])),Table1[Entity Prefab],0)),10,1,1,"Entities"))</f>
        <v>90</v>
      </c>
      <c r="DX457" s="75">
        <f ca="1">ROUND((Table14[[#This Row],[XP]]*Table14[[#This Row],[entity_spawned (AVG)]])*(Table14[[#This Row],[activating_chance]]/100),0)</f>
        <v>90</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333</v>
      </c>
      <c r="C458">
        <v>1</v>
      </c>
      <c r="D458">
        <v>180</v>
      </c>
      <c r="E458">
        <v>100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50</v>
      </c>
      <c r="H458" s="72" t="str">
        <f ca="1">INDIRECT(ADDRESS(11+(MATCH(RIGHT(Table245[[#This Row],[spawner_sku]],LEN(Table245[[#This Row],[spawner_sku]])-FIND("/",Table245[[#This Row],[spawner_sku]])),Table28[Entity Prefab],0)),24,1,1,"Entities"))</f>
        <v>no</v>
      </c>
      <c r="I458" s="72">
        <v>1</v>
      </c>
      <c r="J458" s="72">
        <v>1</v>
      </c>
      <c r="K458" s="72" t="b">
        <v>0</v>
      </c>
      <c r="BZ458" s="72"/>
      <c r="DS458" t="s">
        <v>515</v>
      </c>
      <c r="DT458">
        <v>1</v>
      </c>
      <c r="DU458">
        <v>100</v>
      </c>
      <c r="DV458">
        <v>100</v>
      </c>
      <c r="DW458" s="75">
        <f ca="1">INDIRECT(ADDRESS(11+(MATCH(RIGHT(Table14[[#This Row],[spawner_sku]],LEN(Table14[[#This Row],[spawner_sku]])-FIND("/",Table14[[#This Row],[spawner_sku]])),Table1[Entity Prefab],0)),10,1,1,"Entities"))</f>
        <v>90</v>
      </c>
      <c r="DX458" s="75">
        <f ca="1">ROUND((Table14[[#This Row],[XP]]*Table14[[#This Row],[entity_spawned (AVG)]])*(Table14[[#This Row],[activating_chance]]/100),0)</f>
        <v>90</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1</v>
      </c>
      <c r="D459">
        <v>190</v>
      </c>
      <c r="E459">
        <v>60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45</v>
      </c>
      <c r="H459" s="72" t="str">
        <f ca="1">INDIRECT(ADDRESS(11+(MATCH(RIGHT(Table245[[#This Row],[spawner_sku]],LEN(Table245[[#This Row],[spawner_sku]])-FIND("/",Table245[[#This Row],[spawner_sku]])),Table28[Entity Prefab],0)),24,1,1,"Entities"))</f>
        <v>no</v>
      </c>
      <c r="I459" s="72">
        <v>1</v>
      </c>
      <c r="J459" s="72">
        <v>1</v>
      </c>
      <c r="K459" s="72" t="b">
        <v>0</v>
      </c>
      <c r="BZ459" s="72"/>
      <c r="DS459" t="s">
        <v>515</v>
      </c>
      <c r="DT459">
        <v>1</v>
      </c>
      <c r="DU459">
        <v>150</v>
      </c>
      <c r="DV459">
        <v>30</v>
      </c>
      <c r="DW459" s="75">
        <f ca="1">INDIRECT(ADDRESS(11+(MATCH(RIGHT(Table14[[#This Row],[spawner_sku]],LEN(Table14[[#This Row],[spawner_sku]])-FIND("/",Table14[[#This Row],[spawner_sku]])),Table1[Entity Prefab],0)),10,1,1,"Entities"))</f>
        <v>90</v>
      </c>
      <c r="DX459" s="75">
        <f ca="1">ROUND((Table14[[#This Row],[XP]]*Table14[[#This Row],[entity_spawned (AVG)]])*(Table14[[#This Row],[activating_chance]]/100),0)</f>
        <v>27</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DS460" t="s">
        <v>515</v>
      </c>
      <c r="DT460">
        <v>1</v>
      </c>
      <c r="DU460">
        <v>150</v>
      </c>
      <c r="DV460">
        <v>100</v>
      </c>
      <c r="DW460" s="75">
        <f ca="1">INDIRECT(ADDRESS(11+(MATCH(RIGHT(Table14[[#This Row],[spawner_sku]],LEN(Table14[[#This Row],[spawner_sku]])-FIND("/",Table14[[#This Row],[spawner_sku]])),Table1[Entity Prefab],0)),10,1,1,"Entities"))</f>
        <v>90</v>
      </c>
      <c r="DX460" s="75">
        <f ca="1">ROUND((Table14[[#This Row],[XP]]*Table14[[#This Row],[entity_spawned (AVG)]])*(Table14[[#This Row],[activating_chance]]/100),0)</f>
        <v>90</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2</v>
      </c>
      <c r="D461">
        <v>170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DS461" t="s">
        <v>515</v>
      </c>
      <c r="DT461">
        <v>1</v>
      </c>
      <c r="DU461">
        <v>180</v>
      </c>
      <c r="DV461">
        <v>100</v>
      </c>
      <c r="DW461" s="75">
        <f ca="1">INDIRECT(ADDRESS(11+(MATCH(RIGHT(Table14[[#This Row],[spawner_sku]],LEN(Table14[[#This Row],[spawner_sku]])-FIND("/",Table14[[#This Row],[spawner_sku]])),Table1[Entity Prefab],0)),10,1,1,"Entities"))</f>
        <v>90</v>
      </c>
      <c r="DX461" s="75">
        <f ca="1">ROUND((Table14[[#This Row],[XP]]*Table14[[#This Row],[entity_spawned (AVG)]])*(Table14[[#This Row],[activating_chance]]/100),0)</f>
        <v>90</v>
      </c>
      <c r="DY461" s="145" t="str">
        <f ca="1">INDIRECT(ADDRESS(11+(MATCH(RIGHT(Table14[[#This Row],[spawner_sku]],LEN(Table14[[#This Row],[spawner_sku]])-FIND("/",Table14[[#This Row],[spawner_sku]])),Table28[Entity Prefab],0)),25,1,1,"Entities"))</f>
        <v>no</v>
      </c>
      <c r="DZ461" s="72">
        <v>1</v>
      </c>
      <c r="EA461" s="72">
        <v>1</v>
      </c>
      <c r="EB461" s="72" t="b">
        <v>0</v>
      </c>
      <c r="EC461" s="72"/>
      <c r="ED461" s="72"/>
      <c r="EE461" s="72"/>
      <c r="EF461" s="72"/>
      <c r="EG461" s="72"/>
      <c r="EH461" s="72"/>
      <c r="EI461" s="72"/>
      <c r="EJ461" s="72"/>
      <c r="EK461" s="72"/>
      <c r="EL461" s="72"/>
      <c r="EM461" s="72"/>
    </row>
    <row r="462" spans="2:143" x14ac:dyDescent="0.25">
      <c r="B462" s="73" t="s">
        <v>240</v>
      </c>
      <c r="C462">
        <v>1</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75</v>
      </c>
      <c r="H462" s="72" t="str">
        <f ca="1">INDIRECT(ADDRESS(11+(MATCH(RIGHT(Table245[[#This Row],[spawner_sku]],LEN(Table245[[#This Row],[spawner_sku]])-FIND("/",Table245[[#This Row],[spawner_sku]])),Table28[Entity Prefab],0)),24,1,1,"Entities"))</f>
        <v>no</v>
      </c>
      <c r="I462" s="72">
        <v>1</v>
      </c>
      <c r="J462" s="72">
        <v>1</v>
      </c>
      <c r="K462" s="72" t="b">
        <v>0</v>
      </c>
      <c r="BZ462" s="72"/>
      <c r="DS462" t="s">
        <v>515</v>
      </c>
      <c r="DT462">
        <v>1</v>
      </c>
      <c r="DU462">
        <v>135</v>
      </c>
      <c r="DV462">
        <v>100</v>
      </c>
      <c r="DW462" s="75">
        <f ca="1">INDIRECT(ADDRESS(11+(MATCH(RIGHT(Table14[[#This Row],[spawner_sku]],LEN(Table14[[#This Row],[spawner_sku]])-FIND("/",Table14[[#This Row],[spawner_sku]])),Table1[Entity Prefab],0)),10,1,1,"Entities"))</f>
        <v>90</v>
      </c>
      <c r="DX462" s="75">
        <f ca="1">ROUND((Table14[[#This Row],[XP]]*Table14[[#This Row],[entity_spawned (AVG)]])*(Table14[[#This Row],[activating_chance]]/100),0)</f>
        <v>90</v>
      </c>
      <c r="DY462" s="145" t="str">
        <f ca="1">INDIRECT(ADDRESS(11+(MATCH(RIGHT(Table14[[#This Row],[spawner_sku]],LEN(Table14[[#This Row],[spawner_sku]])-FIND("/",Table14[[#This Row],[spawner_sku]])),Table28[Entity Prefab],0)),25,1,1,"Entities"))</f>
        <v>no</v>
      </c>
      <c r="DZ462" s="72">
        <v>1</v>
      </c>
      <c r="EA462" s="72">
        <v>1</v>
      </c>
      <c r="EB462" s="72" t="b">
        <v>0</v>
      </c>
      <c r="EC462" s="72"/>
      <c r="ED462" s="72"/>
      <c r="EE462" s="72"/>
      <c r="EF462" s="72"/>
      <c r="EG462" s="72"/>
      <c r="EH462" s="72"/>
      <c r="EI462" s="72"/>
      <c r="EJ462" s="72"/>
      <c r="EK462" s="72"/>
      <c r="EL462" s="72"/>
      <c r="EM462" s="72"/>
    </row>
    <row r="463" spans="2:143" x14ac:dyDescent="0.25">
      <c r="B463" s="73" t="s">
        <v>240</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515</v>
      </c>
      <c r="DT463">
        <v>1</v>
      </c>
      <c r="DU463">
        <v>150</v>
      </c>
      <c r="DV463">
        <v>80</v>
      </c>
      <c r="DW463" s="75">
        <f ca="1">INDIRECT(ADDRESS(11+(MATCH(RIGHT(Table14[[#This Row],[spawner_sku]],LEN(Table14[[#This Row],[spawner_sku]])-FIND("/",Table14[[#This Row],[spawner_sku]])),Table1[Entity Prefab],0)),10,1,1,"Entities"))</f>
        <v>90</v>
      </c>
      <c r="DX463" s="75">
        <f ca="1">ROUND((Table14[[#This Row],[XP]]*Table14[[#This Row],[entity_spawned (AVG)]])*(Table14[[#This Row],[activating_chance]]/100),0)</f>
        <v>72</v>
      </c>
      <c r="DY463" s="145" t="str">
        <f ca="1">INDIRECT(ADDRESS(11+(MATCH(RIGHT(Table14[[#This Row],[spawner_sku]],LEN(Table14[[#This Row],[spawner_sku]])-FIND("/",Table14[[#This Row],[spawner_sku]])),Table28[Entity Prefab],0)),25,1,1,"Entities"))</f>
        <v>no</v>
      </c>
      <c r="DZ463" s="72">
        <v>1</v>
      </c>
      <c r="EA463" s="72">
        <v>1</v>
      </c>
      <c r="EB463" s="72" t="b">
        <v>0</v>
      </c>
      <c r="EC463" s="72"/>
      <c r="ED463" s="72"/>
      <c r="EE463" s="72"/>
      <c r="EF463" s="72"/>
      <c r="EG463" s="72"/>
      <c r="EH463" s="72"/>
      <c r="EI463" s="72"/>
      <c r="EJ463" s="72"/>
      <c r="EK463" s="72"/>
      <c r="EL463" s="72"/>
      <c r="EM463" s="72"/>
    </row>
    <row r="464" spans="2:143" x14ac:dyDescent="0.25">
      <c r="B464" s="73" t="s">
        <v>240</v>
      </c>
      <c r="C464">
        <v>1</v>
      </c>
      <c r="D464">
        <v>180</v>
      </c>
      <c r="E464">
        <v>60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45</v>
      </c>
      <c r="H464" s="72" t="str">
        <f ca="1">INDIRECT(ADDRESS(11+(MATCH(RIGHT(Table245[[#This Row],[spawner_sku]],LEN(Table245[[#This Row],[spawner_sku]])-FIND("/",Table245[[#This Row],[spawner_sku]])),Table28[Entity Prefab],0)),24,1,1,"Entities"))</f>
        <v>no</v>
      </c>
      <c r="I464" s="72">
        <v>1</v>
      </c>
      <c r="J464" s="72">
        <v>1</v>
      </c>
      <c r="K464" s="72" t="b">
        <v>0</v>
      </c>
      <c r="BZ464" s="72"/>
      <c r="DS464" t="s">
        <v>515</v>
      </c>
      <c r="DT464">
        <v>1.5</v>
      </c>
      <c r="DU464">
        <v>130</v>
      </c>
      <c r="DV464">
        <v>100</v>
      </c>
      <c r="DW464" s="75">
        <f ca="1">INDIRECT(ADDRESS(11+(MATCH(RIGHT(Table14[[#This Row],[spawner_sku]],LEN(Table14[[#This Row],[spawner_sku]])-FIND("/",Table14[[#This Row],[spawner_sku]])),Table1[Entity Prefab],0)),10,1,1,"Entities"))</f>
        <v>90</v>
      </c>
      <c r="DX464" s="75">
        <f ca="1">ROUND((Table14[[#This Row],[XP]]*Table14[[#This Row],[entity_spawned (AVG)]])*(Table14[[#This Row],[activating_chance]]/100),0)</f>
        <v>135</v>
      </c>
      <c r="DY464" s="145" t="str">
        <f ca="1">INDIRECT(ADDRESS(11+(MATCH(RIGHT(Table14[[#This Row],[spawner_sku]],LEN(Table14[[#This Row],[spawner_sku]])-FIND("/",Table14[[#This Row],[spawner_sku]])),Table28[Entity Prefab],0)),25,1,1,"Entities"))</f>
        <v>no</v>
      </c>
      <c r="DZ464" s="72">
        <v>1</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515</v>
      </c>
      <c r="DT465">
        <v>1</v>
      </c>
      <c r="DU465">
        <v>150</v>
      </c>
      <c r="DV465">
        <v>100</v>
      </c>
      <c r="DW465" s="75">
        <f ca="1">INDIRECT(ADDRESS(11+(MATCH(RIGHT(Table14[[#This Row],[spawner_sku]],LEN(Table14[[#This Row],[spawner_sku]])-FIND("/",Table14[[#This Row],[spawner_sku]])),Table1[Entity Prefab],0)),10,1,1,"Entities"))</f>
        <v>90</v>
      </c>
      <c r="DX465" s="75">
        <f ca="1">ROUND((Table14[[#This Row],[XP]]*Table14[[#This Row],[entity_spawned (AVG)]])*(Table14[[#This Row],[activating_chance]]/100),0)</f>
        <v>90</v>
      </c>
      <c r="DY465" s="145" t="str">
        <f ca="1">INDIRECT(ADDRESS(11+(MATCH(RIGHT(Table14[[#This Row],[spawner_sku]],LEN(Table14[[#This Row],[spawner_sku]])-FIND("/",Table14[[#This Row],[spawner_sku]])),Table28[Entity Prefab],0)),25,1,1,"Entities"))</f>
        <v>no</v>
      </c>
      <c r="DZ465" s="72">
        <v>1</v>
      </c>
      <c r="EA465" s="72">
        <v>1</v>
      </c>
      <c r="EB465" s="72" t="b">
        <v>0</v>
      </c>
      <c r="EC465" s="72"/>
      <c r="ED465" s="72"/>
      <c r="EE465" s="72"/>
      <c r="EF465" s="72"/>
      <c r="EG465" s="72"/>
      <c r="EH465" s="72"/>
      <c r="EI465" s="72"/>
      <c r="EJ465" s="72"/>
      <c r="EK465" s="72"/>
      <c r="EL465" s="72"/>
      <c r="EM465" s="72"/>
    </row>
    <row r="466" spans="2:143" x14ac:dyDescent="0.25">
      <c r="B466" s="73" t="s">
        <v>240</v>
      </c>
      <c r="C466">
        <v>1</v>
      </c>
      <c r="D466">
        <v>180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DS466" t="s">
        <v>515</v>
      </c>
      <c r="DT466">
        <v>1</v>
      </c>
      <c r="DU466">
        <v>135</v>
      </c>
      <c r="DV466">
        <v>100</v>
      </c>
      <c r="DW466" s="75">
        <f ca="1">INDIRECT(ADDRESS(11+(MATCH(RIGHT(Table14[[#This Row],[spawner_sku]],LEN(Table14[[#This Row],[spawner_sku]])-FIND("/",Table14[[#This Row],[spawner_sku]])),Table1[Entity Prefab],0)),10,1,1,"Entities"))</f>
        <v>90</v>
      </c>
      <c r="DX466" s="75">
        <f ca="1">ROUND((Table14[[#This Row],[XP]]*Table14[[#This Row],[entity_spawned (AVG)]])*(Table14[[#This Row],[activating_chance]]/100),0)</f>
        <v>90</v>
      </c>
      <c r="DY466" s="145" t="str">
        <f ca="1">INDIRECT(ADDRESS(11+(MATCH(RIGHT(Table14[[#This Row],[spawner_sku]],LEN(Table14[[#This Row],[spawner_sku]])-FIND("/",Table14[[#This Row],[spawner_sku]])),Table28[Entity Prefab],0)),25,1,1,"Entities"))</f>
        <v>no</v>
      </c>
      <c r="DZ466" s="72">
        <v>1</v>
      </c>
      <c r="EA466" s="72">
        <v>1</v>
      </c>
      <c r="EB466" s="72" t="b">
        <v>0</v>
      </c>
      <c r="EC466" s="72"/>
      <c r="ED466" s="72"/>
      <c r="EE466" s="72"/>
      <c r="EF466" s="72"/>
      <c r="EG466" s="72"/>
      <c r="EH466" s="72"/>
      <c r="EI466" s="72"/>
      <c r="EJ466" s="72"/>
      <c r="EK466" s="72"/>
      <c r="EL466" s="72"/>
      <c r="EM466" s="72"/>
    </row>
    <row r="467" spans="2:143" x14ac:dyDescent="0.25">
      <c r="B467" s="73" t="s">
        <v>240</v>
      </c>
      <c r="C467">
        <v>1</v>
      </c>
      <c r="D467">
        <v>190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DS467" t="s">
        <v>515</v>
      </c>
      <c r="DT467">
        <v>1</v>
      </c>
      <c r="DU467">
        <v>150</v>
      </c>
      <c r="DV467">
        <v>100</v>
      </c>
      <c r="DW467" s="75">
        <f ca="1">INDIRECT(ADDRESS(11+(MATCH(RIGHT(Table14[[#This Row],[spawner_sku]],LEN(Table14[[#This Row],[spawner_sku]])-FIND("/",Table14[[#This Row],[spawner_sku]])),Table1[Entity Prefab],0)),10,1,1,"Entities"))</f>
        <v>90</v>
      </c>
      <c r="DX467" s="75">
        <f ca="1">ROUND((Table14[[#This Row],[XP]]*Table14[[#This Row],[entity_spawned (AVG)]])*(Table14[[#This Row],[activating_chance]]/100),0)</f>
        <v>90</v>
      </c>
      <c r="DY467" s="145" t="str">
        <f ca="1">INDIRECT(ADDRESS(11+(MATCH(RIGHT(Table14[[#This Row],[spawner_sku]],LEN(Table14[[#This Row],[spawner_sku]])-FIND("/",Table14[[#This Row],[spawner_sku]])),Table28[Entity Prefab],0)),25,1,1,"Entities"))</f>
        <v>no</v>
      </c>
      <c r="DZ467" s="72">
        <v>1</v>
      </c>
      <c r="EA467" s="72">
        <v>1</v>
      </c>
      <c r="EB467" s="72" t="b">
        <v>0</v>
      </c>
      <c r="EC467" s="72"/>
      <c r="ED467" s="72"/>
      <c r="EE467" s="72"/>
      <c r="EF467" s="72"/>
      <c r="EG467" s="72"/>
      <c r="EH467" s="72"/>
      <c r="EI467" s="72"/>
      <c r="EJ467" s="72"/>
      <c r="EK467" s="72"/>
      <c r="EL467" s="72"/>
      <c r="EM467" s="72"/>
    </row>
    <row r="468" spans="2:143" x14ac:dyDescent="0.25">
      <c r="B468" s="73" t="s">
        <v>240</v>
      </c>
      <c r="C468">
        <v>2</v>
      </c>
      <c r="D468">
        <v>220</v>
      </c>
      <c r="E468">
        <v>40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60</v>
      </c>
      <c r="H468" s="72" t="str">
        <f ca="1">INDIRECT(ADDRESS(11+(MATCH(RIGHT(Table245[[#This Row],[spawner_sku]],LEN(Table245[[#This Row],[spawner_sku]])-FIND("/",Table245[[#This Row],[spawner_sku]])),Table28[Entity Prefab],0)),24,1,1,"Entities"))</f>
        <v>no</v>
      </c>
      <c r="I468" s="72">
        <v>2</v>
      </c>
      <c r="J468" s="72">
        <v>2</v>
      </c>
      <c r="K468" s="72" t="b">
        <v>0</v>
      </c>
      <c r="BZ468" s="72"/>
      <c r="DS468" t="s">
        <v>515</v>
      </c>
      <c r="DT468">
        <v>1</v>
      </c>
      <c r="DU468">
        <v>100</v>
      </c>
      <c r="DV468">
        <v>100</v>
      </c>
      <c r="DW468" s="75">
        <f ca="1">INDIRECT(ADDRESS(11+(MATCH(RIGHT(Table14[[#This Row],[spawner_sku]],LEN(Table14[[#This Row],[spawner_sku]])-FIND("/",Table14[[#This Row],[spawner_sku]])),Table1[Entity Prefab],0)),10,1,1,"Entities"))</f>
        <v>90</v>
      </c>
      <c r="DX468" s="75">
        <f ca="1">ROUND((Table14[[#This Row],[XP]]*Table14[[#This Row],[entity_spawned (AVG)]])*(Table14[[#This Row],[activating_chance]]/100),0)</f>
        <v>90</v>
      </c>
      <c r="DY468" s="145" t="str">
        <f ca="1">INDIRECT(ADDRESS(11+(MATCH(RIGHT(Table14[[#This Row],[spawner_sku]],LEN(Table14[[#This Row],[spawner_sku]])-FIND("/",Table14[[#This Row],[spawner_sku]])),Table28[Entity Prefab],0)),25,1,1,"Entities"))</f>
        <v>no</v>
      </c>
      <c r="DZ468" s="72">
        <v>1</v>
      </c>
      <c r="EA468" s="72">
        <v>1</v>
      </c>
      <c r="EB468" s="72" t="b">
        <v>0</v>
      </c>
      <c r="EC468" s="72"/>
      <c r="ED468" s="72"/>
      <c r="EE468" s="72"/>
      <c r="EF468" s="72"/>
      <c r="EG468" s="72"/>
      <c r="EH468" s="72"/>
      <c r="EI468" s="72"/>
      <c r="EJ468" s="72"/>
      <c r="EK468" s="72"/>
      <c r="EL468" s="72"/>
      <c r="EM468" s="72"/>
    </row>
    <row r="469" spans="2:143" x14ac:dyDescent="0.25">
      <c r="B469" s="73" t="s">
        <v>240</v>
      </c>
      <c r="C469">
        <v>1</v>
      </c>
      <c r="D469">
        <v>170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515</v>
      </c>
      <c r="DT469">
        <v>1</v>
      </c>
      <c r="DU469">
        <v>135</v>
      </c>
      <c r="DV469">
        <v>100</v>
      </c>
      <c r="DW469" s="75">
        <f ca="1">INDIRECT(ADDRESS(11+(MATCH(RIGHT(Table14[[#This Row],[spawner_sku]],LEN(Table14[[#This Row],[spawner_sku]])-FIND("/",Table14[[#This Row],[spawner_sku]])),Table1[Entity Prefab],0)),10,1,1,"Entities"))</f>
        <v>90</v>
      </c>
      <c r="DX469" s="75">
        <f ca="1">ROUND((Table14[[#This Row],[XP]]*Table14[[#This Row],[entity_spawned (AVG)]])*(Table14[[#This Row],[activating_chance]]/100),0)</f>
        <v>90</v>
      </c>
      <c r="DY469" s="145" t="str">
        <f ca="1">INDIRECT(ADDRESS(11+(MATCH(RIGHT(Table14[[#This Row],[spawner_sku]],LEN(Table14[[#This Row],[spawner_sku]])-FIND("/",Table14[[#This Row],[spawner_sku]])),Table28[Entity Prefab],0)),25,1,1,"Entities"))</f>
        <v>no</v>
      </c>
      <c r="DZ469" s="72">
        <v>1</v>
      </c>
      <c r="EA469" s="72">
        <v>1</v>
      </c>
      <c r="EB469" s="72" t="b">
        <v>0</v>
      </c>
      <c r="EC469" s="72"/>
      <c r="ED469" s="72"/>
      <c r="EE469" s="72"/>
      <c r="EF469" s="72"/>
      <c r="EG469" s="72"/>
      <c r="EH469" s="72"/>
      <c r="EI469" s="72"/>
      <c r="EJ469" s="72"/>
      <c r="EK469" s="72"/>
      <c r="EL469" s="72"/>
      <c r="EM469" s="72"/>
    </row>
    <row r="470" spans="2:143" x14ac:dyDescent="0.25">
      <c r="B470" s="73" t="s">
        <v>240</v>
      </c>
      <c r="C470">
        <v>1</v>
      </c>
      <c r="D470">
        <v>190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DS470" t="s">
        <v>515</v>
      </c>
      <c r="DT470">
        <v>1.5</v>
      </c>
      <c r="DU470">
        <v>200</v>
      </c>
      <c r="DV470">
        <v>100</v>
      </c>
      <c r="DW470" s="75">
        <f ca="1">INDIRECT(ADDRESS(11+(MATCH(RIGHT(Table14[[#This Row],[spawner_sku]],LEN(Table14[[#This Row],[spawner_sku]])-FIND("/",Table14[[#This Row],[spawner_sku]])),Table1[Entity Prefab],0)),10,1,1,"Entities"))</f>
        <v>90</v>
      </c>
      <c r="DX470" s="75">
        <f ca="1">ROUND((Table14[[#This Row],[XP]]*Table14[[#This Row],[entity_spawned (AVG)]])*(Table14[[#This Row],[activating_chance]]/100),0)</f>
        <v>135</v>
      </c>
      <c r="DY470" s="145" t="str">
        <f ca="1">INDIRECT(ADDRESS(11+(MATCH(RIGHT(Table14[[#This Row],[spawner_sku]],LEN(Table14[[#This Row],[spawner_sku]])-FIND("/",Table14[[#This Row],[spawner_sku]])),Table28[Entity Prefab],0)),25,1,1,"Entities"))</f>
        <v>no</v>
      </c>
      <c r="DZ470" s="72">
        <v>1</v>
      </c>
      <c r="EA470" s="72">
        <v>2</v>
      </c>
      <c r="EB470" s="72" t="b">
        <v>0</v>
      </c>
      <c r="EC470" s="72"/>
      <c r="ED470" s="72"/>
      <c r="EE470" s="72"/>
      <c r="EF470" s="72"/>
      <c r="EG470" s="72"/>
      <c r="EH470" s="72"/>
      <c r="EI470" s="72"/>
      <c r="EJ470" s="72"/>
      <c r="EK470" s="72"/>
      <c r="EL470" s="72"/>
      <c r="EM470" s="72"/>
    </row>
    <row r="471" spans="2:143" x14ac:dyDescent="0.25">
      <c r="B471" s="73" t="s">
        <v>240</v>
      </c>
      <c r="C471">
        <v>1</v>
      </c>
      <c r="D471">
        <v>160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Z471" s="72"/>
      <c r="DS471" t="s">
        <v>515</v>
      </c>
      <c r="DT471">
        <v>1</v>
      </c>
      <c r="DU471">
        <v>140</v>
      </c>
      <c r="DV471">
        <v>100</v>
      </c>
      <c r="DW471" s="75">
        <f ca="1">INDIRECT(ADDRESS(11+(MATCH(RIGHT(Table14[[#This Row],[spawner_sku]],LEN(Table14[[#This Row],[spawner_sku]])-FIND("/",Table14[[#This Row],[spawner_sku]])),Table1[Entity Prefab],0)),10,1,1,"Entities"))</f>
        <v>90</v>
      </c>
      <c r="DX471" s="75">
        <f ca="1">ROUND((Table14[[#This Row],[XP]]*Table14[[#This Row],[entity_spawned (AVG)]])*(Table14[[#This Row],[activating_chance]]/100),0)</f>
        <v>90</v>
      </c>
      <c r="DY471" s="145" t="str">
        <f ca="1">INDIRECT(ADDRESS(11+(MATCH(RIGHT(Table14[[#This Row],[spawner_sku]],LEN(Table14[[#This Row],[spawner_sku]])-FIND("/",Table14[[#This Row],[spawner_sku]])),Table28[Entity Prefab],0)),25,1,1,"Entities"))</f>
        <v>no</v>
      </c>
      <c r="DZ471" s="72">
        <v>1</v>
      </c>
      <c r="EA471" s="72">
        <v>1</v>
      </c>
      <c r="EB471" s="72" t="b">
        <v>0</v>
      </c>
      <c r="EC471" s="72"/>
      <c r="ED471" s="72"/>
      <c r="EE471" s="72"/>
      <c r="EF471" s="72"/>
      <c r="EG471" s="72"/>
      <c r="EH471" s="72"/>
      <c r="EI471" s="72"/>
      <c r="EJ471" s="72"/>
      <c r="EK471" s="72"/>
      <c r="EL471" s="72"/>
      <c r="EM471" s="72"/>
    </row>
    <row r="472" spans="2:143" x14ac:dyDescent="0.25">
      <c r="B472" s="73" t="s">
        <v>240</v>
      </c>
      <c r="C472">
        <v>1</v>
      </c>
      <c r="D472">
        <v>160</v>
      </c>
      <c r="E472">
        <v>30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23</v>
      </c>
      <c r="H472" s="72" t="str">
        <f ca="1">INDIRECT(ADDRESS(11+(MATCH(RIGHT(Table245[[#This Row],[spawner_sku]],LEN(Table245[[#This Row],[spawner_sku]])-FIND("/",Table245[[#This Row],[spawner_sku]])),Table28[Entity Prefab],0)),24,1,1,"Entities"))</f>
        <v>no</v>
      </c>
      <c r="I472" s="72">
        <v>1</v>
      </c>
      <c r="J472" s="72">
        <v>1</v>
      </c>
      <c r="K472" s="72" t="b">
        <v>0</v>
      </c>
      <c r="BZ472" s="72"/>
      <c r="DS472" t="s">
        <v>515</v>
      </c>
      <c r="DT472">
        <v>1</v>
      </c>
      <c r="DU472">
        <v>130</v>
      </c>
      <c r="DV472">
        <v>100</v>
      </c>
      <c r="DW472" s="75">
        <f ca="1">INDIRECT(ADDRESS(11+(MATCH(RIGHT(Table14[[#This Row],[spawner_sku]],LEN(Table14[[#This Row],[spawner_sku]])-FIND("/",Table14[[#This Row],[spawner_sku]])),Table1[Entity Prefab],0)),10,1,1,"Entities"))</f>
        <v>90</v>
      </c>
      <c r="DX472" s="75">
        <f ca="1">ROUND((Table14[[#This Row],[XP]]*Table14[[#This Row],[entity_spawned (AVG)]])*(Table14[[#This Row],[activating_chance]]/100),0)</f>
        <v>90</v>
      </c>
      <c r="DY472" s="145" t="str">
        <f ca="1">INDIRECT(ADDRESS(11+(MATCH(RIGHT(Table14[[#This Row],[spawner_sku]],LEN(Table14[[#This Row],[spawner_sku]])-FIND("/",Table14[[#This Row],[spawner_sku]])),Table28[Entity Prefab],0)),25,1,1,"Entities"))</f>
        <v>no</v>
      </c>
      <c r="DZ472" s="72">
        <v>1</v>
      </c>
      <c r="EA472" s="72">
        <v>1</v>
      </c>
      <c r="EB472" s="72" t="b">
        <v>0</v>
      </c>
      <c r="EC472" s="72"/>
      <c r="ED472" s="72"/>
      <c r="EE472" s="72"/>
      <c r="EF472" s="72"/>
      <c r="EG472" s="72"/>
      <c r="EH472" s="72"/>
      <c r="EI472" s="72"/>
      <c r="EJ472" s="72"/>
      <c r="EK472" s="72"/>
      <c r="EL472" s="72"/>
      <c r="EM472" s="72"/>
    </row>
    <row r="473" spans="2:143" x14ac:dyDescent="0.25">
      <c r="B473" s="73" t="s">
        <v>240</v>
      </c>
      <c r="C473">
        <v>1</v>
      </c>
      <c r="D473">
        <v>220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DS473" t="s">
        <v>515</v>
      </c>
      <c r="DT473">
        <v>1</v>
      </c>
      <c r="DU473">
        <v>145</v>
      </c>
      <c r="DV473">
        <v>70</v>
      </c>
      <c r="DW473" s="75">
        <f ca="1">INDIRECT(ADDRESS(11+(MATCH(RIGHT(Table14[[#This Row],[spawner_sku]],LEN(Table14[[#This Row],[spawner_sku]])-FIND("/",Table14[[#This Row],[spawner_sku]])),Table1[Entity Prefab],0)),10,1,1,"Entities"))</f>
        <v>90</v>
      </c>
      <c r="DX473" s="75">
        <f ca="1">ROUND((Table14[[#This Row],[XP]]*Table14[[#This Row],[entity_spawned (AVG)]])*(Table14[[#This Row],[activating_chance]]/100),0)</f>
        <v>63</v>
      </c>
      <c r="DY473" s="145" t="str">
        <f ca="1">INDIRECT(ADDRESS(11+(MATCH(RIGHT(Table14[[#This Row],[spawner_sku]],LEN(Table14[[#This Row],[spawner_sku]])-FIND("/",Table14[[#This Row],[spawner_sku]])),Table28[Entity Prefab],0)),25,1,1,"Entities"))</f>
        <v>no</v>
      </c>
      <c r="DZ473" s="72">
        <v>1</v>
      </c>
      <c r="EA473" s="72">
        <v>1</v>
      </c>
      <c r="EB473" s="72" t="b">
        <v>0</v>
      </c>
      <c r="EC473" s="72"/>
      <c r="ED473" s="72"/>
      <c r="EE473" s="72"/>
      <c r="EF473" s="72"/>
      <c r="EG473" s="72"/>
      <c r="EH473" s="72"/>
      <c r="EI473" s="72"/>
      <c r="EJ473" s="72"/>
      <c r="EK473" s="72"/>
      <c r="EL473" s="72"/>
      <c r="EM473" s="72"/>
    </row>
    <row r="474" spans="2:143" x14ac:dyDescent="0.25">
      <c r="B474" s="73" t="s">
        <v>240</v>
      </c>
      <c r="C474">
        <v>1</v>
      </c>
      <c r="D474">
        <v>240</v>
      </c>
      <c r="E474">
        <v>75</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56</v>
      </c>
      <c r="H474" s="72" t="str">
        <f ca="1">INDIRECT(ADDRESS(11+(MATCH(RIGHT(Table245[[#This Row],[spawner_sku]],LEN(Table245[[#This Row],[spawner_sku]])-FIND("/",Table245[[#This Row],[spawner_sku]])),Table28[Entity Prefab],0)),24,1,1,"Entities"))</f>
        <v>no</v>
      </c>
      <c r="I474" s="72">
        <v>1</v>
      </c>
      <c r="J474" s="72">
        <v>1</v>
      </c>
      <c r="K474" s="72" t="b">
        <v>0</v>
      </c>
      <c r="BZ474" s="72"/>
      <c r="DS474" t="s">
        <v>515</v>
      </c>
      <c r="DT474">
        <v>1</v>
      </c>
      <c r="DU474">
        <v>100</v>
      </c>
      <c r="DV474">
        <v>100</v>
      </c>
      <c r="DW474" s="75">
        <f ca="1">INDIRECT(ADDRESS(11+(MATCH(RIGHT(Table14[[#This Row],[spawner_sku]],LEN(Table14[[#This Row],[spawner_sku]])-FIND("/",Table14[[#This Row],[spawner_sku]])),Table1[Entity Prefab],0)),10,1,1,"Entities"))</f>
        <v>90</v>
      </c>
      <c r="DX474" s="75">
        <f ca="1">ROUND((Table14[[#This Row],[XP]]*Table14[[#This Row],[entity_spawned (AVG)]])*(Table14[[#This Row],[activating_chance]]/100),0)</f>
        <v>90</v>
      </c>
      <c r="DY474" s="145" t="str">
        <f ca="1">INDIRECT(ADDRESS(11+(MATCH(RIGHT(Table14[[#This Row],[spawner_sku]],LEN(Table14[[#This Row],[spawner_sku]])-FIND("/",Table14[[#This Row],[spawner_sku]])),Table28[Entity Prefab],0)),25,1,1,"Entities"))</f>
        <v>no</v>
      </c>
      <c r="DZ474" s="72">
        <v>1</v>
      </c>
      <c r="EA474" s="72">
        <v>1</v>
      </c>
      <c r="EB474" s="72" t="b">
        <v>0</v>
      </c>
      <c r="EC474" s="72"/>
      <c r="ED474" s="72"/>
      <c r="EE474" s="72"/>
      <c r="EF474" s="72"/>
      <c r="EG474" s="72"/>
      <c r="EH474" s="72"/>
      <c r="EI474" s="72"/>
      <c r="EJ474" s="72"/>
      <c r="EK474" s="72"/>
      <c r="EL474" s="72"/>
      <c r="EM474" s="72"/>
    </row>
    <row r="475" spans="2:143" x14ac:dyDescent="0.25">
      <c r="B475" s="73" t="s">
        <v>240</v>
      </c>
      <c r="C475">
        <v>1</v>
      </c>
      <c r="D475">
        <v>160</v>
      </c>
      <c r="E475">
        <v>80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60</v>
      </c>
      <c r="H475" s="72" t="str">
        <f ca="1">INDIRECT(ADDRESS(11+(MATCH(RIGHT(Table245[[#This Row],[spawner_sku]],LEN(Table245[[#This Row],[spawner_sku]])-FIND("/",Table245[[#This Row],[spawner_sku]])),Table28[Entity Prefab],0)),24,1,1,"Entities"))</f>
        <v>no</v>
      </c>
      <c r="I475" s="72">
        <v>1</v>
      </c>
      <c r="J475" s="72">
        <v>1</v>
      </c>
      <c r="K475" s="72" t="b">
        <v>0</v>
      </c>
      <c r="BZ475" s="72"/>
      <c r="DS475" t="s">
        <v>515</v>
      </c>
      <c r="DT475">
        <v>1</v>
      </c>
      <c r="DU475">
        <v>140</v>
      </c>
      <c r="DV475">
        <v>100</v>
      </c>
      <c r="DW475" s="75">
        <f ca="1">INDIRECT(ADDRESS(11+(MATCH(RIGHT(Table14[[#This Row],[spawner_sku]],LEN(Table14[[#This Row],[spawner_sku]])-FIND("/",Table14[[#This Row],[spawner_sku]])),Table1[Entity Prefab],0)),10,1,1,"Entities"))</f>
        <v>90</v>
      </c>
      <c r="DX475" s="75">
        <f ca="1">ROUND((Table14[[#This Row],[XP]]*Table14[[#This Row],[entity_spawned (AVG)]])*(Table14[[#This Row],[activating_chance]]/100),0)</f>
        <v>90</v>
      </c>
      <c r="DY475" s="145" t="str">
        <f ca="1">INDIRECT(ADDRESS(11+(MATCH(RIGHT(Table14[[#This Row],[spawner_sku]],LEN(Table14[[#This Row],[spawner_sku]])-FIND("/",Table14[[#This Row],[spawner_sku]])),Table28[Entity Prefab],0)),25,1,1,"Entities"))</f>
        <v>no</v>
      </c>
      <c r="DZ475" s="72">
        <v>1</v>
      </c>
      <c r="EA475" s="72">
        <v>1</v>
      </c>
      <c r="EB475" s="72" t="b">
        <v>0</v>
      </c>
      <c r="EC475" s="72"/>
      <c r="ED475" s="72"/>
      <c r="EE475" s="72"/>
      <c r="EF475" s="72"/>
      <c r="EG475" s="72"/>
      <c r="EH475" s="72"/>
      <c r="EI475" s="72"/>
      <c r="EJ475" s="72"/>
      <c r="EK475" s="72"/>
      <c r="EL475" s="72"/>
      <c r="EM475" s="72"/>
    </row>
    <row r="476" spans="2:143" x14ac:dyDescent="0.25">
      <c r="B476" s="73" t="s">
        <v>240</v>
      </c>
      <c r="C476">
        <v>1</v>
      </c>
      <c r="D476">
        <v>180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515</v>
      </c>
      <c r="DT476">
        <v>1</v>
      </c>
      <c r="DU476">
        <v>100</v>
      </c>
      <c r="DV476">
        <v>100</v>
      </c>
      <c r="DW476" s="75">
        <f ca="1">INDIRECT(ADDRESS(11+(MATCH(RIGHT(Table14[[#This Row],[spawner_sku]],LEN(Table14[[#This Row],[spawner_sku]])-FIND("/",Table14[[#This Row],[spawner_sku]])),Table1[Entity Prefab],0)),10,1,1,"Entities"))</f>
        <v>90</v>
      </c>
      <c r="DX476" s="75">
        <f ca="1">ROUND((Table14[[#This Row],[XP]]*Table14[[#This Row],[entity_spawned (AVG)]])*(Table14[[#This Row],[activating_chance]]/100),0)</f>
        <v>90</v>
      </c>
      <c r="DY476" s="145" t="str">
        <f ca="1">INDIRECT(ADDRESS(11+(MATCH(RIGHT(Table14[[#This Row],[spawner_sku]],LEN(Table14[[#This Row],[spawner_sku]])-FIND("/",Table14[[#This Row],[spawner_sku]])),Table28[Entity Prefab],0)),25,1,1,"Entities"))</f>
        <v>no</v>
      </c>
      <c r="DZ476" s="72">
        <v>1</v>
      </c>
      <c r="EA476" s="72">
        <v>1</v>
      </c>
      <c r="EB476" s="72" t="b">
        <v>0</v>
      </c>
      <c r="EC476" s="72"/>
      <c r="ED476" s="72"/>
      <c r="EE476" s="72"/>
      <c r="EF476" s="72"/>
      <c r="EG476" s="72"/>
      <c r="EH476" s="72"/>
      <c r="EI476" s="72"/>
      <c r="EJ476" s="72"/>
      <c r="EK476" s="72"/>
      <c r="EL476" s="72"/>
      <c r="EM476" s="72"/>
    </row>
    <row r="477" spans="2:143" x14ac:dyDescent="0.25">
      <c r="B477" s="73" t="s">
        <v>240</v>
      </c>
      <c r="C477">
        <v>1</v>
      </c>
      <c r="D477">
        <v>160</v>
      </c>
      <c r="E477">
        <v>100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75</v>
      </c>
      <c r="H477" s="72" t="str">
        <f ca="1">INDIRECT(ADDRESS(11+(MATCH(RIGHT(Table245[[#This Row],[spawner_sku]],LEN(Table245[[#This Row],[spawner_sku]])-FIND("/",Table245[[#This Row],[spawner_sku]])),Table28[Entity Prefab],0)),24,1,1,"Entities"))</f>
        <v>no</v>
      </c>
      <c r="I477" s="72">
        <v>1</v>
      </c>
      <c r="J477" s="72">
        <v>1</v>
      </c>
      <c r="K477" s="72" t="b">
        <v>0</v>
      </c>
      <c r="BZ477" s="72"/>
      <c r="DS477" t="s">
        <v>515</v>
      </c>
      <c r="DT477">
        <v>1.5</v>
      </c>
      <c r="DU477">
        <v>200</v>
      </c>
      <c r="DV477">
        <v>100</v>
      </c>
      <c r="DW477" s="75">
        <f ca="1">INDIRECT(ADDRESS(11+(MATCH(RIGHT(Table14[[#This Row],[spawner_sku]],LEN(Table14[[#This Row],[spawner_sku]])-FIND("/",Table14[[#This Row],[spawner_sku]])),Table1[Entity Prefab],0)),10,1,1,"Entities"))</f>
        <v>90</v>
      </c>
      <c r="DX477" s="75">
        <f ca="1">ROUND((Table14[[#This Row],[XP]]*Table14[[#This Row],[entity_spawned (AVG)]])*(Table14[[#This Row],[activating_chance]]/100),0)</f>
        <v>135</v>
      </c>
      <c r="DY477" s="145" t="str">
        <f ca="1">INDIRECT(ADDRESS(11+(MATCH(RIGHT(Table14[[#This Row],[spawner_sku]],LEN(Table14[[#This Row],[spawner_sku]])-FIND("/",Table14[[#This Row],[spawner_sku]])),Table28[Entity Prefab],0)),25,1,1,"Entities"))</f>
        <v>no</v>
      </c>
      <c r="DZ477" s="72">
        <v>1</v>
      </c>
      <c r="EA477" s="72">
        <v>2</v>
      </c>
      <c r="EB477" s="72" t="b">
        <v>0</v>
      </c>
      <c r="EC477" s="72"/>
      <c r="ED477" s="72"/>
      <c r="EE477" s="72"/>
      <c r="EF477" s="72"/>
      <c r="EG477" s="72"/>
      <c r="EH477" s="72"/>
      <c r="EI477" s="72"/>
      <c r="EJ477" s="72"/>
      <c r="EK477" s="72"/>
      <c r="EL477" s="72"/>
      <c r="EM477" s="72"/>
    </row>
    <row r="478" spans="2:143" x14ac:dyDescent="0.25">
      <c r="B478" s="73" t="s">
        <v>240</v>
      </c>
      <c r="C478">
        <v>1</v>
      </c>
      <c r="D478">
        <v>190</v>
      </c>
      <c r="E478">
        <v>80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60</v>
      </c>
      <c r="H478" s="72" t="str">
        <f ca="1">INDIRECT(ADDRESS(11+(MATCH(RIGHT(Table245[[#This Row],[spawner_sku]],LEN(Table245[[#This Row],[spawner_sku]])-FIND("/",Table245[[#This Row],[spawner_sku]])),Table28[Entity Prefab],0)),24,1,1,"Entities"))</f>
        <v>no</v>
      </c>
      <c r="I478" s="72">
        <v>1</v>
      </c>
      <c r="J478" s="72">
        <v>1</v>
      </c>
      <c r="K478" s="72" t="b">
        <v>0</v>
      </c>
      <c r="BZ478" s="72"/>
      <c r="DS478" t="s">
        <v>515</v>
      </c>
      <c r="DT478">
        <v>1</v>
      </c>
      <c r="DU478">
        <v>140</v>
      </c>
      <c r="DV478">
        <v>100</v>
      </c>
      <c r="DW478" s="75">
        <f ca="1">INDIRECT(ADDRESS(11+(MATCH(RIGHT(Table14[[#This Row],[spawner_sku]],LEN(Table14[[#This Row],[spawner_sku]])-FIND("/",Table14[[#This Row],[spawner_sku]])),Table1[Entity Prefab],0)),10,1,1,"Entities"))</f>
        <v>90</v>
      </c>
      <c r="DX478" s="75">
        <f ca="1">ROUND((Table14[[#This Row],[XP]]*Table14[[#This Row],[entity_spawned (AVG)]])*(Table14[[#This Row],[activating_chance]]/100),0)</f>
        <v>90</v>
      </c>
      <c r="DY478" s="145" t="str">
        <f ca="1">INDIRECT(ADDRESS(11+(MATCH(RIGHT(Table14[[#This Row],[spawner_sku]],LEN(Table14[[#This Row],[spawner_sku]])-FIND("/",Table14[[#This Row],[spawner_sku]])),Table28[Entity Prefab],0)),25,1,1,"Entities"))</f>
        <v>no</v>
      </c>
      <c r="DZ478" s="72">
        <v>1</v>
      </c>
      <c r="EA478" s="72">
        <v>1</v>
      </c>
      <c r="EB478" s="72" t="b">
        <v>0</v>
      </c>
      <c r="EC478" s="72"/>
      <c r="ED478" s="72"/>
      <c r="EE478" s="72"/>
      <c r="EF478" s="72"/>
      <c r="EG478" s="72"/>
      <c r="EH478" s="72"/>
      <c r="EI478" s="72"/>
      <c r="EJ478" s="72"/>
      <c r="EK478" s="72"/>
      <c r="EL478" s="72"/>
      <c r="EM478" s="72"/>
    </row>
    <row r="479" spans="2:143" x14ac:dyDescent="0.25">
      <c r="B479" s="73" t="s">
        <v>240</v>
      </c>
      <c r="C479">
        <v>1</v>
      </c>
      <c r="D479">
        <v>160</v>
      </c>
      <c r="E479">
        <v>60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45</v>
      </c>
      <c r="H479" s="72" t="str">
        <f ca="1">INDIRECT(ADDRESS(11+(MATCH(RIGHT(Table245[[#This Row],[spawner_sku]],LEN(Table245[[#This Row],[spawner_sku]])-FIND("/",Table245[[#This Row],[spawner_sku]])),Table28[Entity Prefab],0)),24,1,1,"Entities"))</f>
        <v>no</v>
      </c>
      <c r="I479" s="72">
        <v>1</v>
      </c>
      <c r="J479" s="72">
        <v>1</v>
      </c>
      <c r="K479" s="72" t="b">
        <v>0</v>
      </c>
      <c r="BZ479" s="72"/>
      <c r="DS479" t="s">
        <v>515</v>
      </c>
      <c r="DT479">
        <v>1</v>
      </c>
      <c r="DU479">
        <v>140</v>
      </c>
      <c r="DV479">
        <v>100</v>
      </c>
      <c r="DW479" s="75">
        <f ca="1">INDIRECT(ADDRESS(11+(MATCH(RIGHT(Table14[[#This Row],[spawner_sku]],LEN(Table14[[#This Row],[spawner_sku]])-FIND("/",Table14[[#This Row],[spawner_sku]])),Table1[Entity Prefab],0)),10,1,1,"Entities"))</f>
        <v>90</v>
      </c>
      <c r="DX479" s="75">
        <f ca="1">ROUND((Table14[[#This Row],[XP]]*Table14[[#This Row],[entity_spawned (AVG)]])*(Table14[[#This Row],[activating_chance]]/100),0)</f>
        <v>90</v>
      </c>
      <c r="DY479" s="145" t="str">
        <f ca="1">INDIRECT(ADDRESS(11+(MATCH(RIGHT(Table14[[#This Row],[spawner_sku]],LEN(Table14[[#This Row],[spawner_sku]])-FIND("/",Table14[[#This Row],[spawner_sku]])),Table28[Entity Prefab],0)),25,1,1,"Entities"))</f>
        <v>no</v>
      </c>
      <c r="DZ479" s="72">
        <v>1</v>
      </c>
      <c r="EA479" s="72">
        <v>1</v>
      </c>
      <c r="EB479" s="72" t="b">
        <v>0</v>
      </c>
      <c r="EC479" s="72"/>
      <c r="ED479" s="72"/>
      <c r="EE479" s="72"/>
      <c r="EF479" s="72"/>
      <c r="EG479" s="72"/>
      <c r="EH479" s="72"/>
      <c r="EI479" s="72"/>
      <c r="EJ479" s="72"/>
      <c r="EK479" s="72"/>
      <c r="EL479" s="72"/>
      <c r="EM479" s="72"/>
    </row>
    <row r="480" spans="2:143" x14ac:dyDescent="0.25">
      <c r="B480" s="73" t="s">
        <v>240</v>
      </c>
      <c r="C480">
        <v>2</v>
      </c>
      <c r="D480">
        <v>200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150</v>
      </c>
      <c r="H480" s="72" t="str">
        <f ca="1">INDIRECT(ADDRESS(11+(MATCH(RIGHT(Table245[[#This Row],[spawner_sku]],LEN(Table245[[#This Row],[spawner_sku]])-FIND("/",Table245[[#This Row],[spawner_sku]])),Table28[Entity Prefab],0)),24,1,1,"Entities"))</f>
        <v>no</v>
      </c>
      <c r="I480" s="72">
        <v>2</v>
      </c>
      <c r="J480" s="72">
        <v>2</v>
      </c>
      <c r="K480" s="72" t="b">
        <v>0</v>
      </c>
      <c r="BZ480" s="72"/>
      <c r="DS480" t="s">
        <v>515</v>
      </c>
      <c r="DT480">
        <v>1</v>
      </c>
      <c r="DU480">
        <v>135</v>
      </c>
      <c r="DV480">
        <v>100</v>
      </c>
      <c r="DW480" s="75">
        <f ca="1">INDIRECT(ADDRESS(11+(MATCH(RIGHT(Table14[[#This Row],[spawner_sku]],LEN(Table14[[#This Row],[spawner_sku]])-FIND("/",Table14[[#This Row],[spawner_sku]])),Table1[Entity Prefab],0)),10,1,1,"Entities"))</f>
        <v>90</v>
      </c>
      <c r="DX480" s="75">
        <f ca="1">ROUND((Table14[[#This Row],[XP]]*Table14[[#This Row],[entity_spawned (AVG)]])*(Table14[[#This Row],[activating_chance]]/100),0)</f>
        <v>90</v>
      </c>
      <c r="DY480" s="145" t="str">
        <f ca="1">INDIRECT(ADDRESS(11+(MATCH(RIGHT(Table14[[#This Row],[spawner_sku]],LEN(Table14[[#This Row],[spawner_sku]])-FIND("/",Table14[[#This Row],[spawner_sku]])),Table28[Entity Prefab],0)),25,1,1,"Entities"))</f>
        <v>no</v>
      </c>
      <c r="DZ480" s="72">
        <v>1</v>
      </c>
      <c r="EA480" s="72">
        <v>1</v>
      </c>
      <c r="EB480" s="72" t="b">
        <v>0</v>
      </c>
      <c r="EC480" s="72"/>
      <c r="ED480" s="72"/>
      <c r="EE480" s="72"/>
      <c r="EF480" s="72"/>
      <c r="EG480" s="72"/>
      <c r="EH480" s="72"/>
      <c r="EI480" s="72"/>
      <c r="EJ480" s="72"/>
      <c r="EK480" s="72"/>
      <c r="EL480" s="72"/>
      <c r="EM480" s="72"/>
    </row>
    <row r="481" spans="2:143" x14ac:dyDescent="0.25">
      <c r="B481" s="73" t="s">
        <v>240</v>
      </c>
      <c r="C481">
        <v>1</v>
      </c>
      <c r="D481">
        <v>80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DS481" t="s">
        <v>515</v>
      </c>
      <c r="DT481">
        <v>1</v>
      </c>
      <c r="DU481">
        <v>150</v>
      </c>
      <c r="DV481">
        <v>30</v>
      </c>
      <c r="DW481" s="75">
        <f ca="1">INDIRECT(ADDRESS(11+(MATCH(RIGHT(Table14[[#This Row],[spawner_sku]],LEN(Table14[[#This Row],[spawner_sku]])-FIND("/",Table14[[#This Row],[spawner_sku]])),Table1[Entity Prefab],0)),10,1,1,"Entities"))</f>
        <v>90</v>
      </c>
      <c r="DX481" s="75">
        <f ca="1">ROUND((Table14[[#This Row],[XP]]*Table14[[#This Row],[entity_spawned (AVG)]])*(Table14[[#This Row],[activating_chance]]/100),0)</f>
        <v>27</v>
      </c>
      <c r="DY481" s="145" t="str">
        <f ca="1">INDIRECT(ADDRESS(11+(MATCH(RIGHT(Table14[[#This Row],[spawner_sku]],LEN(Table14[[#This Row],[spawner_sku]])-FIND("/",Table14[[#This Row],[spawner_sku]])),Table28[Entity Prefab],0)),25,1,1,"Entities"))</f>
        <v>no</v>
      </c>
      <c r="DZ481" s="72">
        <v>1</v>
      </c>
      <c r="EA481" s="72">
        <v>1</v>
      </c>
      <c r="EB481" s="72" t="b">
        <v>0</v>
      </c>
      <c r="EC481" s="72"/>
      <c r="ED481" s="72"/>
      <c r="EE481" s="72"/>
      <c r="EF481" s="72"/>
      <c r="EG481" s="72"/>
      <c r="EH481" s="72"/>
      <c r="EI481" s="72"/>
      <c r="EJ481" s="72"/>
      <c r="EK481" s="72"/>
      <c r="EL481" s="72"/>
      <c r="EM481" s="72"/>
    </row>
    <row r="482" spans="2:143" x14ac:dyDescent="0.25">
      <c r="B482" s="73" t="s">
        <v>320</v>
      </c>
      <c r="C482">
        <v>1</v>
      </c>
      <c r="D482">
        <v>190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DS482" t="s">
        <v>515</v>
      </c>
      <c r="DT482">
        <v>1</v>
      </c>
      <c r="DU482">
        <v>150</v>
      </c>
      <c r="DV482">
        <v>100</v>
      </c>
      <c r="DW482" s="75">
        <f ca="1">INDIRECT(ADDRESS(11+(MATCH(RIGHT(Table14[[#This Row],[spawner_sku]],LEN(Table14[[#This Row],[spawner_sku]])-FIND("/",Table14[[#This Row],[spawner_sku]])),Table1[Entity Prefab],0)),10,1,1,"Entities"))</f>
        <v>90</v>
      </c>
      <c r="DX482" s="75">
        <f ca="1">ROUND((Table14[[#This Row],[XP]]*Table14[[#This Row],[entity_spawned (AVG)]])*(Table14[[#This Row],[activating_chance]]/100),0)</f>
        <v>90</v>
      </c>
      <c r="DY482" s="145" t="str">
        <f ca="1">INDIRECT(ADDRESS(11+(MATCH(RIGHT(Table14[[#This Row],[spawner_sku]],LEN(Table14[[#This Row],[spawner_sku]])-FIND("/",Table14[[#This Row],[spawner_sku]])),Table28[Entity Prefab],0)),25,1,1,"Entities"))</f>
        <v>no</v>
      </c>
      <c r="DZ482" s="72">
        <v>1</v>
      </c>
      <c r="EA482" s="72">
        <v>1</v>
      </c>
      <c r="EB482" s="72" t="b">
        <v>0</v>
      </c>
      <c r="EC482" s="72"/>
      <c r="ED482" s="72"/>
      <c r="EE482" s="72"/>
      <c r="EF482" s="72"/>
      <c r="EG482" s="72"/>
      <c r="EH482" s="72"/>
      <c r="EI482" s="72"/>
      <c r="EJ482" s="72"/>
      <c r="EK482" s="72"/>
      <c r="EL482" s="72"/>
      <c r="EM482" s="72"/>
    </row>
    <row r="483" spans="2:143" x14ac:dyDescent="0.25">
      <c r="B483" s="73" t="s">
        <v>320</v>
      </c>
      <c r="C483">
        <v>1</v>
      </c>
      <c r="D483">
        <v>200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515</v>
      </c>
      <c r="DT483">
        <v>1</v>
      </c>
      <c r="DU483">
        <v>100</v>
      </c>
      <c r="DV483">
        <v>100</v>
      </c>
      <c r="DW483" s="75">
        <f ca="1">INDIRECT(ADDRESS(11+(MATCH(RIGHT(Table14[[#This Row],[spawner_sku]],LEN(Table14[[#This Row],[spawner_sku]])-FIND("/",Table14[[#This Row],[spawner_sku]])),Table1[Entity Prefab],0)),10,1,1,"Entities"))</f>
        <v>90</v>
      </c>
      <c r="DX483" s="75">
        <f ca="1">ROUND((Table14[[#This Row],[XP]]*Table14[[#This Row],[entity_spawned (AVG)]])*(Table14[[#This Row],[activating_chance]]/100),0)</f>
        <v>90</v>
      </c>
      <c r="DY483" s="145" t="str">
        <f ca="1">INDIRECT(ADDRESS(11+(MATCH(RIGHT(Table14[[#This Row],[spawner_sku]],LEN(Table14[[#This Row],[spawner_sku]])-FIND("/",Table14[[#This Row],[spawner_sku]])),Table28[Entity Prefab],0)),25,1,1,"Entities"))</f>
        <v>no</v>
      </c>
      <c r="DZ483" s="72">
        <v>1</v>
      </c>
      <c r="EA483" s="72">
        <v>1</v>
      </c>
      <c r="EB483" s="72" t="b">
        <v>0</v>
      </c>
      <c r="EC483" s="72"/>
      <c r="ED483" s="72"/>
      <c r="EE483" s="72"/>
      <c r="EF483" s="72"/>
      <c r="EG483" s="72"/>
      <c r="EH483" s="72"/>
      <c r="EI483" s="72"/>
      <c r="EJ483" s="72"/>
      <c r="EK483" s="72"/>
      <c r="EL483" s="72"/>
      <c r="EM483" s="72"/>
    </row>
    <row r="484" spans="2:143" x14ac:dyDescent="0.25">
      <c r="B484" s="73" t="s">
        <v>320</v>
      </c>
      <c r="C484">
        <v>1</v>
      </c>
      <c r="D484">
        <v>160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515</v>
      </c>
      <c r="DT484">
        <v>1</v>
      </c>
      <c r="DU484">
        <v>150</v>
      </c>
      <c r="DV484">
        <v>100</v>
      </c>
      <c r="DW484" s="75">
        <f ca="1">INDIRECT(ADDRESS(11+(MATCH(RIGHT(Table14[[#This Row],[spawner_sku]],LEN(Table14[[#This Row],[spawner_sku]])-FIND("/",Table14[[#This Row],[spawner_sku]])),Table1[Entity Prefab],0)),10,1,1,"Entities"))</f>
        <v>90</v>
      </c>
      <c r="DX484" s="75">
        <f ca="1">ROUND((Table14[[#This Row],[XP]]*Table14[[#This Row],[entity_spawned (AVG)]])*(Table14[[#This Row],[activating_chance]]/100),0)</f>
        <v>90</v>
      </c>
      <c r="DY484" s="145" t="str">
        <f ca="1">INDIRECT(ADDRESS(11+(MATCH(RIGHT(Table14[[#This Row],[spawner_sku]],LEN(Table14[[#This Row],[spawner_sku]])-FIND("/",Table14[[#This Row],[spawner_sku]])),Table28[Entity Prefab],0)),25,1,1,"Entities"))</f>
        <v>no</v>
      </c>
      <c r="DZ484" s="72">
        <v>1</v>
      </c>
      <c r="EA484" s="72">
        <v>1</v>
      </c>
      <c r="EB484" s="72" t="b">
        <v>0</v>
      </c>
      <c r="EC484" s="72"/>
      <c r="ED484" s="72"/>
      <c r="EE484" s="72"/>
      <c r="EF484" s="72"/>
      <c r="EG484" s="72"/>
      <c r="EH484" s="72"/>
      <c r="EI484" s="72"/>
      <c r="EJ484" s="72"/>
      <c r="EK484" s="72"/>
      <c r="EL484" s="72"/>
      <c r="EM484" s="72"/>
    </row>
    <row r="485" spans="2:143" x14ac:dyDescent="0.25">
      <c r="B485" s="73" t="s">
        <v>320</v>
      </c>
      <c r="C485">
        <v>1</v>
      </c>
      <c r="D485">
        <v>210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515</v>
      </c>
      <c r="DT485">
        <v>1</v>
      </c>
      <c r="DU485">
        <v>100</v>
      </c>
      <c r="DV485">
        <v>100</v>
      </c>
      <c r="DW485" s="75">
        <f ca="1">INDIRECT(ADDRESS(11+(MATCH(RIGHT(Table14[[#This Row],[spawner_sku]],LEN(Table14[[#This Row],[spawner_sku]])-FIND("/",Table14[[#This Row],[spawner_sku]])),Table1[Entity Prefab],0)),10,1,1,"Entities"))</f>
        <v>90</v>
      </c>
      <c r="DX485" s="75">
        <f ca="1">ROUND((Table14[[#This Row],[XP]]*Table14[[#This Row],[entity_spawned (AVG)]])*(Table14[[#This Row],[activating_chance]]/100),0)</f>
        <v>90</v>
      </c>
      <c r="DY485" s="145" t="str">
        <f ca="1">INDIRECT(ADDRESS(11+(MATCH(RIGHT(Table14[[#This Row],[spawner_sku]],LEN(Table14[[#This Row],[spawner_sku]])-FIND("/",Table14[[#This Row],[spawner_sku]])),Table28[Entity Prefab],0)),25,1,1,"Entities"))</f>
        <v>no</v>
      </c>
      <c r="DZ485" s="72">
        <v>1</v>
      </c>
      <c r="EA485" s="72">
        <v>1</v>
      </c>
      <c r="EB485" s="72" t="b">
        <v>0</v>
      </c>
      <c r="EC485" s="72"/>
      <c r="ED485" s="72"/>
      <c r="EE485" s="72"/>
      <c r="EF485" s="72"/>
      <c r="EG485" s="72"/>
      <c r="EH485" s="72"/>
      <c r="EI485" s="72"/>
      <c r="EJ485" s="72"/>
      <c r="EK485" s="72"/>
      <c r="EL485" s="72"/>
      <c r="EM485" s="72"/>
    </row>
    <row r="486" spans="2:143" x14ac:dyDescent="0.25">
      <c r="B486" s="73" t="s">
        <v>241</v>
      </c>
      <c r="C486">
        <v>1</v>
      </c>
      <c r="D486">
        <v>190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DS486" t="s">
        <v>515</v>
      </c>
      <c r="DT486">
        <v>1</v>
      </c>
      <c r="DU486">
        <v>150</v>
      </c>
      <c r="DV486">
        <v>100</v>
      </c>
      <c r="DW486" s="75">
        <f ca="1">INDIRECT(ADDRESS(11+(MATCH(RIGHT(Table14[[#This Row],[spawner_sku]],LEN(Table14[[#This Row],[spawner_sku]])-FIND("/",Table14[[#This Row],[spawner_sku]])),Table1[Entity Prefab],0)),10,1,1,"Entities"))</f>
        <v>90</v>
      </c>
      <c r="DX486" s="75">
        <f ca="1">ROUND((Table14[[#This Row],[XP]]*Table14[[#This Row],[entity_spawned (AVG)]])*(Table14[[#This Row],[activating_chance]]/100),0)</f>
        <v>90</v>
      </c>
      <c r="DY486" s="145" t="str">
        <f ca="1">INDIRECT(ADDRESS(11+(MATCH(RIGHT(Table14[[#This Row],[spawner_sku]],LEN(Table14[[#This Row],[spawner_sku]])-FIND("/",Table14[[#This Row],[spawner_sku]])),Table28[Entity Prefab],0)),25,1,1,"Entities"))</f>
        <v>no</v>
      </c>
      <c r="DZ486" s="72">
        <v>1</v>
      </c>
      <c r="EA486" s="72">
        <v>1</v>
      </c>
      <c r="EB486" s="72" t="b">
        <v>0</v>
      </c>
      <c r="EC486" s="72"/>
      <c r="ED486" s="72"/>
      <c r="EE486" s="72"/>
      <c r="EF486" s="72"/>
      <c r="EG486" s="72"/>
      <c r="EH486" s="72"/>
      <c r="EI486" s="72"/>
      <c r="EJ486" s="72"/>
      <c r="EK486" s="72"/>
      <c r="EL486" s="72"/>
      <c r="EM486" s="72"/>
    </row>
    <row r="487" spans="2:143" x14ac:dyDescent="0.25">
      <c r="B487" s="73" t="s">
        <v>242</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DS487" t="s">
        <v>515</v>
      </c>
      <c r="DT487">
        <v>1</v>
      </c>
      <c r="DU487">
        <v>150</v>
      </c>
      <c r="DV487">
        <v>100</v>
      </c>
      <c r="DW487" s="75">
        <f ca="1">INDIRECT(ADDRESS(11+(MATCH(RIGHT(Table14[[#This Row],[spawner_sku]],LEN(Table14[[#This Row],[spawner_sku]])-FIND("/",Table14[[#This Row],[spawner_sku]])),Table1[Entity Prefab],0)),10,1,1,"Entities"))</f>
        <v>90</v>
      </c>
      <c r="DX487" s="75">
        <f ca="1">ROUND((Table14[[#This Row],[XP]]*Table14[[#This Row],[entity_spawned (AVG)]])*(Table14[[#This Row],[activating_chance]]/100),0)</f>
        <v>90</v>
      </c>
      <c r="DY487" s="145" t="str">
        <f ca="1">INDIRECT(ADDRESS(11+(MATCH(RIGHT(Table14[[#This Row],[spawner_sku]],LEN(Table14[[#This Row],[spawner_sku]])-FIND("/",Table14[[#This Row],[spawner_sku]])),Table28[Entity Prefab],0)),25,1,1,"Entities"))</f>
        <v>no</v>
      </c>
      <c r="DZ487" s="72">
        <v>1</v>
      </c>
      <c r="EA487" s="72">
        <v>1</v>
      </c>
      <c r="EB487" s="72" t="b">
        <v>0</v>
      </c>
      <c r="EC487" s="72"/>
      <c r="ED487" s="72"/>
      <c r="EE487" s="72"/>
      <c r="EF487" s="72"/>
      <c r="EG487" s="72"/>
      <c r="EH487" s="72"/>
      <c r="EI487" s="72"/>
      <c r="EJ487" s="72"/>
      <c r="EK487" s="72"/>
      <c r="EL487" s="72"/>
      <c r="EM487" s="72"/>
    </row>
    <row r="488" spans="2:143" x14ac:dyDescent="0.25">
      <c r="B488" s="73" t="s">
        <v>242</v>
      </c>
      <c r="C488">
        <v>1</v>
      </c>
      <c r="D488">
        <v>220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515</v>
      </c>
      <c r="DT488">
        <v>1</v>
      </c>
      <c r="DU488">
        <v>150</v>
      </c>
      <c r="DV488">
        <v>100</v>
      </c>
      <c r="DW488" s="75">
        <f ca="1">INDIRECT(ADDRESS(11+(MATCH(RIGHT(Table14[[#This Row],[spawner_sku]],LEN(Table14[[#This Row],[spawner_sku]])-FIND("/",Table14[[#This Row],[spawner_sku]])),Table1[Entity Prefab],0)),10,1,1,"Entities"))</f>
        <v>90</v>
      </c>
      <c r="DX488" s="75">
        <f ca="1">ROUND((Table14[[#This Row],[XP]]*Table14[[#This Row],[entity_spawned (AVG)]])*(Table14[[#This Row],[activating_chance]]/100),0)</f>
        <v>90</v>
      </c>
      <c r="DY488" s="145" t="str">
        <f ca="1">INDIRECT(ADDRESS(11+(MATCH(RIGHT(Table14[[#This Row],[spawner_sku]],LEN(Table14[[#This Row],[spawner_sku]])-FIND("/",Table14[[#This Row],[spawner_sku]])),Table28[Entity Prefab],0)),25,1,1,"Entities"))</f>
        <v>no</v>
      </c>
      <c r="DZ488" s="72">
        <v>1</v>
      </c>
      <c r="EA488" s="72">
        <v>1</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515</v>
      </c>
      <c r="DT489">
        <v>1</v>
      </c>
      <c r="DU489">
        <v>100</v>
      </c>
      <c r="DV489">
        <v>70</v>
      </c>
      <c r="DW489" s="75">
        <f ca="1">INDIRECT(ADDRESS(11+(MATCH(RIGHT(Table14[[#This Row],[spawner_sku]],LEN(Table14[[#This Row],[spawner_sku]])-FIND("/",Table14[[#This Row],[spawner_sku]])),Table1[Entity Prefab],0)),10,1,1,"Entities"))</f>
        <v>90</v>
      </c>
      <c r="DX489" s="75">
        <f ca="1">ROUND((Table14[[#This Row],[XP]]*Table14[[#This Row],[entity_spawned (AVG)]])*(Table14[[#This Row],[activating_chance]]/100),0)</f>
        <v>63</v>
      </c>
      <c r="DY489" s="145" t="str">
        <f ca="1">INDIRECT(ADDRESS(11+(MATCH(RIGHT(Table14[[#This Row],[spawner_sku]],LEN(Table14[[#This Row],[spawner_sku]])-FIND("/",Table14[[#This Row],[spawner_sku]])),Table28[Entity Prefab],0)),25,1,1,"Entities"))</f>
        <v>no</v>
      </c>
      <c r="DZ489" s="72">
        <v>1</v>
      </c>
      <c r="EA489" s="72">
        <v>1</v>
      </c>
      <c r="EB489" s="72" t="b">
        <v>0</v>
      </c>
      <c r="EC489" s="72"/>
      <c r="ED489" s="72"/>
      <c r="EE489" s="72"/>
      <c r="EF489" s="72"/>
      <c r="EG489" s="72"/>
      <c r="EH489" s="72"/>
      <c r="EI489" s="72"/>
      <c r="EJ489" s="72"/>
      <c r="EK489" s="72"/>
      <c r="EL489" s="72"/>
      <c r="EM489" s="72"/>
    </row>
    <row r="490" spans="2:143" x14ac:dyDescent="0.25">
      <c r="B490" s="73" t="s">
        <v>242</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515</v>
      </c>
      <c r="DT490">
        <v>1</v>
      </c>
      <c r="DU490">
        <v>130</v>
      </c>
      <c r="DV490">
        <v>100</v>
      </c>
      <c r="DW490" s="75">
        <f ca="1">INDIRECT(ADDRESS(11+(MATCH(RIGHT(Table14[[#This Row],[spawner_sku]],LEN(Table14[[#This Row],[spawner_sku]])-FIND("/",Table14[[#This Row],[spawner_sku]])),Table1[Entity Prefab],0)),10,1,1,"Entities"))</f>
        <v>90</v>
      </c>
      <c r="DX490" s="75">
        <f ca="1">ROUND((Table14[[#This Row],[XP]]*Table14[[#This Row],[entity_spawned (AVG)]])*(Table14[[#This Row],[activating_chance]]/100),0)</f>
        <v>90</v>
      </c>
      <c r="DY490" s="145" t="str">
        <f ca="1">INDIRECT(ADDRESS(11+(MATCH(RIGHT(Table14[[#This Row],[spawner_sku]],LEN(Table14[[#This Row],[spawner_sku]])-FIND("/",Table14[[#This Row],[spawner_sku]])),Table28[Entity Prefab],0)),25,1,1,"Entities"))</f>
        <v>no</v>
      </c>
      <c r="DZ490" s="72">
        <v>1</v>
      </c>
      <c r="EA490" s="72">
        <v>1</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515</v>
      </c>
      <c r="DT491">
        <v>1</v>
      </c>
      <c r="DU491">
        <v>150</v>
      </c>
      <c r="DV491">
        <v>100</v>
      </c>
      <c r="DW491" s="75">
        <f ca="1">INDIRECT(ADDRESS(11+(MATCH(RIGHT(Table14[[#This Row],[spawner_sku]],LEN(Table14[[#This Row],[spawner_sku]])-FIND("/",Table14[[#This Row],[spawner_sku]])),Table1[Entity Prefab],0)),10,1,1,"Entities"))</f>
        <v>90</v>
      </c>
      <c r="DX491" s="75">
        <f ca="1">ROUND((Table14[[#This Row],[XP]]*Table14[[#This Row],[entity_spawned (AVG)]])*(Table14[[#This Row],[activating_chance]]/100),0)</f>
        <v>90</v>
      </c>
      <c r="DY491" s="145" t="str">
        <f ca="1">INDIRECT(ADDRESS(11+(MATCH(RIGHT(Table14[[#This Row],[spawner_sku]],LEN(Table14[[#This Row],[spawner_sku]])-FIND("/",Table14[[#This Row],[spawner_sku]])),Table28[Entity Prefab],0)),25,1,1,"Entities"))</f>
        <v>no</v>
      </c>
      <c r="DZ491" s="72">
        <v>1</v>
      </c>
      <c r="EA491" s="72">
        <v>1</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515</v>
      </c>
      <c r="DT492">
        <v>1</v>
      </c>
      <c r="DU492">
        <v>160</v>
      </c>
      <c r="DV492">
        <v>100</v>
      </c>
      <c r="DW492" s="75">
        <f ca="1">INDIRECT(ADDRESS(11+(MATCH(RIGHT(Table14[[#This Row],[spawner_sku]],LEN(Table14[[#This Row],[spawner_sku]])-FIND("/",Table14[[#This Row],[spawner_sku]])),Table1[Entity Prefab],0)),10,1,1,"Entities"))</f>
        <v>90</v>
      </c>
      <c r="DX492" s="75">
        <f ca="1">ROUND((Table14[[#This Row],[XP]]*Table14[[#This Row],[entity_spawned (AVG)]])*(Table14[[#This Row],[activating_chance]]/100),0)</f>
        <v>90</v>
      </c>
      <c r="DY492" s="145" t="str">
        <f ca="1">INDIRECT(ADDRESS(11+(MATCH(RIGHT(Table14[[#This Row],[spawner_sku]],LEN(Table14[[#This Row],[spawner_sku]])-FIND("/",Table14[[#This Row],[spawner_sku]])),Table28[Entity Prefab],0)),25,1,1,"Entities"))</f>
        <v>no</v>
      </c>
      <c r="DZ492" s="72">
        <v>1</v>
      </c>
      <c r="EA492" s="72">
        <v>1</v>
      </c>
      <c r="EB492" s="72" t="b">
        <v>0</v>
      </c>
      <c r="EC492" s="72"/>
      <c r="ED492" s="72"/>
      <c r="EE492" s="72"/>
      <c r="EF492" s="72"/>
      <c r="EG492" s="72"/>
      <c r="EH492" s="72"/>
      <c r="EI492" s="72"/>
      <c r="EJ492" s="72"/>
      <c r="EK492" s="72"/>
      <c r="EL492" s="72"/>
      <c r="EM492" s="72"/>
    </row>
    <row r="493" spans="2:143" x14ac:dyDescent="0.25">
      <c r="B493" s="73" t="s">
        <v>242</v>
      </c>
      <c r="C493">
        <v>1</v>
      </c>
      <c r="D493">
        <v>220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515</v>
      </c>
      <c r="DT493">
        <v>1</v>
      </c>
      <c r="DU493">
        <v>135</v>
      </c>
      <c r="DV493">
        <v>100</v>
      </c>
      <c r="DW493" s="75">
        <f ca="1">INDIRECT(ADDRESS(11+(MATCH(RIGHT(Table14[[#This Row],[spawner_sku]],LEN(Table14[[#This Row],[spawner_sku]])-FIND("/",Table14[[#This Row],[spawner_sku]])),Table1[Entity Prefab],0)),10,1,1,"Entities"))</f>
        <v>90</v>
      </c>
      <c r="DX493" s="75">
        <f ca="1">ROUND((Table14[[#This Row],[XP]]*Table14[[#This Row],[entity_spawned (AVG)]])*(Table14[[#This Row],[activating_chance]]/100),0)</f>
        <v>90</v>
      </c>
      <c r="DY493" s="145" t="str">
        <f ca="1">INDIRECT(ADDRESS(11+(MATCH(RIGHT(Table14[[#This Row],[spawner_sku]],LEN(Table14[[#This Row],[spawner_sku]])-FIND("/",Table14[[#This Row],[spawner_sku]])),Table28[Entity Prefab],0)),25,1,1,"Entities"))</f>
        <v>no</v>
      </c>
      <c r="DZ493" s="72">
        <v>1</v>
      </c>
      <c r="EA493" s="72">
        <v>1</v>
      </c>
      <c r="EB493" s="72" t="b">
        <v>0</v>
      </c>
      <c r="EC493" s="72"/>
      <c r="ED493" s="72"/>
      <c r="EE493" s="72"/>
      <c r="EF493" s="72"/>
      <c r="EG493" s="72"/>
      <c r="EH493" s="72"/>
      <c r="EI493" s="72"/>
      <c r="EJ493" s="72"/>
      <c r="EK493" s="72"/>
      <c r="EL493" s="72"/>
      <c r="EM493" s="72"/>
    </row>
    <row r="494" spans="2:143" x14ac:dyDescent="0.25">
      <c r="B494" s="73" t="s">
        <v>242</v>
      </c>
      <c r="C494">
        <v>1</v>
      </c>
      <c r="D494">
        <v>170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515</v>
      </c>
      <c r="DT494">
        <v>1</v>
      </c>
      <c r="DU494">
        <v>135</v>
      </c>
      <c r="DV494">
        <v>100</v>
      </c>
      <c r="DW494" s="75">
        <f ca="1">INDIRECT(ADDRESS(11+(MATCH(RIGHT(Table14[[#This Row],[spawner_sku]],LEN(Table14[[#This Row],[spawner_sku]])-FIND("/",Table14[[#This Row],[spawner_sku]])),Table1[Entity Prefab],0)),10,1,1,"Entities"))</f>
        <v>90</v>
      </c>
      <c r="DX494" s="75">
        <f ca="1">ROUND((Table14[[#This Row],[XP]]*Table14[[#This Row],[entity_spawned (AVG)]])*(Table14[[#This Row],[activating_chance]]/100),0)</f>
        <v>90</v>
      </c>
      <c r="DY494" s="145" t="str">
        <f ca="1">INDIRECT(ADDRESS(11+(MATCH(RIGHT(Table14[[#This Row],[spawner_sku]],LEN(Table14[[#This Row],[spawner_sku]])-FIND("/",Table14[[#This Row],[spawner_sku]])),Table28[Entity Prefab],0)),25,1,1,"Entities"))</f>
        <v>no</v>
      </c>
      <c r="DZ494" s="72">
        <v>1</v>
      </c>
      <c r="EA494" s="72">
        <v>1</v>
      </c>
      <c r="EB494" s="72" t="b">
        <v>0</v>
      </c>
      <c r="EC494" s="72"/>
      <c r="ED494" s="72"/>
      <c r="EE494" s="72"/>
      <c r="EF494" s="72"/>
      <c r="EG494" s="72"/>
      <c r="EH494" s="72"/>
      <c r="EI494" s="72"/>
      <c r="EJ494" s="72"/>
      <c r="EK494" s="72"/>
      <c r="EL494" s="72"/>
      <c r="EM494" s="72"/>
    </row>
    <row r="495" spans="2:143" x14ac:dyDescent="0.25">
      <c r="B495" s="73" t="s">
        <v>242</v>
      </c>
      <c r="C495">
        <v>1</v>
      </c>
      <c r="D495">
        <v>190</v>
      </c>
      <c r="E495">
        <v>80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56</v>
      </c>
      <c r="H495" s="72" t="str">
        <f ca="1">INDIRECT(ADDRESS(11+(MATCH(RIGHT(Table245[[#This Row],[spawner_sku]],LEN(Table245[[#This Row],[spawner_sku]])-FIND("/",Table245[[#This Row],[spawner_sku]])),Table28[Entity Prefab],0)),24,1,1,"Entities"))</f>
        <v>yes</v>
      </c>
      <c r="I495" s="72">
        <v>1</v>
      </c>
      <c r="J495" s="72">
        <v>1</v>
      </c>
      <c r="K495" s="72" t="b">
        <v>0</v>
      </c>
      <c r="DS495" t="s">
        <v>515</v>
      </c>
      <c r="DT495">
        <v>1</v>
      </c>
      <c r="DU495">
        <v>100</v>
      </c>
      <c r="DV495">
        <v>100</v>
      </c>
      <c r="DW495" s="75">
        <f ca="1">INDIRECT(ADDRESS(11+(MATCH(RIGHT(Table14[[#This Row],[spawner_sku]],LEN(Table14[[#This Row],[spawner_sku]])-FIND("/",Table14[[#This Row],[spawner_sku]])),Table1[Entity Prefab],0)),10,1,1,"Entities"))</f>
        <v>90</v>
      </c>
      <c r="DX495" s="75">
        <f ca="1">ROUND((Table14[[#This Row],[XP]]*Table14[[#This Row],[entity_spawned (AVG)]])*(Table14[[#This Row],[activating_chance]]/100),0)</f>
        <v>90</v>
      </c>
      <c r="DY495" s="145" t="str">
        <f ca="1">INDIRECT(ADDRESS(11+(MATCH(RIGHT(Table14[[#This Row],[spawner_sku]],LEN(Table14[[#This Row],[spawner_sku]])-FIND("/",Table14[[#This Row],[spawner_sku]])),Table28[Entity Prefab],0)),25,1,1,"Entities"))</f>
        <v>no</v>
      </c>
      <c r="DZ495" s="72">
        <v>1</v>
      </c>
      <c r="EA495" s="72">
        <v>1</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515</v>
      </c>
      <c r="DT496">
        <v>1.5</v>
      </c>
      <c r="DU496">
        <v>130</v>
      </c>
      <c r="DV496">
        <v>100</v>
      </c>
      <c r="DW496" s="75">
        <f ca="1">INDIRECT(ADDRESS(11+(MATCH(RIGHT(Table14[[#This Row],[spawner_sku]],LEN(Table14[[#This Row],[spawner_sku]])-FIND("/",Table14[[#This Row],[spawner_sku]])),Table1[Entity Prefab],0)),10,1,1,"Entities"))</f>
        <v>90</v>
      </c>
      <c r="DX496" s="75">
        <f ca="1">ROUND((Table14[[#This Row],[XP]]*Table14[[#This Row],[entity_spawned (AVG)]])*(Table14[[#This Row],[activating_chance]]/100),0)</f>
        <v>135</v>
      </c>
      <c r="DY496" s="145" t="str">
        <f ca="1">INDIRECT(ADDRESS(11+(MATCH(RIGHT(Table14[[#This Row],[spawner_sku]],LEN(Table14[[#This Row],[spawner_sku]])-FIND("/",Table14[[#This Row],[spawner_sku]])),Table28[Entity Prefab],0)),25,1,1,"Entities"))</f>
        <v>no</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515</v>
      </c>
      <c r="DT497">
        <v>1</v>
      </c>
      <c r="DU497">
        <v>150</v>
      </c>
      <c r="DV497">
        <v>100</v>
      </c>
      <c r="DW497" s="75">
        <f ca="1">INDIRECT(ADDRESS(11+(MATCH(RIGHT(Table14[[#This Row],[spawner_sku]],LEN(Table14[[#This Row],[spawner_sku]])-FIND("/",Table14[[#This Row],[spawner_sku]])),Table1[Entity Prefab],0)),10,1,1,"Entities"))</f>
        <v>90</v>
      </c>
      <c r="DX497" s="75">
        <f ca="1">ROUND((Table14[[#This Row],[XP]]*Table14[[#This Row],[entity_spawned (AVG)]])*(Table14[[#This Row],[activating_chance]]/100),0)</f>
        <v>90</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175</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515</v>
      </c>
      <c r="DT498">
        <v>1</v>
      </c>
      <c r="DU498">
        <v>130</v>
      </c>
      <c r="DV498">
        <v>100</v>
      </c>
      <c r="DW498" s="75">
        <f ca="1">INDIRECT(ADDRESS(11+(MATCH(RIGHT(Table14[[#This Row],[spawner_sku]],LEN(Table14[[#This Row],[spawner_sku]])-FIND("/",Table14[[#This Row],[spawner_sku]])),Table1[Entity Prefab],0)),10,1,1,"Entities"))</f>
        <v>90</v>
      </c>
      <c r="DX498" s="75">
        <f ca="1">ROUND((Table14[[#This Row],[XP]]*Table14[[#This Row],[entity_spawned (AVG)]])*(Table14[[#This Row],[activating_chance]]/100),0)</f>
        <v>90</v>
      </c>
      <c r="DY498" s="145" t="str">
        <f ca="1">INDIRECT(ADDRESS(11+(MATCH(RIGHT(Table14[[#This Row],[spawner_sku]],LEN(Table14[[#This Row],[spawner_sku]])-FIND("/",Table14[[#This Row],[spawner_sku]])),Table28[Entity Prefab],0)),25,1,1,"Entities"))</f>
        <v>no</v>
      </c>
      <c r="DZ498" s="72">
        <v>1</v>
      </c>
      <c r="EA498" s="72">
        <v>1</v>
      </c>
      <c r="EB498" s="72" t="b">
        <v>0</v>
      </c>
      <c r="EC498" s="72"/>
      <c r="ED498" s="72"/>
      <c r="EE498" s="72"/>
      <c r="EF498" s="72"/>
      <c r="EG498" s="72"/>
      <c r="EH498" s="72"/>
      <c r="EI498" s="72"/>
      <c r="EJ498" s="72"/>
      <c r="EK498" s="72"/>
      <c r="EL498" s="72"/>
      <c r="EM498" s="72"/>
    </row>
    <row r="499" spans="2:143" x14ac:dyDescent="0.25">
      <c r="B499" s="73" t="s">
        <v>242</v>
      </c>
      <c r="C499">
        <v>1</v>
      </c>
      <c r="D499">
        <v>120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DS499" t="s">
        <v>515</v>
      </c>
      <c r="DT499">
        <v>1</v>
      </c>
      <c r="DU499">
        <v>140</v>
      </c>
      <c r="DV499">
        <v>100</v>
      </c>
      <c r="DW499" s="75">
        <f ca="1">INDIRECT(ADDRESS(11+(MATCH(RIGHT(Table14[[#This Row],[spawner_sku]],LEN(Table14[[#This Row],[spawner_sku]])-FIND("/",Table14[[#This Row],[spawner_sku]])),Table1[Entity Prefab],0)),10,1,1,"Entities"))</f>
        <v>90</v>
      </c>
      <c r="DX499" s="75">
        <f ca="1">ROUND((Table14[[#This Row],[XP]]*Table14[[#This Row],[entity_spawned (AVG)]])*(Table14[[#This Row],[activating_chance]]/100),0)</f>
        <v>90</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90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63</v>
      </c>
      <c r="H500" s="72" t="str">
        <f ca="1">INDIRECT(ADDRESS(11+(MATCH(RIGHT(Table245[[#This Row],[spawner_sku]],LEN(Table245[[#This Row],[spawner_sku]])-FIND("/",Table245[[#This Row],[spawner_sku]])),Table28[Entity Prefab],0)),24,1,1,"Entities"))</f>
        <v>yes</v>
      </c>
      <c r="I500" s="72">
        <v>1</v>
      </c>
      <c r="J500" s="72">
        <v>1</v>
      </c>
      <c r="K500" s="72" t="b">
        <v>0</v>
      </c>
      <c r="DS500" t="s">
        <v>515</v>
      </c>
      <c r="DT500">
        <v>1</v>
      </c>
      <c r="DU500">
        <v>175</v>
      </c>
      <c r="DV500">
        <v>80</v>
      </c>
      <c r="DW500" s="75">
        <f ca="1">INDIRECT(ADDRESS(11+(MATCH(RIGHT(Table14[[#This Row],[spawner_sku]],LEN(Table14[[#This Row],[spawner_sku]])-FIND("/",Table14[[#This Row],[spawner_sku]])),Table1[Entity Prefab],0)),10,1,1,"Entities"))</f>
        <v>90</v>
      </c>
      <c r="DX500" s="75">
        <f ca="1">ROUND((Table14[[#This Row],[XP]]*Table14[[#This Row],[entity_spawned (AVG)]])*(Table14[[#This Row],[activating_chance]]/100),0)</f>
        <v>72</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190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515</v>
      </c>
      <c r="DT501">
        <v>1</v>
      </c>
      <c r="DU501">
        <v>145</v>
      </c>
      <c r="DV501">
        <v>80</v>
      </c>
      <c r="DW501" s="75">
        <f ca="1">INDIRECT(ADDRESS(11+(MATCH(RIGHT(Table14[[#This Row],[spawner_sku]],LEN(Table14[[#This Row],[spawner_sku]])-FIND("/",Table14[[#This Row],[spawner_sku]])),Table1[Entity Prefab],0)),10,1,1,"Entities"))</f>
        <v>90</v>
      </c>
      <c r="DX501" s="75">
        <f ca="1">ROUND((Table14[[#This Row],[XP]]*Table14[[#This Row],[entity_spawned (AVG)]])*(Table14[[#This Row],[activating_chance]]/100),0)</f>
        <v>72</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515</v>
      </c>
      <c r="DT502">
        <v>1</v>
      </c>
      <c r="DU502">
        <v>145</v>
      </c>
      <c r="DV502">
        <v>100</v>
      </c>
      <c r="DW502" s="75">
        <f ca="1">INDIRECT(ADDRESS(11+(MATCH(RIGHT(Table14[[#This Row],[spawner_sku]],LEN(Table14[[#This Row],[spawner_sku]])-FIND("/",Table14[[#This Row],[spawner_sku]])),Table1[Entity Prefab],0)),10,1,1,"Entities"))</f>
        <v>90</v>
      </c>
      <c r="DX502" s="75">
        <f ca="1">ROUND((Table14[[#This Row],[XP]]*Table14[[#This Row],[entity_spawned (AVG)]])*(Table14[[#This Row],[activating_chance]]/100),0)</f>
        <v>90</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175</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515</v>
      </c>
      <c r="DT503">
        <v>1</v>
      </c>
      <c r="DU503">
        <v>150</v>
      </c>
      <c r="DV503">
        <v>70</v>
      </c>
      <c r="DW503" s="75">
        <f ca="1">INDIRECT(ADDRESS(11+(MATCH(RIGHT(Table14[[#This Row],[spawner_sku]],LEN(Table14[[#This Row],[spawner_sku]])-FIND("/",Table14[[#This Row],[spawner_sku]])),Table1[Entity Prefab],0)),10,1,1,"Entities"))</f>
        <v>90</v>
      </c>
      <c r="DX503" s="75">
        <f ca="1">ROUND((Table14[[#This Row],[XP]]*Table14[[#This Row],[entity_spawned (AVG)]])*(Table14[[#This Row],[activating_chance]]/100),0)</f>
        <v>63</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515</v>
      </c>
      <c r="DT504">
        <v>1</v>
      </c>
      <c r="DU504">
        <v>140</v>
      </c>
      <c r="DV504">
        <v>100</v>
      </c>
      <c r="DW504" s="75">
        <f ca="1">INDIRECT(ADDRESS(11+(MATCH(RIGHT(Table14[[#This Row],[spawner_sku]],LEN(Table14[[#This Row],[spawner_sku]])-FIND("/",Table14[[#This Row],[spawner_sku]])),Table1[Entity Prefab],0)),10,1,1,"Entities"))</f>
        <v>90</v>
      </c>
      <c r="DX504" s="75">
        <f ca="1">ROUND((Table14[[#This Row],[XP]]*Table14[[#This Row],[entity_spawned (AVG)]])*(Table14[[#This Row],[activating_chance]]/100),0)</f>
        <v>90</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220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515</v>
      </c>
      <c r="DT505">
        <v>1</v>
      </c>
      <c r="DU505">
        <v>120</v>
      </c>
      <c r="DV505">
        <v>100</v>
      </c>
      <c r="DW505" s="75">
        <f ca="1">INDIRECT(ADDRESS(11+(MATCH(RIGHT(Table14[[#This Row],[spawner_sku]],LEN(Table14[[#This Row],[spawner_sku]])-FIND("/",Table14[[#This Row],[spawner_sku]])),Table1[Entity Prefab],0)),10,1,1,"Entities"))</f>
        <v>90</v>
      </c>
      <c r="DX505" s="75">
        <f ca="1">ROUND((Table14[[#This Row],[XP]]*Table14[[#This Row],[entity_spawned (AVG)]])*(Table14[[#This Row],[activating_chance]]/100),0)</f>
        <v>90</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515</v>
      </c>
      <c r="DT506">
        <v>1</v>
      </c>
      <c r="DU506">
        <v>150</v>
      </c>
      <c r="DV506">
        <v>100</v>
      </c>
      <c r="DW506" s="75">
        <f ca="1">INDIRECT(ADDRESS(11+(MATCH(RIGHT(Table14[[#This Row],[spawner_sku]],LEN(Table14[[#This Row],[spawner_sku]])-FIND("/",Table14[[#This Row],[spawner_sku]])),Table1[Entity Prefab],0)),10,1,1,"Entities"))</f>
        <v>90</v>
      </c>
      <c r="DX506" s="75">
        <f ca="1">ROUND((Table14[[#This Row],[XP]]*Table14[[#This Row],[entity_spawned (AVG)]])*(Table14[[#This Row],[activating_chance]]/100),0)</f>
        <v>90</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436</v>
      </c>
      <c r="DT507">
        <v>1</v>
      </c>
      <c r="DU507">
        <v>140</v>
      </c>
      <c r="DV507">
        <v>100</v>
      </c>
      <c r="DW507" s="75">
        <f ca="1">INDIRECT(ADDRESS(11+(MATCH(RIGHT(Table14[[#This Row],[spawner_sku]],LEN(Table14[[#This Row],[spawner_sku]])-FIND("/",Table14[[#This Row],[spawner_sku]])),Table1[Entity Prefab],0)),10,1,1,"Entities"))</f>
        <v>75</v>
      </c>
      <c r="DX507" s="75">
        <f ca="1">ROUND((Table14[[#This Row],[XP]]*Table14[[#This Row],[entity_spawned (AVG)]])*(Table14[[#This Row],[activating_chance]]/100),0)</f>
        <v>75</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40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28</v>
      </c>
      <c r="H508" s="72" t="str">
        <f ca="1">INDIRECT(ADDRESS(11+(MATCH(RIGHT(Table245[[#This Row],[spawner_sku]],LEN(Table245[[#This Row],[spawner_sku]])-FIND("/",Table245[[#This Row],[spawner_sku]])),Table28[Entity Prefab],0)),24,1,1,"Entities"))</f>
        <v>yes</v>
      </c>
      <c r="I508" s="72">
        <v>1</v>
      </c>
      <c r="J508" s="72">
        <v>1</v>
      </c>
      <c r="K508" s="72" t="b">
        <v>0</v>
      </c>
      <c r="DS508" t="s">
        <v>436</v>
      </c>
      <c r="DT508">
        <v>1</v>
      </c>
      <c r="DU508">
        <v>100</v>
      </c>
      <c r="DV508">
        <v>100</v>
      </c>
      <c r="DW508" s="75">
        <f ca="1">INDIRECT(ADDRESS(11+(MATCH(RIGHT(Table14[[#This Row],[spawner_sku]],LEN(Table14[[#This Row],[spawner_sku]])-FIND("/",Table14[[#This Row],[spawner_sku]])),Table1[Entity Prefab],0)),10,1,1,"Entities"))</f>
        <v>75</v>
      </c>
      <c r="DX508" s="75">
        <f ca="1">ROUND((Table14[[#This Row],[XP]]*Table14[[#This Row],[entity_spawned (AVG)]])*(Table14[[#This Row],[activating_chance]]/100),0)</f>
        <v>75</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175</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436</v>
      </c>
      <c r="DT509">
        <v>1</v>
      </c>
      <c r="DU509">
        <v>120</v>
      </c>
      <c r="DV509">
        <v>100</v>
      </c>
      <c r="DW509" s="75">
        <f ca="1">INDIRECT(ADDRESS(11+(MATCH(RIGHT(Table14[[#This Row],[spawner_sku]],LEN(Table14[[#This Row],[spawner_sku]])-FIND("/",Table14[[#This Row],[spawner_sku]])),Table1[Entity Prefab],0)),10,1,1,"Entities"))</f>
        <v>75</v>
      </c>
      <c r="DX509" s="75">
        <f ca="1">ROUND((Table14[[#This Row],[XP]]*Table14[[#This Row],[entity_spawned (AVG)]])*(Table14[[#This Row],[activating_chance]]/100),0)</f>
        <v>75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DS510" t="s">
        <v>436</v>
      </c>
      <c r="DT510">
        <v>1</v>
      </c>
      <c r="DU510">
        <v>150</v>
      </c>
      <c r="DV510">
        <v>100</v>
      </c>
      <c r="DW510" s="75">
        <f ca="1">INDIRECT(ADDRESS(11+(MATCH(RIGHT(Table14[[#This Row],[spawner_sku]],LEN(Table14[[#This Row],[spawner_sku]])-FIND("/",Table14[[#This Row],[spawner_sku]])),Table1[Entity Prefab],0)),10,1,1,"Entities"))</f>
        <v>75</v>
      </c>
      <c r="DX510" s="75">
        <f ca="1">ROUND((Table14[[#This Row],[XP]]*Table14[[#This Row],[entity_spawned (AVG)]])*(Table14[[#This Row],[activating_chance]]/100),0)</f>
        <v>75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130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DS511" t="s">
        <v>436</v>
      </c>
      <c r="DT511">
        <v>1</v>
      </c>
      <c r="DU511">
        <v>150</v>
      </c>
      <c r="DV511">
        <v>100</v>
      </c>
      <c r="DW511" s="75">
        <f ca="1">INDIRECT(ADDRESS(11+(MATCH(RIGHT(Table14[[#This Row],[spawner_sku]],LEN(Table14[[#This Row],[spawner_sku]])-FIND("/",Table14[[#This Row],[spawner_sku]])),Table1[Entity Prefab],0)),10,1,1,"Entities"))</f>
        <v>75</v>
      </c>
      <c r="DX511" s="75">
        <f ca="1">ROUND((Table14[[#This Row],[XP]]*Table14[[#This Row],[entity_spawned (AVG)]])*(Table14[[#This Row],[activating_chance]]/100),0)</f>
        <v>75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190</v>
      </c>
      <c r="E512">
        <v>80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20</v>
      </c>
      <c r="H512" s="72" t="str">
        <f ca="1">INDIRECT(ADDRESS(11+(MATCH(RIGHT(Table245[[#This Row],[spawner_sku]],LEN(Table245[[#This Row],[spawner_sku]])-FIND("/",Table245[[#This Row],[spawner_sku]])),Table28[Entity Prefab],0)),24,1,1,"Entities"))</f>
        <v>no</v>
      </c>
      <c r="I512" s="72">
        <v>1</v>
      </c>
      <c r="J512" s="72">
        <v>1</v>
      </c>
      <c r="K512" s="72" t="b">
        <v>0</v>
      </c>
      <c r="DS512" t="s">
        <v>436</v>
      </c>
      <c r="DT512">
        <v>1</v>
      </c>
      <c r="DU512">
        <v>100</v>
      </c>
      <c r="DV512">
        <v>100</v>
      </c>
      <c r="DW512" s="75">
        <f ca="1">INDIRECT(ADDRESS(11+(MATCH(RIGHT(Table14[[#This Row],[spawner_sku]],LEN(Table14[[#This Row],[spawner_sku]])-FIND("/",Table14[[#This Row],[spawner_sku]])),Table1[Entity Prefab],0)),10,1,1,"Entities"))</f>
        <v>75</v>
      </c>
      <c r="DX512" s="75">
        <f ca="1">ROUND((Table14[[#This Row],[XP]]*Table14[[#This Row],[entity_spawned (AVG)]])*(Table14[[#This Row],[activating_chance]]/100),0)</f>
        <v>75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170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436</v>
      </c>
      <c r="DT513">
        <v>1</v>
      </c>
      <c r="DU513">
        <v>100</v>
      </c>
      <c r="DV513">
        <v>100</v>
      </c>
      <c r="DW513" s="75">
        <f ca="1">INDIRECT(ADDRESS(11+(MATCH(RIGHT(Table14[[#This Row],[spawner_sku]],LEN(Table14[[#This Row],[spawner_sku]])-FIND("/",Table14[[#This Row],[spawner_sku]])),Table1[Entity Prefab],0)),10,1,1,"Entities"))</f>
        <v>75</v>
      </c>
      <c r="DX513" s="75">
        <f ca="1">ROUND((Table14[[#This Row],[XP]]*Table14[[#This Row],[entity_spawned (AVG)]])*(Table14[[#This Row],[activating_chance]]/100),0)</f>
        <v>75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2</v>
      </c>
      <c r="D514">
        <v>200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50</v>
      </c>
      <c r="H514" s="72" t="str">
        <f ca="1">INDIRECT(ADDRESS(11+(MATCH(RIGHT(Table245[[#This Row],[spawner_sku]],LEN(Table245[[#This Row],[spawner_sku]])-FIND("/",Table245[[#This Row],[spawner_sku]])),Table28[Entity Prefab],0)),24,1,1,"Entities"))</f>
        <v>no</v>
      </c>
      <c r="I514" s="72">
        <v>2</v>
      </c>
      <c r="J514" s="72">
        <v>2</v>
      </c>
      <c r="K514" s="72" t="b">
        <v>0</v>
      </c>
      <c r="DS514" t="s">
        <v>436</v>
      </c>
      <c r="DT514">
        <v>1</v>
      </c>
      <c r="DU514">
        <v>135</v>
      </c>
      <c r="DV514">
        <v>100</v>
      </c>
      <c r="DW514" s="75">
        <f ca="1">INDIRECT(ADDRESS(11+(MATCH(RIGHT(Table14[[#This Row],[spawner_sku]],LEN(Table14[[#This Row],[spawner_sku]])-FIND("/",Table14[[#This Row],[spawner_sku]])),Table1[Entity Prefab],0)),10,1,1,"Entities"))</f>
        <v>75</v>
      </c>
      <c r="DX514" s="75">
        <f ca="1">ROUND((Table14[[#This Row],[XP]]*Table14[[#This Row],[entity_spawned (AVG)]])*(Table14[[#This Row],[activating_chance]]/100),0)</f>
        <v>75</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436</v>
      </c>
      <c r="DT515">
        <v>1</v>
      </c>
      <c r="DU515">
        <v>120</v>
      </c>
      <c r="DV515">
        <v>100</v>
      </c>
      <c r="DW515" s="75">
        <f ca="1">INDIRECT(ADDRESS(11+(MATCH(RIGHT(Table14[[#This Row],[spawner_sku]],LEN(Table14[[#This Row],[spawner_sku]])-FIND("/",Table14[[#This Row],[spawner_sku]])),Table1[Entity Prefab],0)),10,1,1,"Entities"))</f>
        <v>75</v>
      </c>
      <c r="DX515" s="75">
        <f ca="1">ROUND((Table14[[#This Row],[XP]]*Table14[[#This Row],[entity_spawned (AVG)]])*(Table14[[#This Row],[activating_chance]]/100),0)</f>
        <v>75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170</v>
      </c>
      <c r="E516">
        <v>60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15</v>
      </c>
      <c r="H516" s="72" t="str">
        <f ca="1">INDIRECT(ADDRESS(11+(MATCH(RIGHT(Table245[[#This Row],[spawner_sku]],LEN(Table245[[#This Row],[spawner_sku]])-FIND("/",Table245[[#This Row],[spawner_sku]])),Table28[Entity Prefab],0)),24,1,1,"Entities"))</f>
        <v>no</v>
      </c>
      <c r="I516" s="72">
        <v>1</v>
      </c>
      <c r="J516" s="72">
        <v>1</v>
      </c>
      <c r="K516" s="72" t="b">
        <v>0</v>
      </c>
      <c r="DS516" t="s">
        <v>436</v>
      </c>
      <c r="DT516">
        <v>1</v>
      </c>
      <c r="DU516">
        <v>100</v>
      </c>
      <c r="DV516">
        <v>100</v>
      </c>
      <c r="DW516" s="75">
        <f ca="1">INDIRECT(ADDRESS(11+(MATCH(RIGHT(Table14[[#This Row],[spawner_sku]],LEN(Table14[[#This Row],[spawner_sku]])-FIND("/",Table14[[#This Row],[spawner_sku]])),Table1[Entity Prefab],0)),10,1,1,"Entities"))</f>
        <v>75</v>
      </c>
      <c r="DX516" s="75">
        <f ca="1">ROUND((Table14[[#This Row],[XP]]*Table14[[#This Row],[entity_spawned (AVG)]])*(Table14[[#This Row],[activating_chance]]/100),0)</f>
        <v>75</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140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436</v>
      </c>
      <c r="DT517">
        <v>1</v>
      </c>
      <c r="DU517">
        <v>140</v>
      </c>
      <c r="DV517">
        <v>100</v>
      </c>
      <c r="DW517" s="75">
        <f ca="1">INDIRECT(ADDRESS(11+(MATCH(RIGHT(Table14[[#This Row],[spawner_sku]],LEN(Table14[[#This Row],[spawner_sku]])-FIND("/",Table14[[#This Row],[spawner_sku]])),Table1[Entity Prefab],0)),10,1,1,"Entities"))</f>
        <v>75</v>
      </c>
      <c r="DX517" s="75">
        <f ca="1">ROUND((Table14[[#This Row],[XP]]*Table14[[#This Row],[entity_spawned (AVG)]])*(Table14[[#This Row],[activating_chance]]/100),0)</f>
        <v>75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DS518" t="s">
        <v>436</v>
      </c>
      <c r="DT518">
        <v>1</v>
      </c>
      <c r="DU518">
        <v>150</v>
      </c>
      <c r="DV518">
        <v>100</v>
      </c>
      <c r="DW518" s="75">
        <f ca="1">INDIRECT(ADDRESS(11+(MATCH(RIGHT(Table14[[#This Row],[spawner_sku]],LEN(Table14[[#This Row],[spawner_sku]])-FIND("/",Table14[[#This Row],[spawner_sku]])),Table1[Entity Prefab],0)),10,1,1,"Entities"))</f>
        <v>75</v>
      </c>
      <c r="DX518" s="75">
        <f ca="1">ROUND((Table14[[#This Row],[XP]]*Table14[[#This Row],[entity_spawned (AVG)]])*(Table14[[#This Row],[activating_chance]]/100),0)</f>
        <v>75</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85</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21</v>
      </c>
      <c r="H519" s="72" t="str">
        <f ca="1">INDIRECT(ADDRESS(11+(MATCH(RIGHT(Table245[[#This Row],[spawner_sku]],LEN(Table245[[#This Row],[spawner_sku]])-FIND("/",Table245[[#This Row],[spawner_sku]])),Table28[Entity Prefab],0)),24,1,1,"Entities"))</f>
        <v>no</v>
      </c>
      <c r="I519" s="72">
        <v>1</v>
      </c>
      <c r="J519" s="72">
        <v>1</v>
      </c>
      <c r="K519" s="72" t="b">
        <v>0</v>
      </c>
      <c r="DS519" t="s">
        <v>436</v>
      </c>
      <c r="DT519">
        <v>1</v>
      </c>
      <c r="DU519">
        <v>145</v>
      </c>
      <c r="DV519">
        <v>100</v>
      </c>
      <c r="DW519" s="75">
        <f ca="1">INDIRECT(ADDRESS(11+(MATCH(RIGHT(Table14[[#This Row],[spawner_sku]],LEN(Table14[[#This Row],[spawner_sku]])-FIND("/",Table14[[#This Row],[spawner_sku]])),Table1[Entity Prefab],0)),10,1,1,"Entities"))</f>
        <v>75</v>
      </c>
      <c r="DX519" s="75">
        <f ca="1">ROUND((Table14[[#This Row],[XP]]*Table14[[#This Row],[entity_spawned (AVG)]])*(Table14[[#This Row],[activating_chance]]/100),0)</f>
        <v>75</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436</v>
      </c>
      <c r="DT520">
        <v>1</v>
      </c>
      <c r="DU520">
        <v>150</v>
      </c>
      <c r="DV520">
        <v>30</v>
      </c>
      <c r="DW520" s="75">
        <f ca="1">INDIRECT(ADDRESS(11+(MATCH(RIGHT(Table14[[#This Row],[spawner_sku]],LEN(Table14[[#This Row],[spawner_sku]])-FIND("/",Table14[[#This Row],[spawner_sku]])),Table1[Entity Prefab],0)),10,1,1,"Entities"))</f>
        <v>75</v>
      </c>
      <c r="DX520" s="75">
        <f ca="1">ROUND((Table14[[#This Row],[XP]]*Table14[[#This Row],[entity_spawned (AVG)]])*(Table14[[#This Row],[activating_chance]]/100),0)</f>
        <v>23</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2</v>
      </c>
      <c r="D521">
        <v>140</v>
      </c>
      <c r="E521">
        <v>80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40</v>
      </c>
      <c r="H521" s="72" t="str">
        <f ca="1">INDIRECT(ADDRESS(11+(MATCH(RIGHT(Table245[[#This Row],[spawner_sku]],LEN(Table245[[#This Row],[spawner_sku]])-FIND("/",Table245[[#This Row],[spawner_sku]])),Table28[Entity Prefab],0)),24,1,1,"Entities"))</f>
        <v>no</v>
      </c>
      <c r="I521" s="72">
        <v>1</v>
      </c>
      <c r="J521" s="72">
        <v>3</v>
      </c>
      <c r="K521" s="72" t="b">
        <v>0</v>
      </c>
      <c r="DS521" t="s">
        <v>436</v>
      </c>
      <c r="DT521">
        <v>1</v>
      </c>
      <c r="DU521">
        <v>150</v>
      </c>
      <c r="DV521">
        <v>100</v>
      </c>
      <c r="DW521" s="75">
        <f ca="1">INDIRECT(ADDRESS(11+(MATCH(RIGHT(Table14[[#This Row],[spawner_sku]],LEN(Table14[[#This Row],[spawner_sku]])-FIND("/",Table14[[#This Row],[spawner_sku]])),Table1[Entity Prefab],0)),10,1,1,"Entities"))</f>
        <v>75</v>
      </c>
      <c r="DX521" s="75">
        <f ca="1">ROUND((Table14[[#This Row],[XP]]*Table14[[#This Row],[entity_spawned (AVG)]])*(Table14[[#This Row],[activating_chance]]/100),0)</f>
        <v>75</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90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23</v>
      </c>
      <c r="H522" s="72" t="str">
        <f ca="1">INDIRECT(ADDRESS(11+(MATCH(RIGHT(Table245[[#This Row],[spawner_sku]],LEN(Table245[[#This Row],[spawner_sku]])-FIND("/",Table245[[#This Row],[spawner_sku]])),Table28[Entity Prefab],0)),24,1,1,"Entities"))</f>
        <v>no</v>
      </c>
      <c r="I522" s="72">
        <v>1</v>
      </c>
      <c r="J522" s="72">
        <v>1</v>
      </c>
      <c r="K522" s="72" t="b">
        <v>0</v>
      </c>
      <c r="DS522" t="s">
        <v>436</v>
      </c>
      <c r="DT522">
        <v>1</v>
      </c>
      <c r="DU522">
        <v>150</v>
      </c>
      <c r="DV522">
        <v>100</v>
      </c>
      <c r="DW522" s="75">
        <f ca="1">INDIRECT(ADDRESS(11+(MATCH(RIGHT(Table14[[#This Row],[spawner_sku]],LEN(Table14[[#This Row],[spawner_sku]])-FIND("/",Table14[[#This Row],[spawner_sku]])),Table1[Entity Prefab],0)),10,1,1,"Entities"))</f>
        <v>75</v>
      </c>
      <c r="DX522" s="75">
        <f ca="1">ROUND((Table14[[#This Row],[XP]]*Table14[[#This Row],[entity_spawned (AVG)]])*(Table14[[#This Row],[activating_chance]]/100),0)</f>
        <v>75</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2.5</v>
      </c>
      <c r="D523">
        <v>200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63</v>
      </c>
      <c r="H523" s="72" t="str">
        <f ca="1">INDIRECT(ADDRESS(11+(MATCH(RIGHT(Table245[[#This Row],[spawner_sku]],LEN(Table245[[#This Row],[spawner_sku]])-FIND("/",Table245[[#This Row],[spawner_sku]])),Table28[Entity Prefab],0)),24,1,1,"Entities"))</f>
        <v>no</v>
      </c>
      <c r="I523" s="72">
        <v>2</v>
      </c>
      <c r="J523" s="72">
        <v>3</v>
      </c>
      <c r="K523" s="72" t="b">
        <v>0</v>
      </c>
      <c r="DS523" t="s">
        <v>425</v>
      </c>
      <c r="DT523">
        <v>3</v>
      </c>
      <c r="DU523">
        <v>200</v>
      </c>
      <c r="DV523">
        <v>80</v>
      </c>
      <c r="DW523" s="75">
        <f ca="1">INDIRECT(ADDRESS(11+(MATCH(RIGHT(Table14[[#This Row],[spawner_sku]],LEN(Table14[[#This Row],[spawner_sku]])-FIND("/",Table14[[#This Row],[spawner_sku]])),Table1[Entity Prefab],0)),10,1,1,"Entities"))</f>
        <v>0</v>
      </c>
      <c r="DX523" s="75">
        <f ca="1">ROUND((Table14[[#This Row],[XP]]*Table14[[#This Row],[entity_spawned (AVG)]])*(Table14[[#This Row],[activating_chance]]/100),0)</f>
        <v>0</v>
      </c>
      <c r="DY523" s="145" t="str">
        <f ca="1">INDIRECT(ADDRESS(11+(MATCH(RIGHT(Table14[[#This Row],[spawner_sku]],LEN(Table14[[#This Row],[spawner_sku]])-FIND("/",Table14[[#This Row],[spawner_sku]])),Table28[Entity Prefab],0)),25,1,1,"Entities"))</f>
        <v>yes</v>
      </c>
      <c r="DZ523" s="72">
        <v>2</v>
      </c>
      <c r="EA523" s="72">
        <v>4</v>
      </c>
      <c r="EB523" s="72" t="b">
        <v>0</v>
      </c>
      <c r="EC523" s="72"/>
      <c r="ED523" s="72"/>
      <c r="EE523" s="72"/>
      <c r="EF523" s="72"/>
      <c r="EG523" s="72"/>
      <c r="EH523" s="72"/>
      <c r="EI523" s="72"/>
      <c r="EJ523" s="72"/>
      <c r="EK523" s="72"/>
      <c r="EL523" s="72"/>
      <c r="EM523" s="72"/>
    </row>
    <row r="524" spans="2:143" x14ac:dyDescent="0.25">
      <c r="B524" s="73" t="s">
        <v>243</v>
      </c>
      <c r="C524">
        <v>1</v>
      </c>
      <c r="D524">
        <v>170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425</v>
      </c>
      <c r="DT524">
        <v>4</v>
      </c>
      <c r="DU524">
        <v>200</v>
      </c>
      <c r="DV524">
        <v>80</v>
      </c>
      <c r="DW524" s="75">
        <f ca="1">INDIRECT(ADDRESS(11+(MATCH(RIGHT(Table14[[#This Row],[spawner_sku]],LEN(Table14[[#This Row],[spawner_sku]])-FIND("/",Table14[[#This Row],[spawner_sku]])),Table1[Entity Prefab],0)),10,1,1,"Entities"))</f>
        <v>0</v>
      </c>
      <c r="DX524" s="75">
        <f ca="1">ROUND((Table14[[#This Row],[XP]]*Table14[[#This Row],[entity_spawned (AVG)]])*(Table14[[#This Row],[activating_chance]]/100),0)</f>
        <v>0</v>
      </c>
      <c r="DY524" s="145" t="str">
        <f ca="1">INDIRECT(ADDRESS(11+(MATCH(RIGHT(Table14[[#This Row],[spawner_sku]],LEN(Table14[[#This Row],[spawner_sku]])-FIND("/",Table14[[#This Row],[spawner_sku]])),Table28[Entity Prefab],0)),25,1,1,"Entities"))</f>
        <v>yes</v>
      </c>
      <c r="DZ524" s="72">
        <v>4</v>
      </c>
      <c r="EA524" s="72">
        <v>4</v>
      </c>
      <c r="EB524" s="72" t="b">
        <v>0</v>
      </c>
      <c r="EC524" s="72"/>
      <c r="ED524" s="72"/>
      <c r="EE524" s="72"/>
      <c r="EF524" s="72"/>
      <c r="EG524" s="72"/>
      <c r="EH524" s="72"/>
      <c r="EI524" s="72"/>
      <c r="EJ524" s="72"/>
      <c r="EK524" s="72"/>
      <c r="EL524" s="72"/>
      <c r="EM524" s="72"/>
    </row>
    <row r="525" spans="2:143" x14ac:dyDescent="0.25">
      <c r="B525" s="73" t="s">
        <v>243</v>
      </c>
      <c r="C525">
        <v>2</v>
      </c>
      <c r="D525">
        <v>155</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50</v>
      </c>
      <c r="H525" s="72" t="str">
        <f ca="1">INDIRECT(ADDRESS(11+(MATCH(RIGHT(Table245[[#This Row],[spawner_sku]],LEN(Table245[[#This Row],[spawner_sku]])-FIND("/",Table245[[#This Row],[spawner_sku]])),Table28[Entity Prefab],0)),24,1,1,"Entities"))</f>
        <v>no</v>
      </c>
      <c r="I525" s="72">
        <v>2</v>
      </c>
      <c r="J525" s="72">
        <v>2</v>
      </c>
      <c r="K525" s="72" t="b">
        <v>0</v>
      </c>
      <c r="DS525" t="s">
        <v>425</v>
      </c>
      <c r="DT525">
        <v>3</v>
      </c>
      <c r="DU525">
        <v>200</v>
      </c>
      <c r="DV525">
        <v>20</v>
      </c>
      <c r="DW525" s="75">
        <f ca="1">INDIRECT(ADDRESS(11+(MATCH(RIGHT(Table14[[#This Row],[spawner_sku]],LEN(Table14[[#This Row],[spawner_sku]])-FIND("/",Table14[[#This Row],[spawner_sku]])),Table1[Entity Prefab],0)),10,1,1,"Entities"))</f>
        <v>0</v>
      </c>
      <c r="DX525" s="75">
        <f ca="1">ROUND((Table14[[#This Row],[XP]]*Table14[[#This Row],[entity_spawned (AVG)]])*(Table14[[#This Row],[activating_chance]]/100),0)</f>
        <v>0</v>
      </c>
      <c r="DY525" s="145" t="str">
        <f ca="1">INDIRECT(ADDRESS(11+(MATCH(RIGHT(Table14[[#This Row],[spawner_sku]],LEN(Table14[[#This Row],[spawner_sku]])-FIND("/",Table14[[#This Row],[spawner_sku]])),Table28[Entity Prefab],0)),25,1,1,"Entities"))</f>
        <v>yes</v>
      </c>
      <c r="DZ525" s="72">
        <v>2</v>
      </c>
      <c r="EA525" s="72">
        <v>4</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425</v>
      </c>
      <c r="DT526">
        <v>2</v>
      </c>
      <c r="DU526">
        <v>200</v>
      </c>
      <c r="DV526">
        <v>100</v>
      </c>
      <c r="DW526" s="75">
        <f ca="1">INDIRECT(ADDRESS(11+(MATCH(RIGHT(Table14[[#This Row],[spawner_sku]],LEN(Table14[[#This Row],[spawner_sku]])-FIND("/",Table14[[#This Row],[spawner_sku]])),Table1[Entity Prefab],0)),10,1,1,"Entities"))</f>
        <v>0</v>
      </c>
      <c r="DX526" s="75">
        <f ca="1">ROUND((Table14[[#This Row],[XP]]*Table14[[#This Row],[entity_spawned (AVG)]])*(Table14[[#This Row],[activating_chance]]/100),0)</f>
        <v>0</v>
      </c>
      <c r="DY526" s="145" t="str">
        <f ca="1">INDIRECT(ADDRESS(11+(MATCH(RIGHT(Table14[[#This Row],[spawner_sku]],LEN(Table14[[#This Row],[spawner_sku]])-FIND("/",Table14[[#This Row],[spawner_sku]])),Table28[Entity Prefab],0)),25,1,1,"Entities"))</f>
        <v>yes</v>
      </c>
      <c r="DZ526" s="72">
        <v>2</v>
      </c>
      <c r="EA526" s="72">
        <v>2</v>
      </c>
      <c r="EB526" s="72" t="b">
        <v>0</v>
      </c>
      <c r="EC526" s="72"/>
      <c r="ED526" s="72"/>
      <c r="EE526" s="72"/>
      <c r="EF526" s="72"/>
      <c r="EG526" s="72"/>
      <c r="EH526" s="72"/>
      <c r="EI526" s="72"/>
      <c r="EJ526" s="72"/>
      <c r="EK526" s="72"/>
      <c r="EL526" s="72"/>
      <c r="EM526" s="72"/>
    </row>
    <row r="527" spans="2:143" x14ac:dyDescent="0.25">
      <c r="B527" s="73" t="s">
        <v>243</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425</v>
      </c>
      <c r="DT527">
        <v>2</v>
      </c>
      <c r="DU527">
        <v>200</v>
      </c>
      <c r="DV527">
        <v>100</v>
      </c>
      <c r="DW527" s="75">
        <f ca="1">INDIRECT(ADDRESS(11+(MATCH(RIGHT(Table14[[#This Row],[spawner_sku]],LEN(Table14[[#This Row],[spawner_sku]])-FIND("/",Table14[[#This Row],[spawner_sku]])),Table1[Entity Prefab],0)),10,1,1,"Entities"))</f>
        <v>0</v>
      </c>
      <c r="DX527" s="75">
        <f ca="1">ROUND((Table14[[#This Row],[XP]]*Table14[[#This Row],[entity_spawned (AVG)]])*(Table14[[#This Row],[activating_chance]]/100),0)</f>
        <v>0</v>
      </c>
      <c r="DY527" s="145" t="str">
        <f ca="1">INDIRECT(ADDRESS(11+(MATCH(RIGHT(Table14[[#This Row],[spawner_sku]],LEN(Table14[[#This Row],[spawner_sku]])-FIND("/",Table14[[#This Row],[spawner_sku]])),Table28[Entity Prefab],0)),25,1,1,"Entities"))</f>
        <v>yes</v>
      </c>
      <c r="DZ527" s="72">
        <v>2</v>
      </c>
      <c r="EA527" s="72">
        <v>2</v>
      </c>
      <c r="EB527" s="72" t="b">
        <v>0</v>
      </c>
      <c r="EC527" s="72"/>
      <c r="ED527" s="72"/>
      <c r="EE527" s="72"/>
      <c r="EF527" s="72"/>
      <c r="EG527" s="72"/>
      <c r="EH527" s="72"/>
      <c r="EI527" s="72"/>
      <c r="EJ527" s="72"/>
      <c r="EK527" s="72"/>
      <c r="EL527" s="72"/>
      <c r="EM527" s="72"/>
    </row>
    <row r="528" spans="2:143" x14ac:dyDescent="0.25">
      <c r="B528" s="73" t="s">
        <v>243</v>
      </c>
      <c r="C528">
        <v>1</v>
      </c>
      <c r="D528">
        <v>160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DS528" t="s">
        <v>425</v>
      </c>
      <c r="DT528">
        <v>4</v>
      </c>
      <c r="DU528">
        <v>200</v>
      </c>
      <c r="DV528">
        <v>100</v>
      </c>
      <c r="DW528" s="75">
        <f ca="1">INDIRECT(ADDRESS(11+(MATCH(RIGHT(Table14[[#This Row],[spawner_sku]],LEN(Table14[[#This Row],[spawner_sku]])-FIND("/",Table14[[#This Row],[spawner_sku]])),Table1[Entity Prefab],0)),10,1,1,"Entities"))</f>
        <v>0</v>
      </c>
      <c r="DX528" s="75">
        <f ca="1">ROUND((Table14[[#This Row],[XP]]*Table14[[#This Row],[entity_spawned (AVG)]])*(Table14[[#This Row],[activating_chance]]/100),0)</f>
        <v>0</v>
      </c>
      <c r="DY528" s="145" t="str">
        <f ca="1">INDIRECT(ADDRESS(11+(MATCH(RIGHT(Table14[[#This Row],[spawner_sku]],LEN(Table14[[#This Row],[spawner_sku]])-FIND("/",Table14[[#This Row],[spawner_sku]])),Table28[Entity Prefab],0)),25,1,1,"Entities"))</f>
        <v>yes</v>
      </c>
      <c r="DZ528" s="72">
        <v>4</v>
      </c>
      <c r="EA528" s="72">
        <v>4</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425</v>
      </c>
      <c r="DT529">
        <v>4</v>
      </c>
      <c r="DU529">
        <v>200</v>
      </c>
      <c r="DV529">
        <v>100</v>
      </c>
      <c r="DW529" s="75">
        <f ca="1">INDIRECT(ADDRESS(11+(MATCH(RIGHT(Table14[[#This Row],[spawner_sku]],LEN(Table14[[#This Row],[spawner_sku]])-FIND("/",Table14[[#This Row],[spawner_sku]])),Table1[Entity Prefab],0)),10,1,1,"Entities"))</f>
        <v>0</v>
      </c>
      <c r="DX529" s="75">
        <f ca="1">ROUND((Table14[[#This Row],[XP]]*Table14[[#This Row],[entity_spawned (AVG)]])*(Table14[[#This Row],[activating_chance]]/100),0)</f>
        <v>0</v>
      </c>
      <c r="DY529" s="145" t="str">
        <f ca="1">INDIRECT(ADDRESS(11+(MATCH(RIGHT(Table14[[#This Row],[spawner_sku]],LEN(Table14[[#This Row],[spawner_sku]])-FIND("/",Table14[[#This Row],[spawner_sku]])),Table28[Entity Prefab],0)),25,1,1,"Entities"))</f>
        <v>yes</v>
      </c>
      <c r="DZ529" s="72">
        <v>4</v>
      </c>
      <c r="EA529" s="72">
        <v>4</v>
      </c>
      <c r="EB529" s="72" t="b">
        <v>0</v>
      </c>
      <c r="EC529" s="72"/>
      <c r="ED529" s="72"/>
      <c r="EE529" s="72"/>
      <c r="EF529" s="72"/>
      <c r="EG529" s="72"/>
      <c r="EH529" s="72"/>
      <c r="EI529" s="72"/>
      <c r="EJ529" s="72"/>
      <c r="EK529" s="72"/>
      <c r="EL529" s="72"/>
      <c r="EM529" s="72"/>
    </row>
    <row r="530" spans="2:143" x14ac:dyDescent="0.25">
      <c r="B530" s="73" t="s">
        <v>243</v>
      </c>
      <c r="C530">
        <v>1</v>
      </c>
      <c r="D530">
        <v>140</v>
      </c>
      <c r="E530">
        <v>80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20</v>
      </c>
      <c r="H530" s="72" t="str">
        <f ca="1">INDIRECT(ADDRESS(11+(MATCH(RIGHT(Table245[[#This Row],[spawner_sku]],LEN(Table245[[#This Row],[spawner_sku]])-FIND("/",Table245[[#This Row],[spawner_sku]])),Table28[Entity Prefab],0)),24,1,1,"Entities"))</f>
        <v>no</v>
      </c>
      <c r="I530" s="72">
        <v>1</v>
      </c>
      <c r="J530" s="72">
        <v>1</v>
      </c>
      <c r="K530" s="72" t="b">
        <v>0</v>
      </c>
      <c r="DS530" t="s">
        <v>425</v>
      </c>
      <c r="DT530">
        <v>2</v>
      </c>
      <c r="DU530">
        <v>200</v>
      </c>
      <c r="DV530">
        <v>100</v>
      </c>
      <c r="DW530" s="75">
        <f ca="1">INDIRECT(ADDRESS(11+(MATCH(RIGHT(Table14[[#This Row],[spawner_sku]],LEN(Table14[[#This Row],[spawner_sku]])-FIND("/",Table14[[#This Row],[spawner_sku]])),Table1[Entity Prefab],0)),10,1,1,"Entities"))</f>
        <v>0</v>
      </c>
      <c r="DX530" s="75">
        <f ca="1">ROUND((Table14[[#This Row],[XP]]*Table14[[#This Row],[entity_spawned (AVG)]])*(Table14[[#This Row],[activating_chance]]/100),0)</f>
        <v>0</v>
      </c>
      <c r="DY530" s="145" t="str">
        <f ca="1">INDIRECT(ADDRESS(11+(MATCH(RIGHT(Table14[[#This Row],[spawner_sku]],LEN(Table14[[#This Row],[spawner_sku]])-FIND("/",Table14[[#This Row],[spawner_sku]])),Table28[Entity Prefab],0)),25,1,1,"Entities"))</f>
        <v>yes</v>
      </c>
      <c r="DZ530" s="72">
        <v>2</v>
      </c>
      <c r="EA530" s="72">
        <v>2</v>
      </c>
      <c r="EB530" s="72" t="b">
        <v>0</v>
      </c>
      <c r="EC530" s="72"/>
      <c r="ED530" s="72"/>
      <c r="EE530" s="72"/>
      <c r="EF530" s="72"/>
      <c r="EG530" s="72"/>
      <c r="EH530" s="72"/>
      <c r="EI530" s="72"/>
      <c r="EJ530" s="72"/>
      <c r="EK530" s="72"/>
      <c r="EL530" s="72"/>
      <c r="EM530" s="72"/>
    </row>
    <row r="531" spans="2:143" x14ac:dyDescent="0.25">
      <c r="B531" s="73" t="s">
        <v>243</v>
      </c>
      <c r="C531">
        <v>1</v>
      </c>
      <c r="D531">
        <v>200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425</v>
      </c>
      <c r="DT531">
        <v>2.5</v>
      </c>
      <c r="DU531">
        <v>200</v>
      </c>
      <c r="DV531">
        <v>50</v>
      </c>
      <c r="DW531" s="75">
        <f ca="1">INDIRECT(ADDRESS(11+(MATCH(RIGHT(Table14[[#This Row],[spawner_sku]],LEN(Table14[[#This Row],[spawner_sku]])-FIND("/",Table14[[#This Row],[spawner_sku]])),Table1[Entity Prefab],0)),10,1,1,"Entities"))</f>
        <v>0</v>
      </c>
      <c r="DX531" s="75">
        <f ca="1">ROUND((Table14[[#This Row],[XP]]*Table14[[#This Row],[entity_spawned (AVG)]])*(Table14[[#This Row],[activating_chance]]/100),0)</f>
        <v>0</v>
      </c>
      <c r="DY531" s="145" t="str">
        <f ca="1">INDIRECT(ADDRESS(11+(MATCH(RIGHT(Table14[[#This Row],[spawner_sku]],LEN(Table14[[#This Row],[spawner_sku]])-FIND("/",Table14[[#This Row],[spawner_sku]])),Table28[Entity Prefab],0)),25,1,1,"Entities"))</f>
        <v>yes</v>
      </c>
      <c r="DZ531" s="72">
        <v>2</v>
      </c>
      <c r="EA531" s="72">
        <v>3</v>
      </c>
      <c r="EB531" s="72" t="b">
        <v>0</v>
      </c>
      <c r="EC531" s="72"/>
      <c r="ED531" s="72"/>
      <c r="EE531" s="72"/>
      <c r="EF531" s="72"/>
      <c r="EG531" s="72"/>
      <c r="EH531" s="72"/>
      <c r="EI531" s="72"/>
      <c r="EJ531" s="72"/>
      <c r="EK531" s="72"/>
      <c r="EL531" s="72"/>
      <c r="EM531" s="72"/>
    </row>
    <row r="532" spans="2:143" x14ac:dyDescent="0.25">
      <c r="B532" s="73" t="s">
        <v>243</v>
      </c>
      <c r="C532">
        <v>1</v>
      </c>
      <c r="D532">
        <v>190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425</v>
      </c>
      <c r="DT532">
        <v>4</v>
      </c>
      <c r="DU532">
        <v>200</v>
      </c>
      <c r="DV532">
        <v>100</v>
      </c>
      <c r="DW532" s="75">
        <f ca="1">INDIRECT(ADDRESS(11+(MATCH(RIGHT(Table14[[#This Row],[spawner_sku]],LEN(Table14[[#This Row],[spawner_sku]])-FIND("/",Table14[[#This Row],[spawner_sku]])),Table1[Entity Prefab],0)),10,1,1,"Entities"))</f>
        <v>0</v>
      </c>
      <c r="DX532" s="75">
        <f ca="1">ROUND((Table14[[#This Row],[XP]]*Table14[[#This Row],[entity_spawned (AVG)]])*(Table14[[#This Row],[activating_chance]]/100),0)</f>
        <v>0</v>
      </c>
      <c r="DY532" s="145" t="str">
        <f ca="1">INDIRECT(ADDRESS(11+(MATCH(RIGHT(Table14[[#This Row],[spawner_sku]],LEN(Table14[[#This Row],[spawner_sku]])-FIND("/",Table14[[#This Row],[spawner_sku]])),Table28[Entity Prefab],0)),25,1,1,"Entities"))</f>
        <v>yes</v>
      </c>
      <c r="DZ532" s="72">
        <v>4</v>
      </c>
      <c r="EA532" s="72">
        <v>4</v>
      </c>
      <c r="EB532" s="72" t="b">
        <v>0</v>
      </c>
      <c r="EC532" s="72"/>
      <c r="ED532" s="72"/>
      <c r="EE532" s="72"/>
      <c r="EF532" s="72"/>
      <c r="EG532" s="72"/>
      <c r="EH532" s="72"/>
      <c r="EI532" s="72"/>
      <c r="EJ532" s="72"/>
      <c r="EK532" s="72"/>
      <c r="EL532" s="72"/>
      <c r="EM532" s="72"/>
    </row>
    <row r="533" spans="2:143" x14ac:dyDescent="0.25">
      <c r="B533" s="73" t="s">
        <v>243</v>
      </c>
      <c r="C533">
        <v>1</v>
      </c>
      <c r="D533">
        <v>140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425</v>
      </c>
      <c r="DT533">
        <v>2</v>
      </c>
      <c r="DU533">
        <v>200</v>
      </c>
      <c r="DV533">
        <v>100</v>
      </c>
      <c r="DW533" s="75">
        <f ca="1">INDIRECT(ADDRESS(11+(MATCH(RIGHT(Table14[[#This Row],[spawner_sku]],LEN(Table14[[#This Row],[spawner_sku]])-FIND("/",Table14[[#This Row],[spawner_sku]])),Table1[Entity Prefab],0)),10,1,1,"Entities"))</f>
        <v>0</v>
      </c>
      <c r="DX533" s="75">
        <f ca="1">ROUND((Table14[[#This Row],[XP]]*Table14[[#This Row],[entity_spawned (AVG)]])*(Table14[[#This Row],[activating_chance]]/100),0)</f>
        <v>0</v>
      </c>
      <c r="DY533" s="145" t="str">
        <f ca="1">INDIRECT(ADDRESS(11+(MATCH(RIGHT(Table14[[#This Row],[spawner_sku]],LEN(Table14[[#This Row],[spawner_sku]])-FIND("/",Table14[[#This Row],[spawner_sku]])),Table28[Entity Prefab],0)),25,1,1,"Entities"))</f>
        <v>yes</v>
      </c>
      <c r="DZ533" s="72">
        <v>2</v>
      </c>
      <c r="EA533" s="72">
        <v>2</v>
      </c>
      <c r="EB533" s="72" t="b">
        <v>0</v>
      </c>
      <c r="EC533" s="72"/>
      <c r="ED533" s="72"/>
      <c r="EE533" s="72"/>
      <c r="EF533" s="72"/>
      <c r="EG533" s="72"/>
      <c r="EH533" s="72"/>
      <c r="EI533" s="72"/>
      <c r="EJ533" s="72"/>
      <c r="EK533" s="72"/>
      <c r="EL533" s="72"/>
      <c r="EM533" s="72"/>
    </row>
    <row r="534" spans="2:143" x14ac:dyDescent="0.25">
      <c r="B534" s="73" t="s">
        <v>243</v>
      </c>
      <c r="C534">
        <v>1</v>
      </c>
      <c r="D534">
        <v>140</v>
      </c>
      <c r="E534">
        <v>60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15</v>
      </c>
      <c r="H534" s="72" t="str">
        <f ca="1">INDIRECT(ADDRESS(11+(MATCH(RIGHT(Table245[[#This Row],[spawner_sku]],LEN(Table245[[#This Row],[spawner_sku]])-FIND("/",Table245[[#This Row],[spawner_sku]])),Table28[Entity Prefab],0)),24,1,1,"Entities"))</f>
        <v>no</v>
      </c>
      <c r="I534" s="72">
        <v>1</v>
      </c>
      <c r="J534" s="72">
        <v>1</v>
      </c>
      <c r="K534" s="72" t="b">
        <v>0</v>
      </c>
      <c r="DS534" t="s">
        <v>425</v>
      </c>
      <c r="DT534">
        <v>1.5</v>
      </c>
      <c r="DU534">
        <v>200</v>
      </c>
      <c r="DV534">
        <v>100</v>
      </c>
      <c r="DW534" s="75">
        <f ca="1">INDIRECT(ADDRESS(11+(MATCH(RIGHT(Table14[[#This Row],[spawner_sku]],LEN(Table14[[#This Row],[spawner_sku]])-FIND("/",Table14[[#This Row],[spawner_sku]])),Table1[Entity Prefab],0)),10,1,1,"Entities"))</f>
        <v>0</v>
      </c>
      <c r="DX534" s="75">
        <f ca="1">ROUND((Table14[[#This Row],[XP]]*Table14[[#This Row],[entity_spawned (AVG)]])*(Table14[[#This Row],[activating_chance]]/100),0)</f>
        <v>0</v>
      </c>
      <c r="DY534" s="145" t="str">
        <f ca="1">INDIRECT(ADDRESS(11+(MATCH(RIGHT(Table14[[#This Row],[spawner_sku]],LEN(Table14[[#This Row],[spawner_sku]])-FIND("/",Table14[[#This Row],[spawner_sku]])),Table28[Entity Prefab],0)),25,1,1,"Entities"))</f>
        <v>yes</v>
      </c>
      <c r="DZ534" s="72">
        <v>1</v>
      </c>
      <c r="EA534" s="72">
        <v>2</v>
      </c>
      <c r="EB534" s="72" t="b">
        <v>0</v>
      </c>
      <c r="EC534" s="72"/>
      <c r="ED534" s="72"/>
      <c r="EE534" s="72"/>
      <c r="EF534" s="72"/>
      <c r="EG534" s="72"/>
      <c r="EH534" s="72"/>
      <c r="EI534" s="72"/>
      <c r="EJ534" s="72"/>
      <c r="EK534" s="72"/>
      <c r="EL534" s="72"/>
      <c r="EM534" s="72"/>
    </row>
    <row r="535" spans="2:143" x14ac:dyDescent="0.25">
      <c r="B535" s="73" t="s">
        <v>243</v>
      </c>
      <c r="C535">
        <v>1</v>
      </c>
      <c r="D535">
        <v>120</v>
      </c>
      <c r="E535">
        <v>80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20</v>
      </c>
      <c r="H535" s="72" t="str">
        <f ca="1">INDIRECT(ADDRESS(11+(MATCH(RIGHT(Table245[[#This Row],[spawner_sku]],LEN(Table245[[#This Row],[spawner_sku]])-FIND("/",Table245[[#This Row],[spawner_sku]])),Table28[Entity Prefab],0)),24,1,1,"Entities"))</f>
        <v>no</v>
      </c>
      <c r="I535" s="72">
        <v>1</v>
      </c>
      <c r="J535" s="72">
        <v>1</v>
      </c>
      <c r="K535" s="72" t="b">
        <v>0</v>
      </c>
      <c r="DS535" t="s">
        <v>425</v>
      </c>
      <c r="DT535">
        <v>3.5</v>
      </c>
      <c r="DU535">
        <v>200</v>
      </c>
      <c r="DV535">
        <v>100</v>
      </c>
      <c r="DW535" s="75">
        <f ca="1">INDIRECT(ADDRESS(11+(MATCH(RIGHT(Table14[[#This Row],[spawner_sku]],LEN(Table14[[#This Row],[spawner_sku]])-FIND("/",Table14[[#This Row],[spawner_sku]])),Table1[Entity Prefab],0)),10,1,1,"Entities"))</f>
        <v>0</v>
      </c>
      <c r="DX535" s="75">
        <f ca="1">ROUND((Table14[[#This Row],[XP]]*Table14[[#This Row],[entity_spawned (AVG)]])*(Table14[[#This Row],[activating_chance]]/100),0)</f>
        <v>0</v>
      </c>
      <c r="DY535" s="145" t="str">
        <f ca="1">INDIRECT(ADDRESS(11+(MATCH(RIGHT(Table14[[#This Row],[spawner_sku]],LEN(Table14[[#This Row],[spawner_sku]])-FIND("/",Table14[[#This Row],[spawner_sku]])),Table28[Entity Prefab],0)),25,1,1,"Entities"))</f>
        <v>yes</v>
      </c>
      <c r="DZ535" s="72">
        <v>3</v>
      </c>
      <c r="EA535" s="72">
        <v>4</v>
      </c>
      <c r="EB535" s="72" t="b">
        <v>0</v>
      </c>
      <c r="EC535" s="72"/>
      <c r="ED535" s="72"/>
      <c r="EE535" s="72"/>
      <c r="EF535" s="72"/>
      <c r="EG535" s="72"/>
      <c r="EH535" s="72"/>
      <c r="EI535" s="72"/>
      <c r="EJ535" s="72"/>
      <c r="EK535" s="72"/>
      <c r="EL535" s="72"/>
      <c r="EM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425</v>
      </c>
      <c r="DT536">
        <v>4</v>
      </c>
      <c r="DU536">
        <v>200</v>
      </c>
      <c r="DV536">
        <v>100</v>
      </c>
      <c r="DW536" s="75">
        <f ca="1">INDIRECT(ADDRESS(11+(MATCH(RIGHT(Table14[[#This Row],[spawner_sku]],LEN(Table14[[#This Row],[spawner_sku]])-FIND("/",Table14[[#This Row],[spawner_sku]])),Table1[Entity Prefab],0)),10,1,1,"Entities"))</f>
        <v>0</v>
      </c>
      <c r="DX536" s="75">
        <f ca="1">ROUND((Table14[[#This Row],[XP]]*Table14[[#This Row],[entity_spawned (AVG)]])*(Table14[[#This Row],[activating_chance]]/100),0)</f>
        <v>0</v>
      </c>
      <c r="DY536" s="145" t="str">
        <f ca="1">INDIRECT(ADDRESS(11+(MATCH(RIGHT(Table14[[#This Row],[spawner_sku]],LEN(Table14[[#This Row],[spawner_sku]])-FIND("/",Table14[[#This Row],[spawner_sku]])),Table28[Entity Prefab],0)),25,1,1,"Entities"))</f>
        <v>yes</v>
      </c>
      <c r="DZ536" s="72">
        <v>4</v>
      </c>
      <c r="EA536" s="72">
        <v>4</v>
      </c>
      <c r="EB536" s="72" t="b">
        <v>0</v>
      </c>
      <c r="EC536" s="72"/>
      <c r="ED536" s="72"/>
      <c r="EE536" s="72"/>
      <c r="EF536" s="72"/>
      <c r="EG536" s="72"/>
      <c r="EH536" s="72"/>
      <c r="EI536" s="72"/>
      <c r="EJ536" s="72"/>
      <c r="EK536" s="72"/>
      <c r="EL536" s="72"/>
      <c r="EM536" s="72"/>
    </row>
    <row r="537" spans="2:143" x14ac:dyDescent="0.25">
      <c r="B537" s="73" t="s">
        <v>243</v>
      </c>
      <c r="C537">
        <v>1</v>
      </c>
      <c r="D537">
        <v>150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425</v>
      </c>
      <c r="DT537">
        <v>4</v>
      </c>
      <c r="DU537">
        <v>200</v>
      </c>
      <c r="DV537">
        <v>80</v>
      </c>
      <c r="DW537" s="75">
        <f ca="1">INDIRECT(ADDRESS(11+(MATCH(RIGHT(Table14[[#This Row],[spawner_sku]],LEN(Table14[[#This Row],[spawner_sku]])-FIND("/",Table14[[#This Row],[spawner_sku]])),Table1[Entity Prefab],0)),10,1,1,"Entities"))</f>
        <v>0</v>
      </c>
      <c r="DX537" s="75">
        <f ca="1">ROUND((Table14[[#This Row],[XP]]*Table14[[#This Row],[entity_spawned (AVG)]])*(Table14[[#This Row],[activating_chance]]/100),0)</f>
        <v>0</v>
      </c>
      <c r="DY537" s="145" t="str">
        <f ca="1">INDIRECT(ADDRESS(11+(MATCH(RIGHT(Table14[[#This Row],[spawner_sku]],LEN(Table14[[#This Row],[spawner_sku]])-FIND("/",Table14[[#This Row],[spawner_sku]])),Table28[Entity Prefab],0)),25,1,1,"Entities"))</f>
        <v>yes</v>
      </c>
      <c r="DZ537" s="72">
        <v>4</v>
      </c>
      <c r="EA537" s="72">
        <v>4</v>
      </c>
      <c r="EB537" s="72" t="b">
        <v>0</v>
      </c>
      <c r="EC537" s="72"/>
      <c r="ED537" s="72"/>
      <c r="EE537" s="72"/>
      <c r="EF537" s="72"/>
      <c r="EG537" s="72"/>
      <c r="EH537" s="72"/>
      <c r="EI537" s="72"/>
      <c r="EJ537" s="72"/>
      <c r="EK537" s="72"/>
      <c r="EL537" s="72"/>
      <c r="EM537" s="72"/>
    </row>
    <row r="538" spans="2:143" x14ac:dyDescent="0.25">
      <c r="B538" s="73" t="s">
        <v>243</v>
      </c>
      <c r="C538">
        <v>3</v>
      </c>
      <c r="D538">
        <v>140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75</v>
      </c>
      <c r="H538" s="72" t="str">
        <f ca="1">INDIRECT(ADDRESS(11+(MATCH(RIGHT(Table245[[#This Row],[spawner_sku]],LEN(Table245[[#This Row],[spawner_sku]])-FIND("/",Table245[[#This Row],[spawner_sku]])),Table28[Entity Prefab],0)),24,1,1,"Entities"))</f>
        <v>no</v>
      </c>
      <c r="I538" s="72">
        <v>2</v>
      </c>
      <c r="J538" s="72">
        <v>4</v>
      </c>
      <c r="K538" s="72" t="b">
        <v>0</v>
      </c>
      <c r="DS538" t="s">
        <v>425</v>
      </c>
      <c r="DT538">
        <v>1.5</v>
      </c>
      <c r="DU538">
        <v>200</v>
      </c>
      <c r="DV538">
        <v>100</v>
      </c>
      <c r="DW538" s="75">
        <f ca="1">INDIRECT(ADDRESS(11+(MATCH(RIGHT(Table14[[#This Row],[spawner_sku]],LEN(Table14[[#This Row],[spawner_sku]])-FIND("/",Table14[[#This Row],[spawner_sku]])),Table1[Entity Prefab],0)),10,1,1,"Entities"))</f>
        <v>0</v>
      </c>
      <c r="DX538" s="75">
        <f ca="1">ROUND((Table14[[#This Row],[XP]]*Table14[[#This Row],[entity_spawned (AVG)]])*(Table14[[#This Row],[activating_chance]]/100),0)</f>
        <v>0</v>
      </c>
      <c r="DY538" s="145" t="str">
        <f ca="1">INDIRECT(ADDRESS(11+(MATCH(RIGHT(Table14[[#This Row],[spawner_sku]],LEN(Table14[[#This Row],[spawner_sku]])-FIND("/",Table14[[#This Row],[spawner_sku]])),Table28[Entity Prefab],0)),25,1,1,"Entities"))</f>
        <v>yes</v>
      </c>
      <c r="DZ538" s="72">
        <v>1</v>
      </c>
      <c r="EA538" s="72">
        <v>2</v>
      </c>
      <c r="EB538" s="72" t="b">
        <v>0</v>
      </c>
      <c r="EC538" s="72"/>
      <c r="ED538" s="72"/>
      <c r="EE538" s="72"/>
      <c r="EF538" s="72"/>
      <c r="EG538" s="72"/>
      <c r="EH538" s="72"/>
      <c r="EI538" s="72"/>
      <c r="EJ538" s="72"/>
      <c r="EK538" s="72"/>
      <c r="EL538" s="72"/>
      <c r="EM538" s="72"/>
    </row>
    <row r="539" spans="2:143" x14ac:dyDescent="0.25">
      <c r="B539" s="73" t="s">
        <v>243</v>
      </c>
      <c r="C539">
        <v>1</v>
      </c>
      <c r="D539">
        <v>160</v>
      </c>
      <c r="E539">
        <v>40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10</v>
      </c>
      <c r="H539" s="72" t="str">
        <f ca="1">INDIRECT(ADDRESS(11+(MATCH(RIGHT(Table245[[#This Row],[spawner_sku]],LEN(Table245[[#This Row],[spawner_sku]])-FIND("/",Table245[[#This Row],[spawner_sku]])),Table28[Entity Prefab],0)),24,1,1,"Entities"))</f>
        <v>no</v>
      </c>
      <c r="I539" s="72">
        <v>1</v>
      </c>
      <c r="J539" s="72">
        <v>1</v>
      </c>
      <c r="K539" s="72" t="b">
        <v>0</v>
      </c>
      <c r="DS539" t="s">
        <v>425</v>
      </c>
      <c r="DT539">
        <v>4</v>
      </c>
      <c r="DU539">
        <v>200</v>
      </c>
      <c r="DV539">
        <v>30</v>
      </c>
      <c r="DW539" s="75">
        <f ca="1">INDIRECT(ADDRESS(11+(MATCH(RIGHT(Table14[[#This Row],[spawner_sku]],LEN(Table14[[#This Row],[spawner_sku]])-FIND("/",Table14[[#This Row],[spawner_sku]])),Table1[Entity Prefab],0)),10,1,1,"Entities"))</f>
        <v>0</v>
      </c>
      <c r="DX539" s="75">
        <f ca="1">ROUND((Table14[[#This Row],[XP]]*Table14[[#This Row],[entity_spawned (AVG)]])*(Table14[[#This Row],[activating_chance]]/100),0)</f>
        <v>0</v>
      </c>
      <c r="DY539" s="145" t="str">
        <f ca="1">INDIRECT(ADDRESS(11+(MATCH(RIGHT(Table14[[#This Row],[spawner_sku]],LEN(Table14[[#This Row],[spawner_sku]])-FIND("/",Table14[[#This Row],[spawner_sku]])),Table28[Entity Prefab],0)),25,1,1,"Entities"))</f>
        <v>yes</v>
      </c>
      <c r="DZ539" s="72">
        <v>4</v>
      </c>
      <c r="EA539" s="72">
        <v>4</v>
      </c>
      <c r="EB539" s="72" t="b">
        <v>0</v>
      </c>
      <c r="EC539" s="72"/>
      <c r="ED539" s="72"/>
      <c r="EE539" s="72"/>
      <c r="EF539" s="72"/>
      <c r="EG539" s="72"/>
      <c r="EH539" s="72"/>
      <c r="EI539" s="72"/>
      <c r="EJ539" s="72"/>
      <c r="EK539" s="72"/>
      <c r="EL539" s="72"/>
      <c r="EM539" s="72"/>
    </row>
    <row r="540" spans="2:143" x14ac:dyDescent="0.25">
      <c r="B540" s="73" t="s">
        <v>243</v>
      </c>
      <c r="C540">
        <v>1</v>
      </c>
      <c r="D540">
        <v>170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425</v>
      </c>
      <c r="DT540">
        <v>2</v>
      </c>
      <c r="DU540">
        <v>200</v>
      </c>
      <c r="DV540">
        <v>30</v>
      </c>
      <c r="DW540" s="75">
        <f ca="1">INDIRECT(ADDRESS(11+(MATCH(RIGHT(Table14[[#This Row],[spawner_sku]],LEN(Table14[[#This Row],[spawner_sku]])-FIND("/",Table14[[#This Row],[spawner_sku]])),Table1[Entity Prefab],0)),10,1,1,"Entities"))</f>
        <v>0</v>
      </c>
      <c r="DX540" s="75">
        <f ca="1">ROUND((Table14[[#This Row],[XP]]*Table14[[#This Row],[entity_spawned (AVG)]])*(Table14[[#This Row],[activating_chance]]/100),0)</f>
        <v>0</v>
      </c>
      <c r="DY540" s="145" t="str">
        <f ca="1">INDIRECT(ADDRESS(11+(MATCH(RIGHT(Table14[[#This Row],[spawner_sku]],LEN(Table14[[#This Row],[spawner_sku]])-FIND("/",Table14[[#This Row],[spawner_sku]])),Table28[Entity Prefab],0)),25,1,1,"Entities"))</f>
        <v>yes</v>
      </c>
      <c r="DZ540" s="72">
        <v>2</v>
      </c>
      <c r="EA540" s="72">
        <v>2</v>
      </c>
      <c r="EB540" s="72" t="b">
        <v>0</v>
      </c>
      <c r="EC540" s="72"/>
      <c r="ED540" s="72"/>
      <c r="EE540" s="72"/>
      <c r="EF540" s="72"/>
      <c r="EG540" s="72"/>
      <c r="EH540" s="72"/>
      <c r="EI540" s="72"/>
      <c r="EJ540" s="72"/>
      <c r="EK540" s="72"/>
      <c r="EL540" s="72"/>
      <c r="EM540" s="72"/>
    </row>
    <row r="541" spans="2:143" x14ac:dyDescent="0.25">
      <c r="B541" s="73" t="s">
        <v>243</v>
      </c>
      <c r="C541">
        <v>1</v>
      </c>
      <c r="D541">
        <v>140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425</v>
      </c>
      <c r="DT541">
        <v>4</v>
      </c>
      <c r="DU541">
        <v>200</v>
      </c>
      <c r="DV541">
        <v>100</v>
      </c>
      <c r="DW541" s="75">
        <f ca="1">INDIRECT(ADDRESS(11+(MATCH(RIGHT(Table14[[#This Row],[spawner_sku]],LEN(Table14[[#This Row],[spawner_sku]])-FIND("/",Table14[[#This Row],[spawner_sku]])),Table1[Entity Prefab],0)),10,1,1,"Entities"))</f>
        <v>0</v>
      </c>
      <c r="DX541" s="75">
        <f ca="1">ROUND((Table14[[#This Row],[XP]]*Table14[[#This Row],[entity_spawned (AVG)]])*(Table14[[#This Row],[activating_chance]]/100),0)</f>
        <v>0</v>
      </c>
      <c r="DY541" s="145" t="str">
        <f ca="1">INDIRECT(ADDRESS(11+(MATCH(RIGHT(Table14[[#This Row],[spawner_sku]],LEN(Table14[[#This Row],[spawner_sku]])-FIND("/",Table14[[#This Row],[spawner_sku]])),Table28[Entity Prefab],0)),25,1,1,"Entities"))</f>
        <v>yes</v>
      </c>
      <c r="DZ541" s="72">
        <v>4</v>
      </c>
      <c r="EA541" s="72">
        <v>4</v>
      </c>
      <c r="EB541" s="72" t="b">
        <v>0</v>
      </c>
      <c r="EC541" s="72"/>
      <c r="ED541" s="72"/>
      <c r="EE541" s="72"/>
      <c r="EF541" s="72"/>
      <c r="EG541" s="72"/>
      <c r="EH541" s="72"/>
      <c r="EI541" s="72"/>
      <c r="EJ541" s="72"/>
      <c r="EK541" s="72"/>
      <c r="EL541" s="72"/>
      <c r="EM541" s="72"/>
    </row>
    <row r="542" spans="2:143" x14ac:dyDescent="0.25">
      <c r="B542" s="73" t="s">
        <v>243</v>
      </c>
      <c r="C542">
        <v>2</v>
      </c>
      <c r="D542">
        <v>160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40</v>
      </c>
      <c r="H542" s="72" t="str">
        <f ca="1">INDIRECT(ADDRESS(11+(MATCH(RIGHT(Table245[[#This Row],[spawner_sku]],LEN(Table245[[#This Row],[spawner_sku]])-FIND("/",Table245[[#This Row],[spawner_sku]])),Table28[Entity Prefab],0)),24,1,1,"Entities"))</f>
        <v>no</v>
      </c>
      <c r="I542" s="72">
        <v>2</v>
      </c>
      <c r="J542" s="72">
        <v>2</v>
      </c>
      <c r="K542" s="72" t="b">
        <v>0</v>
      </c>
      <c r="DS542" t="s">
        <v>425</v>
      </c>
      <c r="DT542">
        <v>4</v>
      </c>
      <c r="DU542">
        <v>200</v>
      </c>
      <c r="DV542">
        <v>100</v>
      </c>
      <c r="DW542" s="75">
        <f ca="1">INDIRECT(ADDRESS(11+(MATCH(RIGHT(Table14[[#This Row],[spawner_sku]],LEN(Table14[[#This Row],[spawner_sku]])-FIND("/",Table14[[#This Row],[spawner_sku]])),Table1[Entity Prefab],0)),10,1,1,"Entities"))</f>
        <v>0</v>
      </c>
      <c r="DX542" s="75">
        <f ca="1">ROUND((Table14[[#This Row],[XP]]*Table14[[#This Row],[entity_spawned (AVG)]])*(Table14[[#This Row],[activating_chance]]/100),0)</f>
        <v>0</v>
      </c>
      <c r="DY542" s="145" t="str">
        <f ca="1">INDIRECT(ADDRESS(11+(MATCH(RIGHT(Table14[[#This Row],[spawner_sku]],LEN(Table14[[#This Row],[spawner_sku]])-FIND("/",Table14[[#This Row],[spawner_sku]])),Table28[Entity Prefab],0)),25,1,1,"Entities"))</f>
        <v>yes</v>
      </c>
      <c r="DZ542" s="72">
        <v>4</v>
      </c>
      <c r="EA542" s="72">
        <v>4</v>
      </c>
      <c r="EB542" s="72" t="b">
        <v>0</v>
      </c>
      <c r="EC542" s="72"/>
      <c r="ED542" s="72"/>
      <c r="EE542" s="72"/>
      <c r="EF542" s="72"/>
      <c r="EG542" s="72"/>
      <c r="EH542" s="72"/>
      <c r="EI542" s="72"/>
      <c r="EJ542" s="72"/>
      <c r="EK542" s="72"/>
      <c r="EL542" s="72"/>
      <c r="EM542" s="72"/>
    </row>
    <row r="543" spans="2:143" x14ac:dyDescent="0.25">
      <c r="B543" s="73" t="s">
        <v>243</v>
      </c>
      <c r="C543">
        <v>1</v>
      </c>
      <c r="D543">
        <v>170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425</v>
      </c>
      <c r="DT543">
        <v>3.5</v>
      </c>
      <c r="DU543">
        <v>200</v>
      </c>
      <c r="DV543">
        <v>50</v>
      </c>
      <c r="DW543" s="75">
        <f ca="1">INDIRECT(ADDRESS(11+(MATCH(RIGHT(Table14[[#This Row],[spawner_sku]],LEN(Table14[[#This Row],[spawner_sku]])-FIND("/",Table14[[#This Row],[spawner_sku]])),Table1[Entity Prefab],0)),10,1,1,"Entities"))</f>
        <v>0</v>
      </c>
      <c r="DX543" s="75">
        <f ca="1">ROUND((Table14[[#This Row],[XP]]*Table14[[#This Row],[entity_spawned (AVG)]])*(Table14[[#This Row],[activating_chance]]/100),0)</f>
        <v>0</v>
      </c>
      <c r="DY543" s="145" t="str">
        <f ca="1">INDIRECT(ADDRESS(11+(MATCH(RIGHT(Table14[[#This Row],[spawner_sku]],LEN(Table14[[#This Row],[spawner_sku]])-FIND("/",Table14[[#This Row],[spawner_sku]])),Table28[Entity Prefab],0)),25,1,1,"Entities"))</f>
        <v>yes</v>
      </c>
      <c r="DZ543" s="72">
        <v>3</v>
      </c>
      <c r="EA543" s="72">
        <v>4</v>
      </c>
      <c r="EB543" s="72" t="b">
        <v>0</v>
      </c>
      <c r="EC543" s="72"/>
      <c r="ED543" s="72"/>
      <c r="EE543" s="72"/>
      <c r="EF543" s="72"/>
      <c r="EG543" s="72"/>
      <c r="EH543" s="72"/>
      <c r="EI543" s="72"/>
      <c r="EJ543" s="72"/>
      <c r="EK543" s="72"/>
      <c r="EL543" s="72"/>
      <c r="EM543" s="72"/>
    </row>
    <row r="544" spans="2:143" x14ac:dyDescent="0.25">
      <c r="B544" s="73" t="s">
        <v>243</v>
      </c>
      <c r="C544">
        <v>1</v>
      </c>
      <c r="D544">
        <v>170</v>
      </c>
      <c r="E544">
        <v>60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15</v>
      </c>
      <c r="H544" s="72" t="str">
        <f ca="1">INDIRECT(ADDRESS(11+(MATCH(RIGHT(Table245[[#This Row],[spawner_sku]],LEN(Table245[[#This Row],[spawner_sku]])-FIND("/",Table245[[#This Row],[spawner_sku]])),Table28[Entity Prefab],0)),24,1,1,"Entities"))</f>
        <v>no</v>
      </c>
      <c r="I544" s="72">
        <v>1</v>
      </c>
      <c r="J544" s="72">
        <v>1</v>
      </c>
      <c r="K544" s="72" t="b">
        <v>0</v>
      </c>
      <c r="DS544" t="s">
        <v>425</v>
      </c>
      <c r="DT544">
        <v>2.5</v>
      </c>
      <c r="DU544">
        <v>200</v>
      </c>
      <c r="DV544">
        <v>30</v>
      </c>
      <c r="DW544" s="75">
        <f ca="1">INDIRECT(ADDRESS(11+(MATCH(RIGHT(Table14[[#This Row],[spawner_sku]],LEN(Table14[[#This Row],[spawner_sku]])-FIND("/",Table14[[#This Row],[spawner_sku]])),Table1[Entity Prefab],0)),10,1,1,"Entities"))</f>
        <v>0</v>
      </c>
      <c r="DX544" s="75">
        <f ca="1">ROUND((Table14[[#This Row],[XP]]*Table14[[#This Row],[entity_spawned (AVG)]])*(Table14[[#This Row],[activating_chance]]/100),0)</f>
        <v>0</v>
      </c>
      <c r="DY544" s="145" t="str">
        <f ca="1">INDIRECT(ADDRESS(11+(MATCH(RIGHT(Table14[[#This Row],[spawner_sku]],LEN(Table14[[#This Row],[spawner_sku]])-FIND("/",Table14[[#This Row],[spawner_sku]])),Table28[Entity Prefab],0)),25,1,1,"Entities"))</f>
        <v>yes</v>
      </c>
      <c r="DZ544" s="72">
        <v>2</v>
      </c>
      <c r="EA544" s="72">
        <v>3</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425</v>
      </c>
      <c r="DT545">
        <v>1.5</v>
      </c>
      <c r="DU545">
        <v>200</v>
      </c>
      <c r="DV545">
        <v>100</v>
      </c>
      <c r="DW545" s="75">
        <f ca="1">INDIRECT(ADDRESS(11+(MATCH(RIGHT(Table14[[#This Row],[spawner_sku]],LEN(Table14[[#This Row],[spawner_sku]])-FIND("/",Table14[[#This Row],[spawner_sku]])),Table1[Entity Prefab],0)),10,1,1,"Entities"))</f>
        <v>0</v>
      </c>
      <c r="DX545" s="75">
        <f ca="1">ROUND((Table14[[#This Row],[XP]]*Table14[[#This Row],[entity_spawned (AVG)]])*(Table14[[#This Row],[activating_chance]]/100),0)</f>
        <v>0</v>
      </c>
      <c r="DY545" s="145" t="str">
        <f ca="1">INDIRECT(ADDRESS(11+(MATCH(RIGHT(Table14[[#This Row],[spawner_sku]],LEN(Table14[[#This Row],[spawner_sku]])-FIND("/",Table14[[#This Row],[spawner_sku]])),Table28[Entity Prefab],0)),25,1,1,"Entities"))</f>
        <v>yes</v>
      </c>
      <c r="DZ545" s="72">
        <v>1</v>
      </c>
      <c r="EA545" s="72">
        <v>2</v>
      </c>
      <c r="EB545" s="72" t="b">
        <v>0</v>
      </c>
      <c r="EC545" s="72"/>
      <c r="ED545" s="72"/>
      <c r="EE545" s="72"/>
      <c r="EF545" s="72"/>
      <c r="EG545" s="72"/>
      <c r="EH545" s="72"/>
      <c r="EI545" s="72"/>
      <c r="EJ545" s="72"/>
      <c r="EK545" s="72"/>
      <c r="EL545" s="72"/>
      <c r="EM545" s="72"/>
    </row>
    <row r="546" spans="2:143" x14ac:dyDescent="0.25">
      <c r="B546" s="73" t="s">
        <v>243</v>
      </c>
      <c r="C546">
        <v>1</v>
      </c>
      <c r="D546">
        <v>160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DS546" t="s">
        <v>425</v>
      </c>
      <c r="DT546">
        <v>2</v>
      </c>
      <c r="DU546">
        <v>200</v>
      </c>
      <c r="DV546">
        <v>100</v>
      </c>
      <c r="DW546" s="75">
        <f ca="1">INDIRECT(ADDRESS(11+(MATCH(RIGHT(Table14[[#This Row],[spawner_sku]],LEN(Table14[[#This Row],[spawner_sku]])-FIND("/",Table14[[#This Row],[spawner_sku]])),Table1[Entity Prefab],0)),10,1,1,"Entities"))</f>
        <v>0</v>
      </c>
      <c r="DX546" s="75">
        <f ca="1">ROUND((Table14[[#This Row],[XP]]*Table14[[#This Row],[entity_spawned (AVG)]])*(Table14[[#This Row],[activating_chance]]/100),0)</f>
        <v>0</v>
      </c>
      <c r="DY546" s="145" t="str">
        <f ca="1">INDIRECT(ADDRESS(11+(MATCH(RIGHT(Table14[[#This Row],[spawner_sku]],LEN(Table14[[#This Row],[spawner_sku]])-FIND("/",Table14[[#This Row],[spawner_sku]])),Table28[Entity Prefab],0)),25,1,1,"Entities"))</f>
        <v>yes</v>
      </c>
      <c r="DZ546" s="72">
        <v>2</v>
      </c>
      <c r="EA546" s="72">
        <v>2</v>
      </c>
      <c r="EB546" s="72" t="b">
        <v>0</v>
      </c>
      <c r="EC546" s="72"/>
      <c r="ED546" s="72"/>
      <c r="EE546" s="72"/>
      <c r="EF546" s="72"/>
      <c r="EG546" s="72"/>
      <c r="EH546" s="72"/>
      <c r="EI546" s="72"/>
      <c r="EJ546" s="72"/>
      <c r="EK546" s="72"/>
      <c r="EL546" s="72"/>
      <c r="EM546" s="72"/>
    </row>
    <row r="547" spans="2:143" x14ac:dyDescent="0.25">
      <c r="B547" s="73" t="s">
        <v>243</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425</v>
      </c>
      <c r="DT547">
        <v>4</v>
      </c>
      <c r="DU547">
        <v>200</v>
      </c>
      <c r="DV547">
        <v>80</v>
      </c>
      <c r="DW547" s="75">
        <f ca="1">INDIRECT(ADDRESS(11+(MATCH(RIGHT(Table14[[#This Row],[spawner_sku]],LEN(Table14[[#This Row],[spawner_sku]])-FIND("/",Table14[[#This Row],[spawner_sku]])),Table1[Entity Prefab],0)),10,1,1,"Entities"))</f>
        <v>0</v>
      </c>
      <c r="DX547" s="75">
        <f ca="1">ROUND((Table14[[#This Row],[XP]]*Table14[[#This Row],[entity_spawned (AVG)]])*(Table14[[#This Row],[activating_chance]]/100),0)</f>
        <v>0</v>
      </c>
      <c r="DY547" s="145" t="str">
        <f ca="1">INDIRECT(ADDRESS(11+(MATCH(RIGHT(Table14[[#This Row],[spawner_sku]],LEN(Table14[[#This Row],[spawner_sku]])-FIND("/",Table14[[#This Row],[spawner_sku]])),Table28[Entity Prefab],0)),25,1,1,"Entities"))</f>
        <v>yes</v>
      </c>
      <c r="DZ547" s="72">
        <v>4</v>
      </c>
      <c r="EA547" s="72">
        <v>4</v>
      </c>
      <c r="EB547" s="72" t="b">
        <v>0</v>
      </c>
      <c r="EC547" s="72"/>
      <c r="ED547" s="72"/>
      <c r="EE547" s="72"/>
      <c r="EF547" s="72"/>
      <c r="EG547" s="72"/>
      <c r="EH547" s="72"/>
      <c r="EI547" s="72"/>
      <c r="EJ547" s="72"/>
      <c r="EK547" s="72"/>
      <c r="EL547" s="72"/>
      <c r="EM547" s="72"/>
    </row>
    <row r="548" spans="2:143" x14ac:dyDescent="0.25">
      <c r="B548" s="73" t="s">
        <v>243</v>
      </c>
      <c r="C548">
        <v>1</v>
      </c>
      <c r="D548">
        <v>150</v>
      </c>
      <c r="E548">
        <v>80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20</v>
      </c>
      <c r="H548" s="72" t="str">
        <f ca="1">INDIRECT(ADDRESS(11+(MATCH(RIGHT(Table245[[#This Row],[spawner_sku]],LEN(Table245[[#This Row],[spawner_sku]])-FIND("/",Table245[[#This Row],[spawner_sku]])),Table28[Entity Prefab],0)),24,1,1,"Entities"))</f>
        <v>no</v>
      </c>
      <c r="I548" s="72">
        <v>1</v>
      </c>
      <c r="J548" s="72">
        <v>1</v>
      </c>
      <c r="K548" s="72" t="b">
        <v>0</v>
      </c>
      <c r="DS548" t="s">
        <v>425</v>
      </c>
      <c r="DT548">
        <v>2</v>
      </c>
      <c r="DU548">
        <v>200</v>
      </c>
      <c r="DV548">
        <v>50</v>
      </c>
      <c r="DW548" s="75">
        <f ca="1">INDIRECT(ADDRESS(11+(MATCH(RIGHT(Table14[[#This Row],[spawner_sku]],LEN(Table14[[#This Row],[spawner_sku]])-FIND("/",Table14[[#This Row],[spawner_sku]])),Table1[Entity Prefab],0)),10,1,1,"Entities"))</f>
        <v>0</v>
      </c>
      <c r="DX548" s="75">
        <f ca="1">ROUND((Table14[[#This Row],[XP]]*Table14[[#This Row],[entity_spawned (AVG)]])*(Table14[[#This Row],[activating_chance]]/100),0)</f>
        <v>0</v>
      </c>
      <c r="DY548" s="145" t="str">
        <f ca="1">INDIRECT(ADDRESS(11+(MATCH(RIGHT(Table14[[#This Row],[spawner_sku]],LEN(Table14[[#This Row],[spawner_sku]])-FIND("/",Table14[[#This Row],[spawner_sku]])),Table28[Entity Prefab],0)),25,1,1,"Entities"))</f>
        <v>yes</v>
      </c>
      <c r="DZ548" s="72">
        <v>2</v>
      </c>
      <c r="EA548" s="72">
        <v>2</v>
      </c>
      <c r="EB548" s="72" t="b">
        <v>0</v>
      </c>
      <c r="EC548" s="72"/>
      <c r="ED548" s="72"/>
      <c r="EE548" s="72"/>
      <c r="EF548" s="72"/>
      <c r="EG548" s="72"/>
      <c r="EH548" s="72"/>
      <c r="EI548" s="72"/>
      <c r="EJ548" s="72"/>
      <c r="EK548" s="72"/>
      <c r="EL548" s="72"/>
      <c r="EM548" s="72"/>
    </row>
    <row r="549" spans="2:143" x14ac:dyDescent="0.25">
      <c r="B549" s="73" t="s">
        <v>243</v>
      </c>
      <c r="C549">
        <v>1</v>
      </c>
      <c r="D549">
        <v>140</v>
      </c>
      <c r="E549">
        <v>60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15</v>
      </c>
      <c r="H549" s="72" t="str">
        <f ca="1">INDIRECT(ADDRESS(11+(MATCH(RIGHT(Table245[[#This Row],[spawner_sku]],LEN(Table245[[#This Row],[spawner_sku]])-FIND("/",Table245[[#This Row],[spawner_sku]])),Table28[Entity Prefab],0)),24,1,1,"Entities"))</f>
        <v>no</v>
      </c>
      <c r="I549" s="72">
        <v>1</v>
      </c>
      <c r="J549" s="72">
        <v>1</v>
      </c>
      <c r="K549" s="72" t="b">
        <v>0</v>
      </c>
      <c r="DS549" t="s">
        <v>425</v>
      </c>
      <c r="DT549">
        <v>2</v>
      </c>
      <c r="DU549">
        <v>200</v>
      </c>
      <c r="DV549">
        <v>100</v>
      </c>
      <c r="DW549" s="75">
        <f ca="1">INDIRECT(ADDRESS(11+(MATCH(RIGHT(Table14[[#This Row],[spawner_sku]],LEN(Table14[[#This Row],[spawner_sku]])-FIND("/",Table14[[#This Row],[spawner_sku]])),Table1[Entity Prefab],0)),10,1,1,"Entities"))</f>
        <v>0</v>
      </c>
      <c r="DX549" s="75">
        <f ca="1">ROUND((Table14[[#This Row],[XP]]*Table14[[#This Row],[entity_spawned (AVG)]])*(Table14[[#This Row],[activating_chance]]/100),0)</f>
        <v>0</v>
      </c>
      <c r="DY549" s="145" t="str">
        <f ca="1">INDIRECT(ADDRESS(11+(MATCH(RIGHT(Table14[[#This Row],[spawner_sku]],LEN(Table14[[#This Row],[spawner_sku]])-FIND("/",Table14[[#This Row],[spawner_sku]])),Table28[Entity Prefab],0)),25,1,1,"Entities"))</f>
        <v>yes</v>
      </c>
      <c r="DZ549" s="72">
        <v>2</v>
      </c>
      <c r="EA549" s="72">
        <v>2</v>
      </c>
      <c r="EB549" s="72" t="b">
        <v>0</v>
      </c>
      <c r="EC549" s="72"/>
      <c r="ED549" s="72"/>
      <c r="EE549" s="72"/>
      <c r="EF549" s="72"/>
      <c r="EG549" s="72"/>
      <c r="EH549" s="72"/>
      <c r="EI549" s="72"/>
      <c r="EJ549" s="72"/>
      <c r="EK549" s="72"/>
      <c r="EL549" s="72"/>
      <c r="EM549" s="72"/>
    </row>
    <row r="550" spans="2:143" x14ac:dyDescent="0.25">
      <c r="B550" s="73" t="s">
        <v>243</v>
      </c>
      <c r="C550">
        <v>3</v>
      </c>
      <c r="D550">
        <v>165</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75</v>
      </c>
      <c r="H550" s="72" t="str">
        <f ca="1">INDIRECT(ADDRESS(11+(MATCH(RIGHT(Table245[[#This Row],[spawner_sku]],LEN(Table245[[#This Row],[spawner_sku]])-FIND("/",Table245[[#This Row],[spawner_sku]])),Table28[Entity Prefab],0)),24,1,1,"Entities"))</f>
        <v>no</v>
      </c>
      <c r="I550" s="72">
        <v>2</v>
      </c>
      <c r="J550" s="72">
        <v>4</v>
      </c>
      <c r="K550" s="72" t="b">
        <v>0</v>
      </c>
      <c r="DS550" t="s">
        <v>425</v>
      </c>
      <c r="DT550">
        <v>3</v>
      </c>
      <c r="DU550">
        <v>200</v>
      </c>
      <c r="DV550">
        <v>50</v>
      </c>
      <c r="DW550" s="75">
        <f ca="1">INDIRECT(ADDRESS(11+(MATCH(RIGHT(Table14[[#This Row],[spawner_sku]],LEN(Table14[[#This Row],[spawner_sku]])-FIND("/",Table14[[#This Row],[spawner_sku]])),Table1[Entity Prefab],0)),10,1,1,"Entities"))</f>
        <v>0</v>
      </c>
      <c r="DX550" s="75">
        <f ca="1">ROUND((Table14[[#This Row],[XP]]*Table14[[#This Row],[entity_spawned (AVG)]])*(Table14[[#This Row],[activating_chance]]/100),0)</f>
        <v>0</v>
      </c>
      <c r="DY550" s="145" t="str">
        <f ca="1">INDIRECT(ADDRESS(11+(MATCH(RIGHT(Table14[[#This Row],[spawner_sku]],LEN(Table14[[#This Row],[spawner_sku]])-FIND("/",Table14[[#This Row],[spawner_sku]])),Table28[Entity Prefab],0)),25,1,1,"Entities"))</f>
        <v>yes</v>
      </c>
      <c r="DZ550" s="72">
        <v>2</v>
      </c>
      <c r="EA550" s="72">
        <v>4</v>
      </c>
      <c r="EB550" s="72" t="b">
        <v>0</v>
      </c>
      <c r="EC550" s="72"/>
      <c r="ED550" s="72"/>
      <c r="EE550" s="72"/>
      <c r="EF550" s="72"/>
      <c r="EG550" s="72"/>
      <c r="EH550" s="72"/>
      <c r="EI550" s="72"/>
      <c r="EJ550" s="72"/>
      <c r="EK550" s="72"/>
      <c r="EL550" s="72"/>
      <c r="EM550" s="72"/>
    </row>
    <row r="551" spans="2:143" x14ac:dyDescent="0.25">
      <c r="B551" s="73" t="s">
        <v>243</v>
      </c>
      <c r="C551">
        <v>1</v>
      </c>
      <c r="D551">
        <v>190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425</v>
      </c>
      <c r="DT551">
        <v>4</v>
      </c>
      <c r="DU551">
        <v>200</v>
      </c>
      <c r="DV551">
        <v>25</v>
      </c>
      <c r="DW551" s="75">
        <f ca="1">INDIRECT(ADDRESS(11+(MATCH(RIGHT(Table14[[#This Row],[spawner_sku]],LEN(Table14[[#This Row],[spawner_sku]])-FIND("/",Table14[[#This Row],[spawner_sku]])),Table1[Entity Prefab],0)),10,1,1,"Entities"))</f>
        <v>0</v>
      </c>
      <c r="DX551" s="75">
        <f ca="1">ROUND((Table14[[#This Row],[XP]]*Table14[[#This Row],[entity_spawned (AVG)]])*(Table14[[#This Row],[activating_chance]]/100),0)</f>
        <v>0</v>
      </c>
      <c r="DY551" s="145" t="str">
        <f ca="1">INDIRECT(ADDRESS(11+(MATCH(RIGHT(Table14[[#This Row],[spawner_sku]],LEN(Table14[[#This Row],[spawner_sku]])-FIND("/",Table14[[#This Row],[spawner_sku]])),Table28[Entity Prefab],0)),25,1,1,"Entities"))</f>
        <v>yes</v>
      </c>
      <c r="DZ551" s="72">
        <v>4</v>
      </c>
      <c r="EA551" s="72">
        <v>4</v>
      </c>
      <c r="EB551" s="72" t="b">
        <v>0</v>
      </c>
      <c r="EC551" s="72"/>
      <c r="ED551" s="72"/>
      <c r="EE551" s="72"/>
      <c r="EF551" s="72"/>
      <c r="EG551" s="72"/>
      <c r="EH551" s="72"/>
      <c r="EI551" s="72"/>
      <c r="EJ551" s="72"/>
      <c r="EK551" s="72"/>
      <c r="EL551" s="72"/>
      <c r="EM551" s="72"/>
    </row>
    <row r="552" spans="2:143" x14ac:dyDescent="0.25">
      <c r="B552" s="73" t="s">
        <v>243</v>
      </c>
      <c r="C552">
        <v>1</v>
      </c>
      <c r="D552">
        <v>170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DS552" t="s">
        <v>425</v>
      </c>
      <c r="DT552">
        <v>4</v>
      </c>
      <c r="DU552">
        <v>200</v>
      </c>
      <c r="DV552">
        <v>100</v>
      </c>
      <c r="DW552" s="75">
        <f ca="1">INDIRECT(ADDRESS(11+(MATCH(RIGHT(Table14[[#This Row],[spawner_sku]],LEN(Table14[[#This Row],[spawner_sku]])-FIND("/",Table14[[#This Row],[spawner_sku]])),Table1[Entity Prefab],0)),10,1,1,"Entities"))</f>
        <v>0</v>
      </c>
      <c r="DX552" s="75">
        <f ca="1">ROUND((Table14[[#This Row],[XP]]*Table14[[#This Row],[entity_spawned (AVG)]])*(Table14[[#This Row],[activating_chance]]/100),0)</f>
        <v>0</v>
      </c>
      <c r="DY552" s="145" t="str">
        <f ca="1">INDIRECT(ADDRESS(11+(MATCH(RIGHT(Table14[[#This Row],[spawner_sku]],LEN(Table14[[#This Row],[spawner_sku]])-FIND("/",Table14[[#This Row],[spawner_sku]])),Table28[Entity Prefab],0)),25,1,1,"Entities"))</f>
        <v>yes</v>
      </c>
      <c r="DZ552" s="72">
        <v>4</v>
      </c>
      <c r="EA552" s="72">
        <v>4</v>
      </c>
      <c r="EB552" s="72" t="b">
        <v>0</v>
      </c>
      <c r="EC552" s="72"/>
      <c r="ED552" s="72"/>
      <c r="EE552" s="72"/>
      <c r="EF552" s="72"/>
      <c r="EG552" s="72"/>
      <c r="EH552" s="72"/>
      <c r="EI552" s="72"/>
      <c r="EJ552" s="72"/>
      <c r="EK552" s="72"/>
      <c r="EL552" s="72"/>
      <c r="EM552" s="72"/>
    </row>
    <row r="553" spans="2:143" x14ac:dyDescent="0.25">
      <c r="B553" s="73" t="s">
        <v>243</v>
      </c>
      <c r="C553">
        <v>1</v>
      </c>
      <c r="D553">
        <v>160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425</v>
      </c>
      <c r="DT553">
        <v>1.5</v>
      </c>
      <c r="DU553">
        <v>220</v>
      </c>
      <c r="DV553">
        <v>100</v>
      </c>
      <c r="DW553" s="75">
        <f ca="1">INDIRECT(ADDRESS(11+(MATCH(RIGHT(Table14[[#This Row],[spawner_sku]],LEN(Table14[[#This Row],[spawner_sku]])-FIND("/",Table14[[#This Row],[spawner_sku]])),Table1[Entity Prefab],0)),10,1,1,"Entities"))</f>
        <v>0</v>
      </c>
      <c r="DX553" s="75">
        <f ca="1">ROUND((Table14[[#This Row],[XP]]*Table14[[#This Row],[entity_spawned (AVG)]])*(Table14[[#This Row],[activating_chance]]/100),0)</f>
        <v>0</v>
      </c>
      <c r="DY553" s="145" t="str">
        <f ca="1">INDIRECT(ADDRESS(11+(MATCH(RIGHT(Table14[[#This Row],[spawner_sku]],LEN(Table14[[#This Row],[spawner_sku]])-FIND("/",Table14[[#This Row],[spawner_sku]])),Table28[Entity Prefab],0)),25,1,1,"Entities"))</f>
        <v>yes</v>
      </c>
      <c r="DZ553" s="72">
        <v>1</v>
      </c>
      <c r="EA553" s="72">
        <v>2</v>
      </c>
      <c r="EB553" s="72" t="b">
        <v>0</v>
      </c>
      <c r="EC553" s="72"/>
      <c r="ED553" s="72"/>
      <c r="EE553" s="72"/>
      <c r="EF553" s="72"/>
      <c r="EG553" s="72"/>
      <c r="EH553" s="72"/>
      <c r="EI553" s="72"/>
      <c r="EJ553" s="72"/>
      <c r="EK553" s="72"/>
      <c r="EL553" s="72"/>
      <c r="EM553" s="72"/>
    </row>
    <row r="554" spans="2:143" x14ac:dyDescent="0.25">
      <c r="B554" s="73" t="s">
        <v>243</v>
      </c>
      <c r="C554">
        <v>1</v>
      </c>
      <c r="D554">
        <v>170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DS554" t="s">
        <v>425</v>
      </c>
      <c r="DT554">
        <v>3</v>
      </c>
      <c r="DU554">
        <v>200</v>
      </c>
      <c r="DV554">
        <v>100</v>
      </c>
      <c r="DW554" s="75">
        <f ca="1">INDIRECT(ADDRESS(11+(MATCH(RIGHT(Table14[[#This Row],[spawner_sku]],LEN(Table14[[#This Row],[spawner_sku]])-FIND("/",Table14[[#This Row],[spawner_sku]])),Table1[Entity Prefab],0)),10,1,1,"Entities"))</f>
        <v>0</v>
      </c>
      <c r="DX554" s="75">
        <f ca="1">ROUND((Table14[[#This Row],[XP]]*Table14[[#This Row],[entity_spawned (AVG)]])*(Table14[[#This Row],[activating_chance]]/100),0)</f>
        <v>0</v>
      </c>
      <c r="DY554" s="145" t="str">
        <f ca="1">INDIRECT(ADDRESS(11+(MATCH(RIGHT(Table14[[#This Row],[spawner_sku]],LEN(Table14[[#This Row],[spawner_sku]])-FIND("/",Table14[[#This Row],[spawner_sku]])),Table28[Entity Prefab],0)),25,1,1,"Entities"))</f>
        <v>yes</v>
      </c>
      <c r="DZ554" s="72">
        <v>3</v>
      </c>
      <c r="EA554" s="72">
        <v>3</v>
      </c>
      <c r="EB554" s="72" t="b">
        <v>0</v>
      </c>
      <c r="EC554" s="72"/>
      <c r="ED554" s="72"/>
      <c r="EE554" s="72"/>
      <c r="EF554" s="72"/>
      <c r="EG554" s="72"/>
      <c r="EH554" s="72"/>
      <c r="EI554" s="72"/>
      <c r="EJ554" s="72"/>
      <c r="EK554" s="72"/>
      <c r="EL554" s="72"/>
      <c r="EM554" s="72"/>
    </row>
    <row r="555" spans="2:143" x14ac:dyDescent="0.25">
      <c r="B555" s="73" t="s">
        <v>243</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425</v>
      </c>
      <c r="DT555">
        <v>4</v>
      </c>
      <c r="DU555">
        <v>200</v>
      </c>
      <c r="DV555">
        <v>100</v>
      </c>
      <c r="DW555" s="75">
        <f ca="1">INDIRECT(ADDRESS(11+(MATCH(RIGHT(Table14[[#This Row],[spawner_sku]],LEN(Table14[[#This Row],[spawner_sku]])-FIND("/",Table14[[#This Row],[spawner_sku]])),Table1[Entity Prefab],0)),10,1,1,"Entities"))</f>
        <v>0</v>
      </c>
      <c r="DX555" s="75">
        <f ca="1">ROUND((Table14[[#This Row],[XP]]*Table14[[#This Row],[entity_spawned (AVG)]])*(Table14[[#This Row],[activating_chance]]/100),0)</f>
        <v>0</v>
      </c>
      <c r="DY555" s="145" t="str">
        <f ca="1">INDIRECT(ADDRESS(11+(MATCH(RIGHT(Table14[[#This Row],[spawner_sku]],LEN(Table14[[#This Row],[spawner_sku]])-FIND("/",Table14[[#This Row],[spawner_sku]])),Table28[Entity Prefab],0)),25,1,1,"Entities"))</f>
        <v>yes</v>
      </c>
      <c r="DZ555" s="72">
        <v>4</v>
      </c>
      <c r="EA555" s="72">
        <v>4</v>
      </c>
      <c r="EB555" s="72" t="b">
        <v>0</v>
      </c>
      <c r="EC555" s="72"/>
      <c r="ED555" s="72"/>
      <c r="EE555" s="72"/>
      <c r="EF555" s="72"/>
      <c r="EG555" s="72"/>
      <c r="EH555" s="72"/>
      <c r="EI555" s="72"/>
      <c r="EJ555" s="72"/>
      <c r="EK555" s="72"/>
      <c r="EL555" s="72"/>
      <c r="EM555" s="72"/>
    </row>
    <row r="556" spans="2:143" x14ac:dyDescent="0.25">
      <c r="B556" s="73" t="s">
        <v>243</v>
      </c>
      <c r="C556">
        <v>2.5</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50</v>
      </c>
      <c r="H556" s="72" t="str">
        <f ca="1">INDIRECT(ADDRESS(11+(MATCH(RIGHT(Table245[[#This Row],[spawner_sku]],LEN(Table245[[#This Row],[spawner_sku]])-FIND("/",Table245[[#This Row],[spawner_sku]])),Table28[Entity Prefab],0)),24,1,1,"Entities"))</f>
        <v>no</v>
      </c>
      <c r="I556" s="72">
        <v>2</v>
      </c>
      <c r="J556" s="72">
        <v>3</v>
      </c>
      <c r="K556" s="72" t="b">
        <v>0</v>
      </c>
      <c r="DS556" t="s">
        <v>425</v>
      </c>
      <c r="DT556">
        <v>4</v>
      </c>
      <c r="DU556">
        <v>200</v>
      </c>
      <c r="DV556">
        <v>100</v>
      </c>
      <c r="DW556" s="75">
        <f ca="1">INDIRECT(ADDRESS(11+(MATCH(RIGHT(Table14[[#This Row],[spawner_sku]],LEN(Table14[[#This Row],[spawner_sku]])-FIND("/",Table14[[#This Row],[spawner_sku]])),Table1[Entity Prefab],0)),10,1,1,"Entities"))</f>
        <v>0</v>
      </c>
      <c r="DX556" s="75">
        <f ca="1">ROUND((Table14[[#This Row],[XP]]*Table14[[#This Row],[entity_spawned (AVG)]])*(Table14[[#This Row],[activating_chance]]/100),0)</f>
        <v>0</v>
      </c>
      <c r="DY556" s="145" t="str">
        <f ca="1">INDIRECT(ADDRESS(11+(MATCH(RIGHT(Table14[[#This Row],[spawner_sku]],LEN(Table14[[#This Row],[spawner_sku]])-FIND("/",Table14[[#This Row],[spawner_sku]])),Table28[Entity Prefab],0)),25,1,1,"Entities"))</f>
        <v>yes</v>
      </c>
      <c r="DZ556" s="72">
        <v>4</v>
      </c>
      <c r="EA556" s="72">
        <v>4</v>
      </c>
      <c r="EB556" s="72" t="b">
        <v>0</v>
      </c>
      <c r="EC556" s="72"/>
      <c r="ED556" s="72"/>
      <c r="EE556" s="72"/>
      <c r="EF556" s="72"/>
      <c r="EG556" s="72"/>
      <c r="EH556" s="72"/>
      <c r="EI556" s="72"/>
      <c r="EJ556" s="72"/>
      <c r="EK556" s="72"/>
      <c r="EL556" s="72"/>
      <c r="EM556" s="72"/>
    </row>
    <row r="557" spans="2:143" x14ac:dyDescent="0.25">
      <c r="B557" s="73" t="s">
        <v>243</v>
      </c>
      <c r="C557">
        <v>1</v>
      </c>
      <c r="D557">
        <v>130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425</v>
      </c>
      <c r="DT557">
        <v>2</v>
      </c>
      <c r="DU557">
        <v>200</v>
      </c>
      <c r="DV557">
        <v>60</v>
      </c>
      <c r="DW557" s="75">
        <f ca="1">INDIRECT(ADDRESS(11+(MATCH(RIGHT(Table14[[#This Row],[spawner_sku]],LEN(Table14[[#This Row],[spawner_sku]])-FIND("/",Table14[[#This Row],[spawner_sku]])),Table1[Entity Prefab],0)),10,1,1,"Entities"))</f>
        <v>0</v>
      </c>
      <c r="DX557" s="75">
        <f ca="1">ROUND((Table14[[#This Row],[XP]]*Table14[[#This Row],[entity_spawned (AVG)]])*(Table14[[#This Row],[activating_chance]]/100),0)</f>
        <v>0</v>
      </c>
      <c r="DY557" s="145" t="str">
        <f ca="1">INDIRECT(ADDRESS(11+(MATCH(RIGHT(Table14[[#This Row],[spawner_sku]],LEN(Table14[[#This Row],[spawner_sku]])-FIND("/",Table14[[#This Row],[spawner_sku]])),Table28[Entity Prefab],0)),25,1,1,"Entities"))</f>
        <v>yes</v>
      </c>
      <c r="DZ557" s="72">
        <v>1</v>
      </c>
      <c r="EA557" s="72">
        <v>3</v>
      </c>
      <c r="EB557" s="72" t="b">
        <v>0</v>
      </c>
      <c r="EC557" s="72"/>
      <c r="ED557" s="72"/>
      <c r="EE557" s="72"/>
      <c r="EF557" s="72"/>
      <c r="EG557" s="72"/>
      <c r="EH557" s="72"/>
      <c r="EI557" s="72"/>
      <c r="EJ557" s="72"/>
      <c r="EK557" s="72"/>
      <c r="EL557" s="72"/>
      <c r="EM557" s="72"/>
    </row>
    <row r="558" spans="2:143" x14ac:dyDescent="0.25">
      <c r="B558" s="73" t="s">
        <v>243</v>
      </c>
      <c r="C558">
        <v>2.5</v>
      </c>
      <c r="D558">
        <v>190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63</v>
      </c>
      <c r="H558" s="72" t="str">
        <f ca="1">INDIRECT(ADDRESS(11+(MATCH(RIGHT(Table245[[#This Row],[spawner_sku]],LEN(Table245[[#This Row],[spawner_sku]])-FIND("/",Table245[[#This Row],[spawner_sku]])),Table28[Entity Prefab],0)),24,1,1,"Entities"))</f>
        <v>no</v>
      </c>
      <c r="I558" s="72">
        <v>2</v>
      </c>
      <c r="J558" s="72">
        <v>3</v>
      </c>
      <c r="K558" s="72" t="b">
        <v>0</v>
      </c>
      <c r="DS558" t="s">
        <v>425</v>
      </c>
      <c r="DT558">
        <v>4</v>
      </c>
      <c r="DU558">
        <v>200</v>
      </c>
      <c r="DV558">
        <v>100</v>
      </c>
      <c r="DW558" s="75">
        <f ca="1">INDIRECT(ADDRESS(11+(MATCH(RIGHT(Table14[[#This Row],[spawner_sku]],LEN(Table14[[#This Row],[spawner_sku]])-FIND("/",Table14[[#This Row],[spawner_sku]])),Table1[Entity Prefab],0)),10,1,1,"Entities"))</f>
        <v>0</v>
      </c>
      <c r="DX558" s="75">
        <f ca="1">ROUND((Table14[[#This Row],[XP]]*Table14[[#This Row],[entity_spawned (AVG)]])*(Table14[[#This Row],[activating_chance]]/100),0)</f>
        <v>0</v>
      </c>
      <c r="DY558" s="145" t="str">
        <f ca="1">INDIRECT(ADDRESS(11+(MATCH(RIGHT(Table14[[#This Row],[spawner_sku]],LEN(Table14[[#This Row],[spawner_sku]])-FIND("/",Table14[[#This Row],[spawner_sku]])),Table28[Entity Prefab],0)),25,1,1,"Entities"))</f>
        <v>yes</v>
      </c>
      <c r="DZ558" s="72">
        <v>4</v>
      </c>
      <c r="EA558" s="72">
        <v>4</v>
      </c>
      <c r="EB558" s="72" t="b">
        <v>0</v>
      </c>
      <c r="EC558" s="72"/>
      <c r="ED558" s="72"/>
      <c r="EE558" s="72"/>
      <c r="EF558" s="72"/>
      <c r="EG558" s="72"/>
      <c r="EH558" s="72"/>
      <c r="EI558" s="72"/>
      <c r="EJ558" s="72"/>
      <c r="EK558" s="72"/>
      <c r="EL558" s="72"/>
      <c r="EM558" s="72"/>
    </row>
    <row r="559" spans="2:143" x14ac:dyDescent="0.25">
      <c r="B559" s="73" t="s">
        <v>243</v>
      </c>
      <c r="C559">
        <v>1</v>
      </c>
      <c r="D559">
        <v>140</v>
      </c>
      <c r="E559">
        <v>90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23</v>
      </c>
      <c r="H559" s="72" t="str">
        <f ca="1">INDIRECT(ADDRESS(11+(MATCH(RIGHT(Table245[[#This Row],[spawner_sku]],LEN(Table245[[#This Row],[spawner_sku]])-FIND("/",Table245[[#This Row],[spawner_sku]])),Table28[Entity Prefab],0)),24,1,1,"Entities"))</f>
        <v>no</v>
      </c>
      <c r="I559" s="72">
        <v>1</v>
      </c>
      <c r="J559" s="72">
        <v>1</v>
      </c>
      <c r="K559" s="72" t="b">
        <v>0</v>
      </c>
      <c r="DS559" t="s">
        <v>425</v>
      </c>
      <c r="DT559">
        <v>3</v>
      </c>
      <c r="DU559">
        <v>220</v>
      </c>
      <c r="DV559">
        <v>100</v>
      </c>
      <c r="DW559" s="75">
        <f ca="1">INDIRECT(ADDRESS(11+(MATCH(RIGHT(Table14[[#This Row],[spawner_sku]],LEN(Table14[[#This Row],[spawner_sku]])-FIND("/",Table14[[#This Row],[spawner_sku]])),Table1[Entity Prefab],0)),10,1,1,"Entities"))</f>
        <v>0</v>
      </c>
      <c r="DX559" s="75">
        <f ca="1">ROUND((Table14[[#This Row],[XP]]*Table14[[#This Row],[entity_spawned (AVG)]])*(Table14[[#This Row],[activating_chance]]/100),0)</f>
        <v>0</v>
      </c>
      <c r="DY559" s="145" t="str">
        <f ca="1">INDIRECT(ADDRESS(11+(MATCH(RIGHT(Table14[[#This Row],[spawner_sku]],LEN(Table14[[#This Row],[spawner_sku]])-FIND("/",Table14[[#This Row],[spawner_sku]])),Table28[Entity Prefab],0)),25,1,1,"Entities"))</f>
        <v>yes</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DS560" t="s">
        <v>425</v>
      </c>
      <c r="DT560">
        <v>2</v>
      </c>
      <c r="DU560">
        <v>200</v>
      </c>
      <c r="DV560">
        <v>100</v>
      </c>
      <c r="DW560" s="75">
        <f ca="1">INDIRECT(ADDRESS(11+(MATCH(RIGHT(Table14[[#This Row],[spawner_sku]],LEN(Table14[[#This Row],[spawner_sku]])-FIND("/",Table14[[#This Row],[spawner_sku]])),Table1[Entity Prefab],0)),10,1,1,"Entities"))</f>
        <v>0</v>
      </c>
      <c r="DX560" s="75">
        <f ca="1">ROUND((Table14[[#This Row],[XP]]*Table14[[#This Row],[entity_spawned (AVG)]])*(Table14[[#This Row],[activating_chance]]/100),0)</f>
        <v>0</v>
      </c>
      <c r="DY560" s="145" t="str">
        <f ca="1">INDIRECT(ADDRESS(11+(MATCH(RIGHT(Table14[[#This Row],[spawner_sku]],LEN(Table14[[#This Row],[spawner_sku]])-FIND("/",Table14[[#This Row],[spawner_sku]])),Table28[Entity Prefab],0)),25,1,1,"Entities"))</f>
        <v>yes</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425</v>
      </c>
      <c r="DT561">
        <v>4</v>
      </c>
      <c r="DU561">
        <v>200</v>
      </c>
      <c r="DV561">
        <v>100</v>
      </c>
      <c r="DW561" s="75">
        <f ca="1">INDIRECT(ADDRESS(11+(MATCH(RIGHT(Table14[[#This Row],[spawner_sku]],LEN(Table14[[#This Row],[spawner_sku]])-FIND("/",Table14[[#This Row],[spawner_sku]])),Table1[Entity Prefab],0)),10,1,1,"Entities"))</f>
        <v>0</v>
      </c>
      <c r="DX561" s="75">
        <f ca="1">ROUND((Table14[[#This Row],[XP]]*Table14[[#This Row],[entity_spawned (AVG)]])*(Table14[[#This Row],[activating_chance]]/100),0)</f>
        <v>0</v>
      </c>
      <c r="DY561" s="145" t="str">
        <f ca="1">INDIRECT(ADDRESS(11+(MATCH(RIGHT(Table14[[#This Row],[spawner_sku]],LEN(Table14[[#This Row],[spawner_sku]])-FIND("/",Table14[[#This Row],[spawner_sku]])),Table28[Entity Prefab],0)),25,1,1,"Entities"))</f>
        <v>yes</v>
      </c>
      <c r="DZ561" s="72">
        <v>4</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425</v>
      </c>
      <c r="DT562">
        <v>2</v>
      </c>
      <c r="DU562">
        <v>200</v>
      </c>
      <c r="DV562">
        <v>90</v>
      </c>
      <c r="DW562" s="75">
        <f ca="1">INDIRECT(ADDRESS(11+(MATCH(RIGHT(Table14[[#This Row],[spawner_sku]],LEN(Table14[[#This Row],[spawner_sku]])-FIND("/",Table14[[#This Row],[spawner_sku]])),Table1[Entity Prefab],0)),10,1,1,"Entities"))</f>
        <v>0</v>
      </c>
      <c r="DX562" s="75">
        <f ca="1">ROUND((Table14[[#This Row],[XP]]*Table14[[#This Row],[entity_spawned (AVG)]])*(Table14[[#This Row],[activating_chance]]/100),0)</f>
        <v>0</v>
      </c>
      <c r="DY562" s="145" t="str">
        <f ca="1">INDIRECT(ADDRESS(11+(MATCH(RIGHT(Table14[[#This Row],[spawner_sku]],LEN(Table14[[#This Row],[spawner_sku]])-FIND("/",Table14[[#This Row],[spawner_sku]])),Table28[Entity Prefab],0)),25,1,1,"Entities"))</f>
        <v>yes</v>
      </c>
      <c r="DZ562" s="72">
        <v>2</v>
      </c>
      <c r="EA562" s="72">
        <v>2</v>
      </c>
      <c r="EB562" s="72" t="b">
        <v>0</v>
      </c>
      <c r="EC562" s="72"/>
      <c r="ED562" s="72"/>
      <c r="EE562" s="72"/>
      <c r="EF562" s="72"/>
      <c r="EG562" s="72"/>
      <c r="EH562" s="72"/>
      <c r="EI562" s="72"/>
      <c r="EJ562" s="72"/>
      <c r="EK562" s="72"/>
      <c r="EL562" s="72"/>
      <c r="EM562" s="72"/>
    </row>
    <row r="563" spans="2:143" x14ac:dyDescent="0.25">
      <c r="B563" s="73" t="s">
        <v>243</v>
      </c>
      <c r="C563">
        <v>1</v>
      </c>
      <c r="D563">
        <v>190</v>
      </c>
      <c r="E563">
        <v>80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20</v>
      </c>
      <c r="H563" s="72" t="str">
        <f ca="1">INDIRECT(ADDRESS(11+(MATCH(RIGHT(Table245[[#This Row],[spawner_sku]],LEN(Table245[[#This Row],[spawner_sku]])-FIND("/",Table245[[#This Row],[spawner_sku]])),Table28[Entity Prefab],0)),24,1,1,"Entities"))</f>
        <v>no</v>
      </c>
      <c r="I563" s="72">
        <v>1</v>
      </c>
      <c r="J563" s="72">
        <v>1</v>
      </c>
      <c r="K563" s="72" t="b">
        <v>0</v>
      </c>
      <c r="DS563" t="s">
        <v>425</v>
      </c>
      <c r="DT563">
        <v>4</v>
      </c>
      <c r="DU563">
        <v>200</v>
      </c>
      <c r="DV563">
        <v>100</v>
      </c>
      <c r="DW563" s="75">
        <f ca="1">INDIRECT(ADDRESS(11+(MATCH(RIGHT(Table14[[#This Row],[spawner_sku]],LEN(Table14[[#This Row],[spawner_sku]])-FIND("/",Table14[[#This Row],[spawner_sku]])),Table1[Entity Prefab],0)),10,1,1,"Entities"))</f>
        <v>0</v>
      </c>
      <c r="DX563" s="75">
        <f ca="1">ROUND((Table14[[#This Row],[XP]]*Table14[[#This Row],[entity_spawned (AVG)]])*(Table14[[#This Row],[activating_chance]]/100),0)</f>
        <v>0</v>
      </c>
      <c r="DY563" s="145" t="str">
        <f ca="1">INDIRECT(ADDRESS(11+(MATCH(RIGHT(Table14[[#This Row],[spawner_sku]],LEN(Table14[[#This Row],[spawner_sku]])-FIND("/",Table14[[#This Row],[spawner_sku]])),Table28[Entity Prefab],0)),25,1,1,"Entities"))</f>
        <v>yes</v>
      </c>
      <c r="DZ563" s="72">
        <v>4</v>
      </c>
      <c r="EA563" s="72">
        <v>4</v>
      </c>
      <c r="EB563" s="72" t="b">
        <v>0</v>
      </c>
      <c r="EC563" s="72"/>
      <c r="ED563" s="72"/>
      <c r="EE563" s="72"/>
      <c r="EF563" s="72"/>
      <c r="EG563" s="72"/>
      <c r="EH563" s="72"/>
      <c r="EI563" s="72"/>
      <c r="EJ563" s="72"/>
      <c r="EK563" s="72"/>
      <c r="EL563" s="72"/>
      <c r="EM563" s="72"/>
    </row>
    <row r="564" spans="2:143" x14ac:dyDescent="0.25">
      <c r="B564" s="73" t="s">
        <v>243</v>
      </c>
      <c r="C564">
        <v>1</v>
      </c>
      <c r="D564">
        <v>190</v>
      </c>
      <c r="E564">
        <v>30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8</v>
      </c>
      <c r="H564" s="72" t="str">
        <f ca="1">INDIRECT(ADDRESS(11+(MATCH(RIGHT(Table245[[#This Row],[spawner_sku]],LEN(Table245[[#This Row],[spawner_sku]])-FIND("/",Table245[[#This Row],[spawner_sku]])),Table28[Entity Prefab],0)),24,1,1,"Entities"))</f>
        <v>no</v>
      </c>
      <c r="I564" s="72">
        <v>1</v>
      </c>
      <c r="J564" s="72">
        <v>1</v>
      </c>
      <c r="K564" s="72" t="b">
        <v>0</v>
      </c>
      <c r="DS564" t="s">
        <v>425</v>
      </c>
      <c r="DT564">
        <v>3.5</v>
      </c>
      <c r="DU564">
        <v>200</v>
      </c>
      <c r="DV564">
        <v>100</v>
      </c>
      <c r="DW564" s="75">
        <f ca="1">INDIRECT(ADDRESS(11+(MATCH(RIGHT(Table14[[#This Row],[spawner_sku]],LEN(Table14[[#This Row],[spawner_sku]])-FIND("/",Table14[[#This Row],[spawner_sku]])),Table1[Entity Prefab],0)),10,1,1,"Entities"))</f>
        <v>0</v>
      </c>
      <c r="DX564" s="75">
        <f ca="1">ROUND((Table14[[#This Row],[XP]]*Table14[[#This Row],[entity_spawned (AVG)]])*(Table14[[#This Row],[activating_chance]]/100),0)</f>
        <v>0</v>
      </c>
      <c r="DY564" s="145" t="str">
        <f ca="1">INDIRECT(ADDRESS(11+(MATCH(RIGHT(Table14[[#This Row],[spawner_sku]],LEN(Table14[[#This Row],[spawner_sku]])-FIND("/",Table14[[#This Row],[spawner_sku]])),Table28[Entity Prefab],0)),25,1,1,"Entities"))</f>
        <v>yes</v>
      </c>
      <c r="DZ564" s="72">
        <v>3</v>
      </c>
      <c r="EA564" s="72">
        <v>4</v>
      </c>
      <c r="EB564" s="72" t="b">
        <v>0</v>
      </c>
      <c r="EC564" s="72"/>
      <c r="ED564" s="72"/>
      <c r="EE564" s="72"/>
      <c r="EF564" s="72"/>
      <c r="EG564" s="72"/>
      <c r="EH564" s="72"/>
      <c r="EI564" s="72"/>
      <c r="EJ564" s="72"/>
      <c r="EK564" s="72"/>
      <c r="EL564" s="72"/>
      <c r="EM564" s="72"/>
    </row>
    <row r="565" spans="2:143" x14ac:dyDescent="0.25">
      <c r="B565" s="73" t="s">
        <v>243</v>
      </c>
      <c r="C565">
        <v>1</v>
      </c>
      <c r="D565">
        <v>170</v>
      </c>
      <c r="E565">
        <v>60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15</v>
      </c>
      <c r="H565" s="72" t="str">
        <f ca="1">INDIRECT(ADDRESS(11+(MATCH(RIGHT(Table245[[#This Row],[spawner_sku]],LEN(Table245[[#This Row],[spawner_sku]])-FIND("/",Table245[[#This Row],[spawner_sku]])),Table28[Entity Prefab],0)),24,1,1,"Entities"))</f>
        <v>no</v>
      </c>
      <c r="I565" s="72">
        <v>1</v>
      </c>
      <c r="J565" s="72">
        <v>1</v>
      </c>
      <c r="K565" s="72" t="b">
        <v>0</v>
      </c>
      <c r="DS565" t="s">
        <v>425</v>
      </c>
      <c r="DT565">
        <v>4</v>
      </c>
      <c r="DU565">
        <v>200</v>
      </c>
      <c r="DV565">
        <v>100</v>
      </c>
      <c r="DW565" s="75">
        <f ca="1">INDIRECT(ADDRESS(11+(MATCH(RIGHT(Table14[[#This Row],[spawner_sku]],LEN(Table14[[#This Row],[spawner_sku]])-FIND("/",Table14[[#This Row],[spawner_sku]])),Table1[Entity Prefab],0)),10,1,1,"Entities"))</f>
        <v>0</v>
      </c>
      <c r="DX565" s="75">
        <f ca="1">ROUND((Table14[[#This Row],[XP]]*Table14[[#This Row],[entity_spawned (AVG)]])*(Table14[[#This Row],[activating_chance]]/100),0)</f>
        <v>0</v>
      </c>
      <c r="DY565" s="145" t="str">
        <f ca="1">INDIRECT(ADDRESS(11+(MATCH(RIGHT(Table14[[#This Row],[spawner_sku]],LEN(Table14[[#This Row],[spawner_sku]])-FIND("/",Table14[[#This Row],[spawner_sku]])),Table28[Entity Prefab],0)),25,1,1,"Entities"))</f>
        <v>yes</v>
      </c>
      <c r="DZ565" s="72">
        <v>4</v>
      </c>
      <c r="EA565" s="72">
        <v>4</v>
      </c>
      <c r="EB565" s="72" t="b">
        <v>0</v>
      </c>
      <c r="EC565" s="72"/>
      <c r="ED565" s="72"/>
      <c r="EE565" s="72"/>
      <c r="EF565" s="72"/>
      <c r="EG565" s="72"/>
      <c r="EH565" s="72"/>
      <c r="EI565" s="72"/>
      <c r="EJ565" s="72"/>
      <c r="EK565" s="72"/>
      <c r="EL565" s="72"/>
      <c r="EM565" s="72"/>
    </row>
    <row r="566" spans="2:143" x14ac:dyDescent="0.25">
      <c r="B566" s="73" t="s">
        <v>243</v>
      </c>
      <c r="C566">
        <v>1</v>
      </c>
      <c r="D566">
        <v>170</v>
      </c>
      <c r="E566">
        <v>55</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14</v>
      </c>
      <c r="H566" s="72" t="str">
        <f ca="1">INDIRECT(ADDRESS(11+(MATCH(RIGHT(Table245[[#This Row],[spawner_sku]],LEN(Table245[[#This Row],[spawner_sku]])-FIND("/",Table245[[#This Row],[spawner_sku]])),Table28[Entity Prefab],0)),24,1,1,"Entities"))</f>
        <v>no</v>
      </c>
      <c r="I566" s="72">
        <v>1</v>
      </c>
      <c r="J566" s="72">
        <v>1</v>
      </c>
      <c r="K566" s="72" t="b">
        <v>0</v>
      </c>
      <c r="DS566" t="s">
        <v>425</v>
      </c>
      <c r="DT566">
        <v>4</v>
      </c>
      <c r="DU566">
        <v>220</v>
      </c>
      <c r="DV566">
        <v>30</v>
      </c>
      <c r="DW566" s="75">
        <f ca="1">INDIRECT(ADDRESS(11+(MATCH(RIGHT(Table14[[#This Row],[spawner_sku]],LEN(Table14[[#This Row],[spawner_sku]])-FIND("/",Table14[[#This Row],[spawner_sku]])),Table1[Entity Prefab],0)),10,1,1,"Entities"))</f>
        <v>0</v>
      </c>
      <c r="DX566" s="75">
        <f ca="1">ROUND((Table14[[#This Row],[XP]]*Table14[[#This Row],[entity_spawned (AVG)]])*(Table14[[#This Row],[activating_chance]]/100),0)</f>
        <v>0</v>
      </c>
      <c r="DY566" s="145" t="str">
        <f ca="1">INDIRECT(ADDRESS(11+(MATCH(RIGHT(Table14[[#This Row],[spawner_sku]],LEN(Table14[[#This Row],[spawner_sku]])-FIND("/",Table14[[#This Row],[spawner_sku]])),Table28[Entity Prefab],0)),25,1,1,"Entities"))</f>
        <v>yes</v>
      </c>
      <c r="DZ566" s="72">
        <v>4</v>
      </c>
      <c r="EA566" s="72">
        <v>4</v>
      </c>
      <c r="EB566" s="72" t="b">
        <v>0</v>
      </c>
      <c r="EC566" s="72"/>
      <c r="ED566" s="72"/>
      <c r="EE566" s="72"/>
      <c r="EF566" s="72"/>
      <c r="EG566" s="72"/>
      <c r="EH566" s="72"/>
      <c r="EI566" s="72"/>
      <c r="EJ566" s="72"/>
      <c r="EK566" s="72"/>
      <c r="EL566" s="72"/>
      <c r="EM566" s="72"/>
    </row>
    <row r="567" spans="2:143" x14ac:dyDescent="0.25">
      <c r="B567" s="73" t="s">
        <v>243</v>
      </c>
      <c r="C567">
        <v>1</v>
      </c>
      <c r="D567">
        <v>170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425</v>
      </c>
      <c r="DT567">
        <v>4</v>
      </c>
      <c r="DU567">
        <v>200</v>
      </c>
      <c r="DV567">
        <v>100</v>
      </c>
      <c r="DW567" s="75">
        <f ca="1">INDIRECT(ADDRESS(11+(MATCH(RIGHT(Table14[[#This Row],[spawner_sku]],LEN(Table14[[#This Row],[spawner_sku]])-FIND("/",Table14[[#This Row],[spawner_sku]])),Table1[Entity Prefab],0)),10,1,1,"Entities"))</f>
        <v>0</v>
      </c>
      <c r="DX567" s="75">
        <f ca="1">ROUND((Table14[[#This Row],[XP]]*Table14[[#This Row],[entity_spawned (AVG)]])*(Table14[[#This Row],[activating_chance]]/100),0)</f>
        <v>0</v>
      </c>
      <c r="DY567" s="145" t="str">
        <f ca="1">INDIRECT(ADDRESS(11+(MATCH(RIGHT(Table14[[#This Row],[spawner_sku]],LEN(Table14[[#This Row],[spawner_sku]])-FIND("/",Table14[[#This Row],[spawner_sku]])),Table28[Entity Prefab],0)),25,1,1,"Entities"))</f>
        <v>yes</v>
      </c>
      <c r="DZ567" s="72">
        <v>4</v>
      </c>
      <c r="EA567" s="72">
        <v>4</v>
      </c>
      <c r="EB567" s="72" t="b">
        <v>0</v>
      </c>
      <c r="EC567" s="72"/>
      <c r="ED567" s="72"/>
      <c r="EE567" s="72"/>
      <c r="EF567" s="72"/>
      <c r="EG567" s="72"/>
      <c r="EH567" s="72"/>
      <c r="EI567" s="72"/>
      <c r="EJ567" s="72"/>
      <c r="EK567" s="72"/>
      <c r="EL567" s="72"/>
      <c r="EM567" s="72"/>
    </row>
    <row r="568" spans="2:143" x14ac:dyDescent="0.25">
      <c r="B568" s="73" t="s">
        <v>243</v>
      </c>
      <c r="C568">
        <v>1</v>
      </c>
      <c r="D568">
        <v>190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425</v>
      </c>
      <c r="DT568">
        <v>2</v>
      </c>
      <c r="DU568">
        <v>200</v>
      </c>
      <c r="DV568">
        <v>100</v>
      </c>
      <c r="DW568" s="75">
        <f ca="1">INDIRECT(ADDRESS(11+(MATCH(RIGHT(Table14[[#This Row],[spawner_sku]],LEN(Table14[[#This Row],[spawner_sku]])-FIND("/",Table14[[#This Row],[spawner_sku]])),Table1[Entity Prefab],0)),10,1,1,"Entities"))</f>
        <v>0</v>
      </c>
      <c r="DX568" s="75">
        <f ca="1">ROUND((Table14[[#This Row],[XP]]*Table14[[#This Row],[entity_spawned (AVG)]])*(Table14[[#This Row],[activating_chance]]/100),0)</f>
        <v>0</v>
      </c>
      <c r="DY568" s="145" t="str">
        <f ca="1">INDIRECT(ADDRESS(11+(MATCH(RIGHT(Table14[[#This Row],[spawner_sku]],LEN(Table14[[#This Row],[spawner_sku]])-FIND("/",Table14[[#This Row],[spawner_sku]])),Table28[Entity Prefab],0)),25,1,1,"Entities"))</f>
        <v>yes</v>
      </c>
      <c r="DZ568" s="72">
        <v>1</v>
      </c>
      <c r="EA568" s="72">
        <v>3</v>
      </c>
      <c r="EB568" s="72" t="b">
        <v>0</v>
      </c>
      <c r="EC568" s="72"/>
      <c r="ED568" s="72"/>
      <c r="EE568" s="72"/>
      <c r="EF568" s="72"/>
      <c r="EG568" s="72"/>
      <c r="EH568" s="72"/>
      <c r="EI568" s="72"/>
      <c r="EJ568" s="72"/>
      <c r="EK568" s="72"/>
      <c r="EL568" s="72"/>
      <c r="EM568" s="72"/>
    </row>
    <row r="569" spans="2:143" x14ac:dyDescent="0.25">
      <c r="B569" s="73" t="s">
        <v>243</v>
      </c>
      <c r="C569">
        <v>1</v>
      </c>
      <c r="D569">
        <v>170</v>
      </c>
      <c r="E569">
        <v>65</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16</v>
      </c>
      <c r="H569" s="72" t="str">
        <f ca="1">INDIRECT(ADDRESS(11+(MATCH(RIGHT(Table245[[#This Row],[spawner_sku]],LEN(Table245[[#This Row],[spawner_sku]])-FIND("/",Table245[[#This Row],[spawner_sku]])),Table28[Entity Prefab],0)),24,1,1,"Entities"))</f>
        <v>no</v>
      </c>
      <c r="I569" s="72">
        <v>1</v>
      </c>
      <c r="J569" s="72">
        <v>1</v>
      </c>
      <c r="K569" s="72" t="b">
        <v>0</v>
      </c>
      <c r="DS569" t="s">
        <v>425</v>
      </c>
      <c r="DT569">
        <v>2</v>
      </c>
      <c r="DU569">
        <v>200</v>
      </c>
      <c r="DV569">
        <v>80</v>
      </c>
      <c r="DW569" s="75">
        <f ca="1">INDIRECT(ADDRESS(11+(MATCH(RIGHT(Table14[[#This Row],[spawner_sku]],LEN(Table14[[#This Row],[spawner_sku]])-FIND("/",Table14[[#This Row],[spawner_sku]])),Table1[Entity Prefab],0)),10,1,1,"Entities"))</f>
        <v>0</v>
      </c>
      <c r="DX569" s="75">
        <f ca="1">ROUND((Table14[[#This Row],[XP]]*Table14[[#This Row],[entity_spawned (AVG)]])*(Table14[[#This Row],[activating_chance]]/100),0)</f>
        <v>0</v>
      </c>
      <c r="DY569" s="145" t="str">
        <f ca="1">INDIRECT(ADDRESS(11+(MATCH(RIGHT(Table14[[#This Row],[spawner_sku]],LEN(Table14[[#This Row],[spawner_sku]])-FIND("/",Table14[[#This Row],[spawner_sku]])),Table28[Entity Prefab],0)),25,1,1,"Entities"))</f>
        <v>yes</v>
      </c>
      <c r="DZ569" s="72">
        <v>2</v>
      </c>
      <c r="EA569" s="72">
        <v>2</v>
      </c>
      <c r="EB569" s="72" t="b">
        <v>0</v>
      </c>
      <c r="EC569" s="72"/>
      <c r="ED569" s="72"/>
      <c r="EE569" s="72"/>
      <c r="EF569" s="72"/>
      <c r="EG569" s="72"/>
      <c r="EH569" s="72"/>
      <c r="EI569" s="72"/>
      <c r="EJ569" s="72"/>
      <c r="EK569" s="72"/>
      <c r="EL569" s="72"/>
      <c r="EM569" s="72"/>
    </row>
    <row r="570" spans="2:143" x14ac:dyDescent="0.25">
      <c r="B570" s="73" t="s">
        <v>243</v>
      </c>
      <c r="C570">
        <v>1</v>
      </c>
      <c r="D570">
        <v>160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425</v>
      </c>
      <c r="DT570">
        <v>4</v>
      </c>
      <c r="DU570">
        <v>200</v>
      </c>
      <c r="DV570">
        <v>100</v>
      </c>
      <c r="DW570" s="75">
        <f ca="1">INDIRECT(ADDRESS(11+(MATCH(RIGHT(Table14[[#This Row],[spawner_sku]],LEN(Table14[[#This Row],[spawner_sku]])-FIND("/",Table14[[#This Row],[spawner_sku]])),Table1[Entity Prefab],0)),10,1,1,"Entities"))</f>
        <v>0</v>
      </c>
      <c r="DX570" s="75">
        <f ca="1">ROUND((Table14[[#This Row],[XP]]*Table14[[#This Row],[entity_spawned (AVG)]])*(Table14[[#This Row],[activating_chance]]/100),0)</f>
        <v>0</v>
      </c>
      <c r="DY570" s="145" t="str">
        <f ca="1">INDIRECT(ADDRESS(11+(MATCH(RIGHT(Table14[[#This Row],[spawner_sku]],LEN(Table14[[#This Row],[spawner_sku]])-FIND("/",Table14[[#This Row],[spawner_sku]])),Table28[Entity Prefab],0)),25,1,1,"Entities"))</f>
        <v>yes</v>
      </c>
      <c r="DZ570" s="72">
        <v>4</v>
      </c>
      <c r="EA570" s="72">
        <v>4</v>
      </c>
      <c r="EB570" s="72" t="b">
        <v>0</v>
      </c>
      <c r="EC570" s="72"/>
      <c r="ED570" s="72"/>
      <c r="EE570" s="72"/>
      <c r="EF570" s="72"/>
      <c r="EG570" s="72"/>
      <c r="EH570" s="72"/>
      <c r="EI570" s="72"/>
      <c r="EJ570" s="72"/>
      <c r="EK570" s="72"/>
      <c r="EL570" s="72"/>
      <c r="EM570" s="72"/>
    </row>
    <row r="571" spans="2:143" x14ac:dyDescent="0.25">
      <c r="B571" s="73" t="s">
        <v>243</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425</v>
      </c>
      <c r="DT571">
        <v>1.5</v>
      </c>
      <c r="DU571">
        <v>200</v>
      </c>
      <c r="DV571">
        <v>100</v>
      </c>
      <c r="DW571" s="75">
        <f ca="1">INDIRECT(ADDRESS(11+(MATCH(RIGHT(Table14[[#This Row],[spawner_sku]],LEN(Table14[[#This Row],[spawner_sku]])-FIND("/",Table14[[#This Row],[spawner_sku]])),Table1[Entity Prefab],0)),10,1,1,"Entities"))</f>
        <v>0</v>
      </c>
      <c r="DX571" s="75">
        <f ca="1">ROUND((Table14[[#This Row],[XP]]*Table14[[#This Row],[entity_spawned (AVG)]])*(Table14[[#This Row],[activating_chance]]/100),0)</f>
        <v>0</v>
      </c>
      <c r="DY571" s="145" t="str">
        <f ca="1">INDIRECT(ADDRESS(11+(MATCH(RIGHT(Table14[[#This Row],[spawner_sku]],LEN(Table14[[#This Row],[spawner_sku]])-FIND("/",Table14[[#This Row],[spawner_sku]])),Table28[Entity Prefab],0)),25,1,1,"Entities"))</f>
        <v>yes</v>
      </c>
      <c r="DZ571" s="72">
        <v>1</v>
      </c>
      <c r="EA571" s="72">
        <v>2</v>
      </c>
      <c r="EB571" s="72" t="b">
        <v>0</v>
      </c>
      <c r="EC571" s="72"/>
      <c r="ED571" s="72"/>
      <c r="EE571" s="72"/>
      <c r="EF571" s="72"/>
      <c r="EG571" s="72"/>
      <c r="EH571" s="72"/>
      <c r="EI571" s="72"/>
      <c r="EJ571" s="72"/>
      <c r="EK571" s="72"/>
      <c r="EL571" s="72"/>
      <c r="EM571" s="72"/>
    </row>
    <row r="572" spans="2:143" x14ac:dyDescent="0.25">
      <c r="B572" s="73" t="s">
        <v>243</v>
      </c>
      <c r="C572">
        <v>1</v>
      </c>
      <c r="D572">
        <v>170</v>
      </c>
      <c r="E572">
        <v>80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20</v>
      </c>
      <c r="H572" s="72" t="str">
        <f ca="1">INDIRECT(ADDRESS(11+(MATCH(RIGHT(Table245[[#This Row],[spawner_sku]],LEN(Table245[[#This Row],[spawner_sku]])-FIND("/",Table245[[#This Row],[spawner_sku]])),Table28[Entity Prefab],0)),24,1,1,"Entities"))</f>
        <v>no</v>
      </c>
      <c r="I572" s="72">
        <v>1</v>
      </c>
      <c r="J572" s="72">
        <v>1</v>
      </c>
      <c r="K572" s="72" t="b">
        <v>0</v>
      </c>
      <c r="DS572" t="s">
        <v>425</v>
      </c>
      <c r="DT572">
        <v>4</v>
      </c>
      <c r="DU572">
        <v>200</v>
      </c>
      <c r="DV572">
        <v>100</v>
      </c>
      <c r="DW572" s="75">
        <f ca="1">INDIRECT(ADDRESS(11+(MATCH(RIGHT(Table14[[#This Row],[spawner_sku]],LEN(Table14[[#This Row],[spawner_sku]])-FIND("/",Table14[[#This Row],[spawner_sku]])),Table1[Entity Prefab],0)),10,1,1,"Entities"))</f>
        <v>0</v>
      </c>
      <c r="DX572" s="75">
        <f ca="1">ROUND((Table14[[#This Row],[XP]]*Table14[[#This Row],[entity_spawned (AVG)]])*(Table14[[#This Row],[activating_chance]]/100),0)</f>
        <v>0</v>
      </c>
      <c r="DY572" s="145" t="str">
        <f ca="1">INDIRECT(ADDRESS(11+(MATCH(RIGHT(Table14[[#This Row],[spawner_sku]],LEN(Table14[[#This Row],[spawner_sku]])-FIND("/",Table14[[#This Row],[spawner_sku]])),Table28[Entity Prefab],0)),25,1,1,"Entities"))</f>
        <v>yes</v>
      </c>
      <c r="DZ572" s="72">
        <v>4</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85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21</v>
      </c>
      <c r="H573" s="72" t="str">
        <f ca="1">INDIRECT(ADDRESS(11+(MATCH(RIGHT(Table245[[#This Row],[spawner_sku]],LEN(Table245[[#This Row],[spawner_sku]])-FIND("/",Table245[[#This Row],[spawner_sku]])),Table28[Entity Prefab],0)),24,1,1,"Entities"))</f>
        <v>no</v>
      </c>
      <c r="I573" s="72">
        <v>1</v>
      </c>
      <c r="J573" s="72">
        <v>1</v>
      </c>
      <c r="K573" s="72" t="b">
        <v>0</v>
      </c>
      <c r="DS573" t="s">
        <v>425</v>
      </c>
      <c r="DT573">
        <v>3</v>
      </c>
      <c r="DU573">
        <v>200</v>
      </c>
      <c r="DV573">
        <v>80</v>
      </c>
      <c r="DW573" s="75">
        <f ca="1">INDIRECT(ADDRESS(11+(MATCH(RIGHT(Table14[[#This Row],[spawner_sku]],LEN(Table14[[#This Row],[spawner_sku]])-FIND("/",Table14[[#This Row],[spawner_sku]])),Table1[Entity Prefab],0)),10,1,1,"Entities"))</f>
        <v>0</v>
      </c>
      <c r="DX573" s="75">
        <f ca="1">ROUND((Table14[[#This Row],[XP]]*Table14[[#This Row],[entity_spawned (AVG)]])*(Table14[[#This Row],[activating_chance]]/100),0)</f>
        <v>0</v>
      </c>
      <c r="DY573" s="145" t="str">
        <f ca="1">INDIRECT(ADDRESS(11+(MATCH(RIGHT(Table14[[#This Row],[spawner_sku]],LEN(Table14[[#This Row],[spawner_sku]])-FIND("/",Table14[[#This Row],[spawner_sku]])),Table28[Entity Prefab],0)),25,1,1,"Entities"))</f>
        <v>yes</v>
      </c>
      <c r="DZ573" s="72">
        <v>2</v>
      </c>
      <c r="EA573" s="72">
        <v>4</v>
      </c>
      <c r="EB573" s="72" t="b">
        <v>0</v>
      </c>
      <c r="EC573" s="72"/>
      <c r="ED573" s="72"/>
      <c r="EE573" s="72"/>
      <c r="EF573" s="72"/>
      <c r="EG573" s="72"/>
      <c r="EH573" s="72"/>
      <c r="EI573" s="72"/>
      <c r="EJ573" s="72"/>
      <c r="EK573" s="72"/>
      <c r="EL573" s="72"/>
      <c r="EM573" s="72"/>
    </row>
    <row r="574" spans="2:143" x14ac:dyDescent="0.25">
      <c r="B574" s="73" t="s">
        <v>243</v>
      </c>
      <c r="C574">
        <v>1</v>
      </c>
      <c r="D574">
        <v>190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425</v>
      </c>
      <c r="DT574">
        <v>1.5</v>
      </c>
      <c r="DU574">
        <v>200</v>
      </c>
      <c r="DV574">
        <v>100</v>
      </c>
      <c r="DW574" s="75">
        <f ca="1">INDIRECT(ADDRESS(11+(MATCH(RIGHT(Table14[[#This Row],[spawner_sku]],LEN(Table14[[#This Row],[spawner_sku]])-FIND("/",Table14[[#This Row],[spawner_sku]])),Table1[Entity Prefab],0)),10,1,1,"Entities"))</f>
        <v>0</v>
      </c>
      <c r="DX574" s="75">
        <f ca="1">ROUND((Table14[[#This Row],[XP]]*Table14[[#This Row],[entity_spawned (AVG)]])*(Table14[[#This Row],[activating_chance]]/100),0)</f>
        <v>0</v>
      </c>
      <c r="DY574" s="145" t="str">
        <f ca="1">INDIRECT(ADDRESS(11+(MATCH(RIGHT(Table14[[#This Row],[spawner_sku]],LEN(Table14[[#This Row],[spawner_sku]])-FIND("/",Table14[[#This Row],[spawner_sku]])),Table28[Entity Prefab],0)),25,1,1,"Entities"))</f>
        <v>yes</v>
      </c>
      <c r="DZ574" s="72">
        <v>1</v>
      </c>
      <c r="EA574" s="72">
        <v>2</v>
      </c>
      <c r="EB574" s="72" t="b">
        <v>0</v>
      </c>
      <c r="EC574" s="72"/>
      <c r="ED574" s="72"/>
      <c r="EE574" s="72"/>
      <c r="EF574" s="72"/>
      <c r="EG574" s="72"/>
      <c r="EH574" s="72"/>
      <c r="EI574" s="72"/>
      <c r="EJ574" s="72"/>
      <c r="EK574" s="72"/>
      <c r="EL574" s="72"/>
      <c r="EM574" s="72"/>
    </row>
    <row r="575" spans="2:143" x14ac:dyDescent="0.25">
      <c r="B575" s="73" t="s">
        <v>243</v>
      </c>
      <c r="C575">
        <v>2</v>
      </c>
      <c r="D575">
        <v>205</v>
      </c>
      <c r="E575">
        <v>95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48</v>
      </c>
      <c r="H575" s="72" t="str">
        <f ca="1">INDIRECT(ADDRESS(11+(MATCH(RIGHT(Table245[[#This Row],[spawner_sku]],LEN(Table245[[#This Row],[spawner_sku]])-FIND("/",Table245[[#This Row],[spawner_sku]])),Table28[Entity Prefab],0)),24,1,1,"Entities"))</f>
        <v>no</v>
      </c>
      <c r="I575" s="72">
        <v>2</v>
      </c>
      <c r="J575" s="72">
        <v>2</v>
      </c>
      <c r="K575" s="72" t="b">
        <v>0</v>
      </c>
      <c r="DS575" t="s">
        <v>234</v>
      </c>
      <c r="DT575">
        <v>1</v>
      </c>
      <c r="DU575">
        <v>500</v>
      </c>
      <c r="DV575">
        <v>75</v>
      </c>
      <c r="DW575" s="75">
        <f ca="1">INDIRECT(ADDRESS(11+(MATCH(RIGHT(Table14[[#This Row],[spawner_sku]],LEN(Table14[[#This Row],[spawner_sku]])-FIND("/",Table14[[#This Row],[spawner_sku]])),Table1[Entity Prefab],0)),10,1,1,"Entities"))</f>
        <v>25</v>
      </c>
      <c r="DX575" s="75">
        <f ca="1">ROUND((Table14[[#This Row],[XP]]*Table14[[#This Row],[entity_spawned (AVG)]])*(Table14[[#This Row],[activating_chance]]/100),0)</f>
        <v>19</v>
      </c>
      <c r="DY575" s="145" t="str">
        <f ca="1">INDIRECT(ADDRESS(11+(MATCH(RIGHT(Table14[[#This Row],[spawner_sku]],LEN(Table14[[#This Row],[spawner_sku]])-FIND("/",Table14[[#This Row],[spawner_sku]])),Table28[Entity Prefab],0)),25,1,1,"Entities"))</f>
        <v>no</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234</v>
      </c>
      <c r="DT576">
        <v>1</v>
      </c>
      <c r="DU576">
        <v>500</v>
      </c>
      <c r="DV576">
        <v>75</v>
      </c>
      <c r="DW576" s="75">
        <f ca="1">INDIRECT(ADDRESS(11+(MATCH(RIGHT(Table14[[#This Row],[spawner_sku]],LEN(Table14[[#This Row],[spawner_sku]])-FIND("/",Table14[[#This Row],[spawner_sku]])),Table1[Entity Prefab],0)),10,1,1,"Entities"))</f>
        <v>25</v>
      </c>
      <c r="DX576" s="75">
        <f ca="1">ROUND((Table14[[#This Row],[XP]]*Table14[[#This Row],[entity_spawned (AVG)]])*(Table14[[#This Row],[activating_chance]]/100),0)</f>
        <v>19</v>
      </c>
      <c r="DY576" s="145" t="str">
        <f ca="1">INDIRECT(ADDRESS(11+(MATCH(RIGHT(Table14[[#This Row],[spawner_sku]],LEN(Table14[[#This Row],[spawner_sku]])-FIND("/",Table14[[#This Row],[spawner_sku]])),Table28[Entity Prefab],0)),25,1,1,"Entities"))</f>
        <v>no</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1</v>
      </c>
      <c r="D577">
        <v>170</v>
      </c>
      <c r="E577">
        <v>40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10</v>
      </c>
      <c r="H577" s="72" t="str">
        <f ca="1">INDIRECT(ADDRESS(11+(MATCH(RIGHT(Table245[[#This Row],[spawner_sku]],LEN(Table245[[#This Row],[spawner_sku]])-FIND("/",Table245[[#This Row],[spawner_sku]])),Table28[Entity Prefab],0)),24,1,1,"Entities"))</f>
        <v>no</v>
      </c>
      <c r="I577" s="72">
        <v>1</v>
      </c>
      <c r="J577" s="72">
        <v>1</v>
      </c>
      <c r="K577" s="72" t="b">
        <v>0</v>
      </c>
      <c r="DS577" t="s">
        <v>234</v>
      </c>
      <c r="DT577">
        <v>1</v>
      </c>
      <c r="DU577">
        <v>500</v>
      </c>
      <c r="DV577">
        <v>100</v>
      </c>
      <c r="DW577" s="75">
        <f ca="1">INDIRECT(ADDRESS(11+(MATCH(RIGHT(Table14[[#This Row],[spawner_sku]],LEN(Table14[[#This Row],[spawner_sku]])-FIND("/",Table14[[#This Row],[spawner_sku]])),Table1[Entity Prefab],0)),10,1,1,"Entities"))</f>
        <v>25</v>
      </c>
      <c r="DX577" s="75">
        <f ca="1">ROUND((Table14[[#This Row],[XP]]*Table14[[#This Row],[entity_spawned (AVG)]])*(Table14[[#This Row],[activating_chance]]/100),0)</f>
        <v>25</v>
      </c>
      <c r="DY577" s="145" t="str">
        <f ca="1">INDIRECT(ADDRESS(11+(MATCH(RIGHT(Table14[[#This Row],[spawner_sku]],LEN(Table14[[#This Row],[spawner_sku]])-FIND("/",Table14[[#This Row],[spawner_sku]])),Table28[Entity Prefab],0)),25,1,1,"Entities"))</f>
        <v>no</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234</v>
      </c>
      <c r="DT578">
        <v>1</v>
      </c>
      <c r="DU578">
        <v>500</v>
      </c>
      <c r="DV578">
        <v>75</v>
      </c>
      <c r="DW578" s="75">
        <f ca="1">INDIRECT(ADDRESS(11+(MATCH(RIGHT(Table14[[#This Row],[spawner_sku]],LEN(Table14[[#This Row],[spawner_sku]])-FIND("/",Table14[[#This Row],[spawner_sku]])),Table1[Entity Prefab],0)),10,1,1,"Entities"))</f>
        <v>25</v>
      </c>
      <c r="DX578" s="75">
        <f ca="1">ROUND((Table14[[#This Row],[XP]]*Table14[[#This Row],[entity_spawned (AVG)]])*(Table14[[#This Row],[activating_chance]]/100),0)</f>
        <v>19</v>
      </c>
      <c r="DY578" s="145" t="str">
        <f ca="1">INDIRECT(ADDRESS(11+(MATCH(RIGHT(Table14[[#This Row],[spawner_sku]],LEN(Table14[[#This Row],[spawner_sku]])-FIND("/",Table14[[#This Row],[spawner_sku]])),Table28[Entity Prefab],0)),25,1,1,"Entities"))</f>
        <v>no</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190</v>
      </c>
      <c r="E579">
        <v>80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20</v>
      </c>
      <c r="H579" s="72" t="str">
        <f ca="1">INDIRECT(ADDRESS(11+(MATCH(RIGHT(Table245[[#This Row],[spawner_sku]],LEN(Table245[[#This Row],[spawner_sku]])-FIND("/",Table245[[#This Row],[spawner_sku]])),Table28[Entity Prefab],0)),24,1,1,"Entities"))</f>
        <v>no</v>
      </c>
      <c r="I579" s="72">
        <v>1</v>
      </c>
      <c r="J579" s="72">
        <v>1</v>
      </c>
      <c r="K579" s="72" t="b">
        <v>0</v>
      </c>
      <c r="DS579" t="s">
        <v>234</v>
      </c>
      <c r="DT579">
        <v>1</v>
      </c>
      <c r="DU579">
        <v>500</v>
      </c>
      <c r="DV579">
        <v>100</v>
      </c>
      <c r="DW579" s="75">
        <f ca="1">INDIRECT(ADDRESS(11+(MATCH(RIGHT(Table14[[#This Row],[spawner_sku]],LEN(Table14[[#This Row],[spawner_sku]])-FIND("/",Table14[[#This Row],[spawner_sku]])),Table1[Entity Prefab],0)),10,1,1,"Entities"))</f>
        <v>25</v>
      </c>
      <c r="DX579" s="75">
        <f ca="1">ROUND((Table14[[#This Row],[XP]]*Table14[[#This Row],[entity_spawned (AVG)]])*(Table14[[#This Row],[activating_chance]]/100),0)</f>
        <v>25</v>
      </c>
      <c r="DY579" s="145" t="str">
        <f ca="1">INDIRECT(ADDRESS(11+(MATCH(RIGHT(Table14[[#This Row],[spawner_sku]],LEN(Table14[[#This Row],[spawner_sku]])-FIND("/",Table14[[#This Row],[spawner_sku]])),Table28[Entity Prefab],0)),25,1,1,"Entities"))</f>
        <v>no</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234</v>
      </c>
      <c r="DT580">
        <v>1</v>
      </c>
      <c r="DU580">
        <v>500</v>
      </c>
      <c r="DV580">
        <v>85</v>
      </c>
      <c r="DW580" s="75">
        <f ca="1">INDIRECT(ADDRESS(11+(MATCH(RIGHT(Table14[[#This Row],[spawner_sku]],LEN(Table14[[#This Row],[spawner_sku]])-FIND("/",Table14[[#This Row],[spawner_sku]])),Table1[Entity Prefab],0)),10,1,1,"Entities"))</f>
        <v>25</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no</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170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234</v>
      </c>
      <c r="DT581">
        <v>1</v>
      </c>
      <c r="DU581">
        <v>500</v>
      </c>
      <c r="DV581">
        <v>75</v>
      </c>
      <c r="DW581" s="75">
        <f ca="1">INDIRECT(ADDRESS(11+(MATCH(RIGHT(Table14[[#This Row],[spawner_sku]],LEN(Table14[[#This Row],[spawner_sku]])-FIND("/",Table14[[#This Row],[spawner_sku]])),Table1[Entity Prefab],0)),10,1,1,"Entities"))</f>
        <v>25</v>
      </c>
      <c r="DX581" s="75">
        <f ca="1">ROUND((Table14[[#This Row],[XP]]*Table14[[#This Row],[entity_spawned (AVG)]])*(Table14[[#This Row],[activating_chance]]/100),0)</f>
        <v>19</v>
      </c>
      <c r="DY581" s="145" t="str">
        <f ca="1">INDIRECT(ADDRESS(11+(MATCH(RIGHT(Table14[[#This Row],[spawner_sku]],LEN(Table14[[#This Row],[spawner_sku]])-FIND("/",Table14[[#This Row],[spawner_sku]])),Table28[Entity Prefab],0)),25,1,1,"Entities"))</f>
        <v>no</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234</v>
      </c>
      <c r="DT582">
        <v>1</v>
      </c>
      <c r="DU582">
        <v>500</v>
      </c>
      <c r="DV582">
        <v>75</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19</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140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234</v>
      </c>
      <c r="DT583">
        <v>1</v>
      </c>
      <c r="DU583">
        <v>500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25</v>
      </c>
      <c r="DY583" s="145" t="str">
        <f ca="1">INDIRECT(ADDRESS(11+(MATCH(RIGHT(Table14[[#This Row],[spawner_sku]],LEN(Table14[[#This Row],[spawner_sku]])-FIND("/",Table14[[#This Row],[spawner_sku]])),Table28[Entity Prefab],0)),25,1,1,"Entities"))</f>
        <v>no</v>
      </c>
      <c r="DZ583" s="72">
        <v>1</v>
      </c>
      <c r="EA583" s="72">
        <v>1</v>
      </c>
      <c r="EB583" s="72" t="b">
        <v>0</v>
      </c>
      <c r="EC583" s="72"/>
      <c r="ED583" s="72"/>
      <c r="EE583" s="72"/>
      <c r="EF583" s="72"/>
      <c r="EG583" s="72"/>
      <c r="EH583" s="72"/>
      <c r="EI583" s="72"/>
      <c r="EJ583" s="72"/>
      <c r="EK583" s="72"/>
      <c r="EL583" s="72"/>
      <c r="EM583" s="72"/>
    </row>
    <row r="584" spans="2:14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DS584" t="s">
        <v>234</v>
      </c>
      <c r="DT584">
        <v>1</v>
      </c>
      <c r="DU584">
        <v>500</v>
      </c>
      <c r="DV584">
        <v>100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25</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170</v>
      </c>
      <c r="E585">
        <v>60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15</v>
      </c>
      <c r="H585" s="72" t="str">
        <f ca="1">INDIRECT(ADDRESS(11+(MATCH(RIGHT(Table245[[#This Row],[spawner_sku]],LEN(Table245[[#This Row],[spawner_sku]])-FIND("/",Table245[[#This Row],[spawner_sku]])),Table28[Entity Prefab],0)),24,1,1,"Entities"))</f>
        <v>no</v>
      </c>
      <c r="I585" s="72">
        <v>1</v>
      </c>
      <c r="J585" s="72">
        <v>1</v>
      </c>
      <c r="K585" s="72" t="b">
        <v>0</v>
      </c>
      <c r="DS585" t="s">
        <v>234</v>
      </c>
      <c r="DT585">
        <v>1</v>
      </c>
      <c r="DU585">
        <v>500</v>
      </c>
      <c r="DV585">
        <v>100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25</v>
      </c>
      <c r="DY585" s="145" t="str">
        <f ca="1">INDIRECT(ADDRESS(11+(MATCH(RIGHT(Table14[[#This Row],[spawner_sku]],LEN(Table14[[#This Row],[spawner_sku]])-FIND("/",Table14[[#This Row],[spawner_sku]])),Table28[Entity Prefab],0)),25,1,1,"Entities"))</f>
        <v>no</v>
      </c>
      <c r="DZ585" s="72">
        <v>1</v>
      </c>
      <c r="EA585" s="72">
        <v>1</v>
      </c>
      <c r="EB585" s="72" t="b">
        <v>0</v>
      </c>
      <c r="EC585" s="72"/>
      <c r="ED585" s="72"/>
      <c r="EE585" s="72"/>
      <c r="EF585" s="72"/>
      <c r="EG585" s="72"/>
      <c r="EH585" s="72"/>
      <c r="EI585" s="72"/>
      <c r="EJ585" s="72"/>
      <c r="EK585" s="72"/>
      <c r="EL585" s="72"/>
      <c r="EM585" s="72"/>
    </row>
    <row r="586" spans="2:143" x14ac:dyDescent="0.25">
      <c r="B586" s="73" t="s">
        <v>243</v>
      </c>
      <c r="C586">
        <v>1</v>
      </c>
      <c r="D586">
        <v>130</v>
      </c>
      <c r="E586">
        <v>85</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21</v>
      </c>
      <c r="H586" s="72" t="str">
        <f ca="1">INDIRECT(ADDRESS(11+(MATCH(RIGHT(Table245[[#This Row],[spawner_sku]],LEN(Table245[[#This Row],[spawner_sku]])-FIND("/",Table245[[#This Row],[spawner_sku]])),Table28[Entity Prefab],0)),24,1,1,"Entities"))</f>
        <v>no</v>
      </c>
      <c r="I586" s="72">
        <v>1</v>
      </c>
      <c r="J586" s="72">
        <v>1</v>
      </c>
      <c r="K586" s="72" t="b">
        <v>0</v>
      </c>
      <c r="DS586" t="s">
        <v>234</v>
      </c>
      <c r="DT586">
        <v>1</v>
      </c>
      <c r="DU586">
        <v>500</v>
      </c>
      <c r="DV586">
        <v>75</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19</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190</v>
      </c>
      <c r="E587">
        <v>80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20</v>
      </c>
      <c r="H587" s="72" t="str">
        <f ca="1">INDIRECT(ADDRESS(11+(MATCH(RIGHT(Table245[[#This Row],[spawner_sku]],LEN(Table245[[#This Row],[spawner_sku]])-FIND("/",Table245[[#This Row],[spawner_sku]])),Table28[Entity Prefab],0)),24,1,1,"Entities"))</f>
        <v>no</v>
      </c>
      <c r="I587" s="72">
        <v>1</v>
      </c>
      <c r="J587" s="72">
        <v>1</v>
      </c>
      <c r="K587" s="72" t="b">
        <v>0</v>
      </c>
      <c r="DS587" t="s">
        <v>234</v>
      </c>
      <c r="DT587">
        <v>1</v>
      </c>
      <c r="DU587">
        <v>500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170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234</v>
      </c>
      <c r="DT588">
        <v>1</v>
      </c>
      <c r="DU588">
        <v>500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25</v>
      </c>
      <c r="DY588" s="145" t="str">
        <f ca="1">INDIRECT(ADDRESS(11+(MATCH(RIGHT(Table14[[#This Row],[spawner_sku]],LEN(Table14[[#This Row],[spawner_sku]])-FIND("/",Table14[[#This Row],[spawner_sku]])),Table28[Entity Prefab],0)),25,1,1,"Entities"))</f>
        <v>no</v>
      </c>
      <c r="DZ588" s="72">
        <v>1</v>
      </c>
      <c r="EA588" s="72">
        <v>1</v>
      </c>
      <c r="EB588" s="72" t="b">
        <v>0</v>
      </c>
      <c r="EC588" s="72"/>
      <c r="ED588" s="72"/>
      <c r="EE588" s="72"/>
      <c r="EF588" s="72"/>
      <c r="EG588" s="72"/>
      <c r="EH588" s="72"/>
      <c r="EI588" s="72"/>
      <c r="EJ588" s="72"/>
      <c r="EK588" s="72"/>
      <c r="EL588" s="72"/>
      <c r="EM588" s="72"/>
    </row>
    <row r="589" spans="2:143" x14ac:dyDescent="0.25">
      <c r="B589" s="73" t="s">
        <v>243</v>
      </c>
      <c r="C589">
        <v>1</v>
      </c>
      <c r="D589">
        <v>150</v>
      </c>
      <c r="E589">
        <v>40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10</v>
      </c>
      <c r="H589" s="72" t="str">
        <f ca="1">INDIRECT(ADDRESS(11+(MATCH(RIGHT(Table245[[#This Row],[spawner_sku]],LEN(Table245[[#This Row],[spawner_sku]])-FIND("/",Table245[[#This Row],[spawner_sku]])),Table28[Entity Prefab],0)),24,1,1,"Entities"))</f>
        <v>no</v>
      </c>
      <c r="I589" s="72">
        <v>1</v>
      </c>
      <c r="J589" s="72">
        <v>1</v>
      </c>
      <c r="K589" s="72" t="b">
        <v>0</v>
      </c>
      <c r="DS589" t="s">
        <v>234</v>
      </c>
      <c r="DT589">
        <v>1</v>
      </c>
      <c r="DU589">
        <v>500</v>
      </c>
      <c r="DV589">
        <v>75</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19</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5023</v>
      </c>
      <c r="DT590">
        <v>1</v>
      </c>
      <c r="DU590">
        <v>5000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5023</v>
      </c>
      <c r="DT591">
        <v>1</v>
      </c>
      <c r="DU591">
        <v>5000</v>
      </c>
      <c r="DV591">
        <v>80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20</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5023</v>
      </c>
      <c r="DT592">
        <v>1</v>
      </c>
      <c r="DU592">
        <v>5000</v>
      </c>
      <c r="DV592">
        <v>50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13</v>
      </c>
      <c r="DY592" s="145" t="str">
        <f ca="1">INDIRECT(ADDRESS(11+(MATCH(RIGHT(Table14[[#This Row],[spawner_sku]],LEN(Table14[[#This Row],[spawner_sku]])-FIND("/",Table14[[#This Row],[spawner_sku]])),Table28[Entity Prefab],0)),25,1,1,"Entities"))</f>
        <v>no</v>
      </c>
      <c r="DZ592" s="72">
        <v>1</v>
      </c>
      <c r="EA592" s="72">
        <v>1</v>
      </c>
      <c r="EB592" s="72" t="b">
        <v>0</v>
      </c>
      <c r="EC592" s="72"/>
      <c r="ED592" s="72"/>
      <c r="EE592" s="72"/>
      <c r="EF592" s="72"/>
      <c r="EG592" s="72"/>
      <c r="EH592" s="72"/>
      <c r="EI592" s="72"/>
      <c r="EJ592" s="72"/>
      <c r="EK592" s="72"/>
      <c r="EL592" s="72"/>
      <c r="EM592" s="72"/>
    </row>
    <row r="593" spans="2:143" x14ac:dyDescent="0.25">
      <c r="B593" s="73" t="s">
        <v>243</v>
      </c>
      <c r="C593">
        <v>1</v>
      </c>
      <c r="D593">
        <v>170</v>
      </c>
      <c r="E593">
        <v>80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20</v>
      </c>
      <c r="H593" s="72" t="str">
        <f ca="1">INDIRECT(ADDRESS(11+(MATCH(RIGHT(Table245[[#This Row],[spawner_sku]],LEN(Table245[[#This Row],[spawner_sku]])-FIND("/",Table245[[#This Row],[spawner_sku]])),Table28[Entity Prefab],0)),24,1,1,"Entities"))</f>
        <v>no</v>
      </c>
      <c r="I593" s="72">
        <v>1</v>
      </c>
      <c r="J593" s="72">
        <v>1</v>
      </c>
      <c r="K593" s="72" t="b">
        <v>0</v>
      </c>
      <c r="DS593" t="s">
        <v>5023</v>
      </c>
      <c r="DT593">
        <v>1</v>
      </c>
      <c r="DU593">
        <v>5000</v>
      </c>
      <c r="DV593">
        <v>100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25</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5023</v>
      </c>
      <c r="DT594">
        <v>1</v>
      </c>
      <c r="DU594">
        <v>5000</v>
      </c>
      <c r="DV594">
        <v>50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13</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244</v>
      </c>
      <c r="C595">
        <v>1</v>
      </c>
      <c r="D595">
        <v>160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5023</v>
      </c>
      <c r="DT595">
        <v>1</v>
      </c>
      <c r="DU595">
        <v>5000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244</v>
      </c>
      <c r="C596">
        <v>1</v>
      </c>
      <c r="D596">
        <v>170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5023</v>
      </c>
      <c r="DT596">
        <v>1</v>
      </c>
      <c r="DU596">
        <v>5000</v>
      </c>
      <c r="DV596">
        <v>100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25</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245</v>
      </c>
      <c r="C597">
        <v>1</v>
      </c>
      <c r="D597">
        <v>270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DS597" t="s">
        <v>468</v>
      </c>
      <c r="DT597">
        <v>1</v>
      </c>
      <c r="DU597">
        <v>140</v>
      </c>
      <c r="DV597">
        <v>10</v>
      </c>
      <c r="DW597" s="75">
        <f ca="1">INDIRECT(ADDRESS(11+(MATCH(RIGHT(Table14[[#This Row],[spawner_sku]],LEN(Table14[[#This Row],[spawner_sku]])-FIND("/",Table14[[#This Row],[spawner_sku]])),Table1[Entity Prefab],0)),10,1,1,"Entities"))</f>
        <v>28</v>
      </c>
      <c r="DX597" s="75">
        <f ca="1">ROUND((Table14[[#This Row],[XP]]*Table14[[#This Row],[entity_spawned (AVG)]])*(Table14[[#This Row],[activating_chance]]/100),0)</f>
        <v>3</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245</v>
      </c>
      <c r="C598">
        <v>1</v>
      </c>
      <c r="D598">
        <v>250</v>
      </c>
      <c r="E598">
        <v>90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45</v>
      </c>
      <c r="H598" s="72" t="str">
        <f ca="1">INDIRECT(ADDRESS(11+(MATCH(RIGHT(Table245[[#This Row],[spawner_sku]],LEN(Table245[[#This Row],[spawner_sku]])-FIND("/",Table245[[#This Row],[spawner_sku]])),Table28[Entity Prefab],0)),24,1,1,"Entities"))</f>
        <v>no</v>
      </c>
      <c r="I598" s="72">
        <v>1</v>
      </c>
      <c r="J598" s="72">
        <v>1</v>
      </c>
      <c r="K598" s="72" t="b">
        <v>0</v>
      </c>
      <c r="DS598" t="s">
        <v>468</v>
      </c>
      <c r="DT598">
        <v>1</v>
      </c>
      <c r="DU598">
        <v>140</v>
      </c>
      <c r="DV598">
        <v>100</v>
      </c>
      <c r="DW598" s="75">
        <f ca="1">INDIRECT(ADDRESS(11+(MATCH(RIGHT(Table14[[#This Row],[spawner_sku]],LEN(Table14[[#This Row],[spawner_sku]])-FIND("/",Table14[[#This Row],[spawner_sku]])),Table1[Entity Prefab],0)),10,1,1,"Entities"))</f>
        <v>28</v>
      </c>
      <c r="DX598" s="75">
        <f ca="1">ROUND((Table14[[#This Row],[XP]]*Table14[[#This Row],[entity_spawned (AVG)]])*(Table14[[#This Row],[activating_chance]]/100),0)</f>
        <v>28</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240</v>
      </c>
      <c r="E599">
        <v>100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50</v>
      </c>
      <c r="H599" s="72" t="str">
        <f ca="1">INDIRECT(ADDRESS(11+(MATCH(RIGHT(Table245[[#This Row],[spawner_sku]],LEN(Table245[[#This Row],[spawner_sku]])-FIND("/",Table245[[#This Row],[spawner_sku]])),Table28[Entity Prefab],0)),24,1,1,"Entities"))</f>
        <v>no</v>
      </c>
      <c r="I599" s="72">
        <v>1</v>
      </c>
      <c r="J599" s="72">
        <v>1</v>
      </c>
      <c r="K599" s="72" t="b">
        <v>0</v>
      </c>
      <c r="DS599" t="s">
        <v>468</v>
      </c>
      <c r="DT599">
        <v>1</v>
      </c>
      <c r="DU599">
        <v>110</v>
      </c>
      <c r="DV599">
        <v>80</v>
      </c>
      <c r="DW599" s="75">
        <f ca="1">INDIRECT(ADDRESS(11+(MATCH(RIGHT(Table14[[#This Row],[spawner_sku]],LEN(Table14[[#This Row],[spawner_sku]])-FIND("/",Table14[[#This Row],[spawner_sku]])),Table1[Entity Prefab],0)),10,1,1,"Entities"))</f>
        <v>28</v>
      </c>
      <c r="DX599" s="75">
        <f ca="1">ROUND((Table14[[#This Row],[XP]]*Table14[[#This Row],[entity_spawned (AVG)]])*(Table14[[#This Row],[activating_chance]]/100),0)</f>
        <v>22</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30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468</v>
      </c>
      <c r="DT600">
        <v>1</v>
      </c>
      <c r="DU600">
        <v>90</v>
      </c>
      <c r="DV600">
        <v>100</v>
      </c>
      <c r="DW600" s="75">
        <f ca="1">INDIRECT(ADDRESS(11+(MATCH(RIGHT(Table14[[#This Row],[spawner_sku]],LEN(Table14[[#This Row],[spawner_sku]])-FIND("/",Table14[[#This Row],[spawner_sku]])),Table1[Entity Prefab],0)),10,1,1,"Entities"))</f>
        <v>28</v>
      </c>
      <c r="DX600" s="75">
        <f ca="1">ROUND((Table14[[#This Row],[XP]]*Table14[[#This Row],[entity_spawned (AVG)]])*(Table14[[#This Row],[activating_chance]]/100),0)</f>
        <v>28</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220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468</v>
      </c>
      <c r="DT601">
        <v>1</v>
      </c>
      <c r="DU601">
        <v>140</v>
      </c>
      <c r="DV601">
        <v>30</v>
      </c>
      <c r="DW601" s="75">
        <f ca="1">INDIRECT(ADDRESS(11+(MATCH(RIGHT(Table14[[#This Row],[spawner_sku]],LEN(Table14[[#This Row],[spawner_sku]])-FIND("/",Table14[[#This Row],[spawner_sku]])),Table1[Entity Prefab],0)),10,1,1,"Entities"))</f>
        <v>28</v>
      </c>
      <c r="DX601" s="75">
        <f ca="1">ROUND((Table14[[#This Row],[XP]]*Table14[[#This Row],[entity_spawned (AVG)]])*(Table14[[#This Row],[activating_chance]]/100),0)</f>
        <v>8</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240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468</v>
      </c>
      <c r="DT602">
        <v>1</v>
      </c>
      <c r="DU602">
        <v>90</v>
      </c>
      <c r="DV602">
        <v>100</v>
      </c>
      <c r="DW602" s="75">
        <f ca="1">INDIRECT(ADDRESS(11+(MATCH(RIGHT(Table14[[#This Row],[spawner_sku]],LEN(Table14[[#This Row],[spawner_sku]])-FIND("/",Table14[[#This Row],[spawner_sku]])),Table1[Entity Prefab],0)),10,1,1,"Entities"))</f>
        <v>28</v>
      </c>
      <c r="DX602" s="75">
        <f ca="1">ROUND((Table14[[#This Row],[XP]]*Table14[[#This Row],[entity_spawned (AVG)]])*(Table14[[#This Row],[activating_chance]]/100),0)</f>
        <v>28</v>
      </c>
      <c r="DY602" s="145" t="str">
        <f ca="1">INDIRECT(ADDRESS(11+(MATCH(RIGHT(Table14[[#This Row],[spawner_sku]],LEN(Table14[[#This Row],[spawner_sku]])-FIND("/",Table14[[#This Row],[spawner_sku]])),Table28[Entity Prefab],0)),25,1,1,"Entities"))</f>
        <v>no</v>
      </c>
      <c r="DZ602" s="72">
        <v>1</v>
      </c>
      <c r="EA602" s="72">
        <v>1</v>
      </c>
      <c r="EB602" s="72" t="b">
        <v>0</v>
      </c>
      <c r="EC602" s="72"/>
      <c r="ED602" s="72"/>
      <c r="EE602" s="72"/>
      <c r="EF602" s="72"/>
      <c r="EG602" s="72"/>
      <c r="EH602" s="72"/>
      <c r="EI602" s="72"/>
      <c r="EJ602" s="72"/>
      <c r="EK602" s="72"/>
      <c r="EL602" s="72"/>
      <c r="EM602" s="72"/>
    </row>
    <row r="603" spans="2:143" x14ac:dyDescent="0.25">
      <c r="B603" s="73" t="s">
        <v>245</v>
      </c>
      <c r="C603">
        <v>1</v>
      </c>
      <c r="D603">
        <v>260</v>
      </c>
      <c r="E603">
        <v>80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40</v>
      </c>
      <c r="H603" s="72" t="str">
        <f ca="1">INDIRECT(ADDRESS(11+(MATCH(RIGHT(Table245[[#This Row],[spawner_sku]],LEN(Table245[[#This Row],[spawner_sku]])-FIND("/",Table245[[#This Row],[spawner_sku]])),Table28[Entity Prefab],0)),24,1,1,"Entities"))</f>
        <v>no</v>
      </c>
      <c r="I603" s="72">
        <v>1</v>
      </c>
      <c r="J603" s="72">
        <v>1</v>
      </c>
      <c r="K603" s="72" t="b">
        <v>0</v>
      </c>
      <c r="DS603" t="s">
        <v>468</v>
      </c>
      <c r="DT603">
        <v>1</v>
      </c>
      <c r="DU603">
        <v>140</v>
      </c>
      <c r="DV603">
        <v>100</v>
      </c>
      <c r="DW603" s="75">
        <f ca="1">INDIRECT(ADDRESS(11+(MATCH(RIGHT(Table14[[#This Row],[spawner_sku]],LEN(Table14[[#This Row],[spawner_sku]])-FIND("/",Table14[[#This Row],[spawner_sku]])),Table1[Entity Prefab],0)),10,1,1,"Entities"))</f>
        <v>28</v>
      </c>
      <c r="DX603" s="75">
        <f ca="1">ROUND((Table14[[#This Row],[XP]]*Table14[[#This Row],[entity_spawned (AVG)]])*(Table14[[#This Row],[activating_chance]]/100),0)</f>
        <v>28</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DS604" t="s">
        <v>468</v>
      </c>
      <c r="DT604">
        <v>1</v>
      </c>
      <c r="DU604">
        <v>110</v>
      </c>
      <c r="DV604">
        <v>80</v>
      </c>
      <c r="DW604" s="75">
        <f ca="1">INDIRECT(ADDRESS(11+(MATCH(RIGHT(Table14[[#This Row],[spawner_sku]],LEN(Table14[[#This Row],[spawner_sku]])-FIND("/",Table14[[#This Row],[spawner_sku]])),Table1[Entity Prefab],0)),10,1,1,"Entities"))</f>
        <v>28</v>
      </c>
      <c r="DX604" s="75">
        <f ca="1">ROUND((Table14[[#This Row],[XP]]*Table14[[#This Row],[entity_spawned (AVG)]])*(Table14[[#This Row],[activating_chance]]/100),0)</f>
        <v>22</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250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DS605" t="s">
        <v>468</v>
      </c>
      <c r="DT605">
        <v>1</v>
      </c>
      <c r="DU605">
        <v>140</v>
      </c>
      <c r="DV605">
        <v>100</v>
      </c>
      <c r="DW605" s="75">
        <f ca="1">INDIRECT(ADDRESS(11+(MATCH(RIGHT(Table14[[#This Row],[spawner_sku]],LEN(Table14[[#This Row],[spawner_sku]])-FIND("/",Table14[[#This Row],[spawner_sku]])),Table1[Entity Prefab],0)),10,1,1,"Entities"))</f>
        <v>28</v>
      </c>
      <c r="DX605" s="75">
        <f ca="1">ROUND((Table14[[#This Row],[XP]]*Table14[[#This Row],[entity_spawned (AVG)]])*(Table14[[#This Row],[activating_chance]]/100),0)</f>
        <v>28</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468</v>
      </c>
      <c r="DT606">
        <v>1</v>
      </c>
      <c r="DU606">
        <v>140</v>
      </c>
      <c r="DV606">
        <v>70</v>
      </c>
      <c r="DW606" s="75">
        <f ca="1">INDIRECT(ADDRESS(11+(MATCH(RIGHT(Table14[[#This Row],[spawner_sku]],LEN(Table14[[#This Row],[spawner_sku]])-FIND("/",Table14[[#This Row],[spawner_sku]])),Table1[Entity Prefab],0)),10,1,1,"Entities"))</f>
        <v>28</v>
      </c>
      <c r="DX606" s="75">
        <f ca="1">ROUND((Table14[[#This Row],[XP]]*Table14[[#This Row],[entity_spawned (AVG)]])*(Table14[[#This Row],[activating_chance]]/100),0)</f>
        <v>20</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468</v>
      </c>
      <c r="DT607">
        <v>1</v>
      </c>
      <c r="DU607">
        <v>140</v>
      </c>
      <c r="DV607">
        <v>100</v>
      </c>
      <c r="DW607" s="75">
        <f ca="1">INDIRECT(ADDRESS(11+(MATCH(RIGHT(Table14[[#This Row],[spawner_sku]],LEN(Table14[[#This Row],[spawner_sku]])-FIND("/",Table14[[#This Row],[spawner_sku]])),Table1[Entity Prefab],0)),10,1,1,"Entities"))</f>
        <v>28</v>
      </c>
      <c r="DX607" s="75">
        <f ca="1">ROUND((Table14[[#This Row],[XP]]*Table14[[#This Row],[entity_spawned (AVG)]])*(Table14[[#This Row],[activating_chance]]/100),0)</f>
        <v>28</v>
      </c>
      <c r="DY607" s="145" t="str">
        <f ca="1">INDIRECT(ADDRESS(11+(MATCH(RIGHT(Table14[[#This Row],[spawner_sku]],LEN(Table14[[#This Row],[spawner_sku]])-FIND("/",Table14[[#This Row],[spawner_sku]])),Table28[Entity Prefab],0)),25,1,1,"Entities"))</f>
        <v>no</v>
      </c>
      <c r="DZ607" s="72">
        <v>1</v>
      </c>
      <c r="EA607" s="72">
        <v>1</v>
      </c>
      <c r="EB607" s="72" t="b">
        <v>0</v>
      </c>
      <c r="EC607" s="72"/>
      <c r="ED607" s="72"/>
      <c r="EE607" s="72"/>
      <c r="EF607" s="72"/>
      <c r="EG607" s="72"/>
      <c r="EH607" s="72"/>
      <c r="EI607" s="72"/>
      <c r="EJ607" s="72"/>
      <c r="EK607" s="72"/>
      <c r="EL607" s="72"/>
      <c r="EM607" s="72"/>
    </row>
    <row r="608" spans="2:143" x14ac:dyDescent="0.25">
      <c r="B608" s="73" t="s">
        <v>245</v>
      </c>
      <c r="C608">
        <v>1</v>
      </c>
      <c r="D608">
        <v>240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468</v>
      </c>
      <c r="DT608">
        <v>1</v>
      </c>
      <c r="DU608">
        <v>140</v>
      </c>
      <c r="DV608">
        <v>100</v>
      </c>
      <c r="DW608" s="75">
        <f ca="1">INDIRECT(ADDRESS(11+(MATCH(RIGHT(Table14[[#This Row],[spawner_sku]],LEN(Table14[[#This Row],[spawner_sku]])-FIND("/",Table14[[#This Row],[spawner_sku]])),Table1[Entity Prefab],0)),10,1,1,"Entities"))</f>
        <v>28</v>
      </c>
      <c r="DX608" s="75">
        <f ca="1">ROUND((Table14[[#This Row],[XP]]*Table14[[#This Row],[entity_spawned (AVG)]])*(Table14[[#This Row],[activating_chance]]/100),0)</f>
        <v>28</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230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468</v>
      </c>
      <c r="DT609">
        <v>1</v>
      </c>
      <c r="DU609">
        <v>90</v>
      </c>
      <c r="DV609">
        <v>100</v>
      </c>
      <c r="DW609" s="75">
        <f ca="1">INDIRECT(ADDRESS(11+(MATCH(RIGHT(Table14[[#This Row],[spawner_sku]],LEN(Table14[[#This Row],[spawner_sku]])-FIND("/",Table14[[#This Row],[spawner_sku]])),Table1[Entity Prefab],0)),10,1,1,"Entities"))</f>
        <v>28</v>
      </c>
      <c r="DX609" s="75">
        <f ca="1">ROUND((Table14[[#This Row],[XP]]*Table14[[#This Row],[entity_spawned (AVG)]])*(Table14[[#This Row],[activating_chance]]/100),0)</f>
        <v>28</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180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468</v>
      </c>
      <c r="DT610">
        <v>1</v>
      </c>
      <c r="DU610">
        <v>120</v>
      </c>
      <c r="DV610">
        <v>100</v>
      </c>
      <c r="DW610" s="75">
        <f ca="1">INDIRECT(ADDRESS(11+(MATCH(RIGHT(Table14[[#This Row],[spawner_sku]],LEN(Table14[[#This Row],[spawner_sku]])-FIND("/",Table14[[#This Row],[spawner_sku]])),Table1[Entity Prefab],0)),10,1,1,"Entities"))</f>
        <v>28</v>
      </c>
      <c r="DX610" s="75">
        <f ca="1">ROUND((Table14[[#This Row],[XP]]*Table14[[#This Row],[entity_spawned (AVG)]])*(Table14[[#This Row],[activating_chance]]/100),0)</f>
        <v>28</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377</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468</v>
      </c>
      <c r="DT611">
        <v>1</v>
      </c>
      <c r="DU611">
        <v>140</v>
      </c>
      <c r="DV611">
        <v>30</v>
      </c>
      <c r="DW611" s="75">
        <f ca="1">INDIRECT(ADDRESS(11+(MATCH(RIGHT(Table14[[#This Row],[spawner_sku]],LEN(Table14[[#This Row],[spawner_sku]])-FIND("/",Table14[[#This Row],[spawner_sku]])),Table1[Entity Prefab],0)),10,1,1,"Entities"))</f>
        <v>28</v>
      </c>
      <c r="DX611" s="75">
        <f ca="1">ROUND((Table14[[#This Row],[XP]]*Table14[[#This Row],[entity_spawned (AVG)]])*(Table14[[#This Row],[activating_chance]]/100),0)</f>
        <v>8</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323</v>
      </c>
      <c r="C612">
        <v>1</v>
      </c>
      <c r="D612">
        <v>250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469</v>
      </c>
      <c r="DT612">
        <v>1</v>
      </c>
      <c r="DU612">
        <v>100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323</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469</v>
      </c>
      <c r="DT613">
        <v>1</v>
      </c>
      <c r="DU613">
        <v>100</v>
      </c>
      <c r="DV613">
        <v>100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25</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434</v>
      </c>
      <c r="C614">
        <v>1</v>
      </c>
      <c r="D614">
        <v>180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469</v>
      </c>
      <c r="DT614">
        <v>1</v>
      </c>
      <c r="DU614">
        <v>100</v>
      </c>
      <c r="DV614">
        <v>10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3</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469</v>
      </c>
      <c r="DT615">
        <v>1</v>
      </c>
      <c r="DU615">
        <v>100</v>
      </c>
      <c r="DV615">
        <v>100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25</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489</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469</v>
      </c>
      <c r="DT616">
        <v>1</v>
      </c>
      <c r="DU616">
        <v>100</v>
      </c>
      <c r="DV616">
        <v>10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3</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DS617" t="s">
        <v>469</v>
      </c>
      <c r="DT617">
        <v>1</v>
      </c>
      <c r="DU617">
        <v>100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25</v>
      </c>
      <c r="DY617" s="145" t="str">
        <f ca="1">INDIRECT(ADDRESS(11+(MATCH(RIGHT(Table14[[#This Row],[spawner_sku]],LEN(Table14[[#This Row],[spawner_sku]])-FIND("/",Table14[[#This Row],[spawner_sku]])),Table28[Entity Prefab],0)),25,1,1,"Entities"))</f>
        <v>no</v>
      </c>
      <c r="DZ617" s="72">
        <v>1</v>
      </c>
      <c r="EA617" s="72">
        <v>1</v>
      </c>
      <c r="EB617" s="72" t="b">
        <v>0</v>
      </c>
      <c r="EC617" s="72"/>
      <c r="ED617" s="72"/>
      <c r="EE617" s="72"/>
      <c r="EF617" s="72"/>
      <c r="EG617" s="72"/>
      <c r="EH617" s="72"/>
      <c r="EI617" s="72"/>
      <c r="EJ617" s="72"/>
      <c r="EK617" s="72"/>
      <c r="EL617" s="72"/>
      <c r="EM617" s="72"/>
    </row>
    <row r="618" spans="2:143" x14ac:dyDescent="0.25">
      <c r="DS618" t="s">
        <v>469</v>
      </c>
      <c r="DT618">
        <v>1</v>
      </c>
      <c r="DU618">
        <v>100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469</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469</v>
      </c>
      <c r="DT620">
        <v>1</v>
      </c>
      <c r="DU620">
        <v>100</v>
      </c>
      <c r="DV620">
        <v>30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8</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469</v>
      </c>
      <c r="DT621">
        <v>1</v>
      </c>
      <c r="DU621">
        <v>100</v>
      </c>
      <c r="DV621">
        <v>30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8</v>
      </c>
      <c r="DY621" s="145" t="str">
        <f ca="1">INDIRECT(ADDRESS(11+(MATCH(RIGHT(Table14[[#This Row],[spawner_sku]],LEN(Table14[[#This Row],[spawner_sku]])-FIND("/",Table14[[#This Row],[spawner_sku]])),Table28[Entity Prefab],0)),25,1,1,"Entities"))</f>
        <v>no</v>
      </c>
      <c r="DZ621" s="72">
        <v>1</v>
      </c>
      <c r="EA621" s="72">
        <v>1</v>
      </c>
      <c r="EB621" s="72" t="b">
        <v>0</v>
      </c>
      <c r="EC621" s="72"/>
      <c r="ED621" s="72"/>
      <c r="EE621" s="72"/>
      <c r="EF621" s="72"/>
      <c r="EG621" s="72"/>
      <c r="EH621" s="72"/>
      <c r="EI621" s="72"/>
      <c r="EJ621" s="72"/>
      <c r="EK621" s="72"/>
      <c r="EL621" s="72"/>
      <c r="EM621" s="72"/>
    </row>
    <row r="622" spans="2:143" x14ac:dyDescent="0.25">
      <c r="DS622" t="s">
        <v>469</v>
      </c>
      <c r="DT622">
        <v>1</v>
      </c>
      <c r="DU622">
        <v>100</v>
      </c>
      <c r="DV622">
        <v>100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25</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469</v>
      </c>
      <c r="DT623">
        <v>1</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25</v>
      </c>
      <c r="DY623" s="145" t="str">
        <f ca="1">INDIRECT(ADDRESS(11+(MATCH(RIGHT(Table14[[#This Row],[spawner_sku]],LEN(Table14[[#This Row],[spawner_sku]])-FIND("/",Table14[[#This Row],[spawner_sku]])),Table28[Entity Prefab],0)),25,1,1,"Entities"))</f>
        <v>no</v>
      </c>
      <c r="DZ623" s="72">
        <v>1</v>
      </c>
      <c r="EA623" s="72">
        <v>1</v>
      </c>
      <c r="EB623" s="72" t="b">
        <v>0</v>
      </c>
      <c r="EC623" s="72"/>
      <c r="ED623" s="72"/>
      <c r="EE623" s="72"/>
      <c r="EF623" s="72"/>
      <c r="EG623" s="72"/>
      <c r="EH623" s="72"/>
      <c r="EI623" s="72"/>
      <c r="EJ623" s="72"/>
      <c r="EK623" s="72"/>
      <c r="EL623" s="72"/>
      <c r="EM623" s="72"/>
    </row>
    <row r="624" spans="2:143" x14ac:dyDescent="0.25">
      <c r="DS624" t="s">
        <v>469</v>
      </c>
      <c r="DT624">
        <v>1</v>
      </c>
      <c r="DU624">
        <v>100</v>
      </c>
      <c r="DV624">
        <v>80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20</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469</v>
      </c>
      <c r="DT625">
        <v>1</v>
      </c>
      <c r="DU625">
        <v>100</v>
      </c>
      <c r="DV625">
        <v>80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20</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469</v>
      </c>
      <c r="DT626">
        <v>1</v>
      </c>
      <c r="DU626">
        <v>100</v>
      </c>
      <c r="DV626">
        <v>100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25</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379</v>
      </c>
      <c r="DT627">
        <v>2</v>
      </c>
      <c r="DU627">
        <v>80</v>
      </c>
      <c r="DV627">
        <v>70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35</v>
      </c>
      <c r="DY627" s="145" t="str">
        <f ca="1">INDIRECT(ADDRESS(11+(MATCH(RIGHT(Table14[[#This Row],[spawner_sku]],LEN(Table14[[#This Row],[spawner_sku]])-FIND("/",Table14[[#This Row],[spawner_sku]])),Table28[Entity Prefab],0)),25,1,1,"Entities"))</f>
        <v>no</v>
      </c>
      <c r="DZ627" s="72">
        <v>2</v>
      </c>
      <c r="EA627" s="72">
        <v>2</v>
      </c>
      <c r="EB627" s="72" t="b">
        <v>0</v>
      </c>
      <c r="EC627" s="72"/>
      <c r="ED627" s="72"/>
      <c r="EE627" s="72"/>
      <c r="EF627" s="72"/>
      <c r="EG627" s="72"/>
      <c r="EH627" s="72"/>
      <c r="EI627" s="72"/>
      <c r="EJ627" s="72"/>
      <c r="EK627" s="72"/>
      <c r="EL627" s="72"/>
      <c r="EM627" s="72"/>
    </row>
    <row r="628" spans="123:143" x14ac:dyDescent="0.25">
      <c r="DS628" t="s">
        <v>379</v>
      </c>
      <c r="DT628">
        <v>5</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125</v>
      </c>
      <c r="DY628" s="145" t="str">
        <f ca="1">INDIRECT(ADDRESS(11+(MATCH(RIGHT(Table14[[#This Row],[spawner_sku]],LEN(Table14[[#This Row],[spawner_sku]])-FIND("/",Table14[[#This Row],[spawner_sku]])),Table28[Entity Prefab],0)),25,1,1,"Entities"))</f>
        <v>no</v>
      </c>
      <c r="DZ628" s="72">
        <v>5</v>
      </c>
      <c r="EA628" s="72">
        <v>5</v>
      </c>
      <c r="EB628" s="72" t="b">
        <v>1</v>
      </c>
      <c r="EC628" s="72"/>
      <c r="ED628" s="72"/>
      <c r="EE628" s="72"/>
      <c r="EF628" s="72"/>
      <c r="EG628" s="72"/>
      <c r="EH628" s="72"/>
      <c r="EI628" s="72"/>
      <c r="EJ628" s="72"/>
      <c r="EK628" s="72"/>
      <c r="EL628" s="72"/>
      <c r="EM628" s="72"/>
    </row>
    <row r="629" spans="123:143" x14ac:dyDescent="0.25">
      <c r="DS629" t="s">
        <v>379</v>
      </c>
      <c r="DT629">
        <v>3</v>
      </c>
      <c r="DU629">
        <v>100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75</v>
      </c>
      <c r="DY629" s="145" t="str">
        <f ca="1">INDIRECT(ADDRESS(11+(MATCH(RIGHT(Table14[[#This Row],[spawner_sku]],LEN(Table14[[#This Row],[spawner_sku]])-FIND("/",Table14[[#This Row],[spawner_sku]])),Table28[Entity Prefab],0)),25,1,1,"Entities"))</f>
        <v>no</v>
      </c>
      <c r="DZ629" s="72">
        <v>2</v>
      </c>
      <c r="EA629" s="72">
        <v>4</v>
      </c>
      <c r="EB629" s="72" t="b">
        <v>0</v>
      </c>
      <c r="EC629" s="72"/>
      <c r="ED629" s="72"/>
      <c r="EE629" s="72"/>
      <c r="EF629" s="72"/>
      <c r="EG629" s="72"/>
      <c r="EH629" s="72"/>
      <c r="EI629" s="72"/>
      <c r="EJ629" s="72"/>
      <c r="EK629" s="72"/>
      <c r="EL629" s="72"/>
      <c r="EM629" s="72"/>
    </row>
    <row r="630" spans="123:143" x14ac:dyDescent="0.25">
      <c r="DS630" t="s">
        <v>379</v>
      </c>
      <c r="DT630">
        <v>1.5</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38</v>
      </c>
      <c r="DY630" s="145" t="str">
        <f ca="1">INDIRECT(ADDRESS(11+(MATCH(RIGHT(Table14[[#This Row],[spawner_sku]],LEN(Table14[[#This Row],[spawner_sku]])-FIND("/",Table14[[#This Row],[spawner_sku]])),Table28[Entity Prefab],0)),25,1,1,"Entities"))</f>
        <v>no</v>
      </c>
      <c r="DZ630" s="72">
        <v>1</v>
      </c>
      <c r="EA630" s="72">
        <v>2</v>
      </c>
      <c r="EB630" s="72" t="b">
        <v>0</v>
      </c>
      <c r="EC630" s="72"/>
      <c r="ED630" s="72"/>
      <c r="EE630" s="72"/>
      <c r="EF630" s="72"/>
      <c r="EG630" s="72"/>
      <c r="EH630" s="72"/>
      <c r="EI630" s="72"/>
      <c r="EJ630" s="72"/>
      <c r="EK630" s="72"/>
      <c r="EL630" s="72"/>
      <c r="EM630" s="72"/>
    </row>
    <row r="631" spans="123:143" x14ac:dyDescent="0.25">
      <c r="DS631" t="s">
        <v>379</v>
      </c>
      <c r="DT631">
        <v>3.5</v>
      </c>
      <c r="DU631">
        <v>80</v>
      </c>
      <c r="DV631">
        <v>30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26</v>
      </c>
      <c r="DY631" s="145" t="str">
        <f ca="1">INDIRECT(ADDRESS(11+(MATCH(RIGHT(Table14[[#This Row],[spawner_sku]],LEN(Table14[[#This Row],[spawner_sku]])-FIND("/",Table14[[#This Row],[spawner_sku]])),Table28[Entity Prefab],0)),25,1,1,"Entities"))</f>
        <v>no</v>
      </c>
      <c r="DZ631" s="72">
        <v>3</v>
      </c>
      <c r="EA631" s="72">
        <v>4</v>
      </c>
      <c r="EB631" s="72" t="b">
        <v>0</v>
      </c>
      <c r="EC631" s="72"/>
      <c r="ED631" s="72"/>
      <c r="EE631" s="72"/>
      <c r="EF631" s="72"/>
      <c r="EG631" s="72"/>
      <c r="EH631" s="72"/>
      <c r="EI631" s="72"/>
      <c r="EJ631" s="72"/>
      <c r="EK631" s="72"/>
      <c r="EL631" s="72"/>
      <c r="EM631" s="72"/>
    </row>
    <row r="632" spans="123:143" x14ac:dyDescent="0.25">
      <c r="DS632" t="s">
        <v>379</v>
      </c>
      <c r="DT632">
        <v>3.5</v>
      </c>
      <c r="DU632">
        <v>120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88</v>
      </c>
      <c r="DY632" s="145" t="str">
        <f ca="1">INDIRECT(ADDRESS(11+(MATCH(RIGHT(Table14[[#This Row],[spawner_sku]],LEN(Table14[[#This Row],[spawner_sku]])-FIND("/",Table14[[#This Row],[spawner_sku]])),Table28[Entity Prefab],0)),25,1,1,"Entities"))</f>
        <v>no</v>
      </c>
      <c r="DZ632" s="72">
        <v>3</v>
      </c>
      <c r="EA632" s="72">
        <v>4</v>
      </c>
      <c r="EB632" s="72" t="b">
        <v>0</v>
      </c>
      <c r="EC632" s="72"/>
      <c r="ED632" s="72"/>
      <c r="EE632" s="72"/>
      <c r="EF632" s="72"/>
      <c r="EG632" s="72"/>
      <c r="EH632" s="72"/>
      <c r="EI632" s="72"/>
      <c r="EJ632" s="72"/>
      <c r="EK632" s="72"/>
      <c r="EL632" s="72"/>
      <c r="EM632" s="72"/>
    </row>
    <row r="633" spans="123:143" x14ac:dyDescent="0.25">
      <c r="DS633" t="s">
        <v>379</v>
      </c>
      <c r="DT633">
        <v>5</v>
      </c>
      <c r="DU633">
        <v>70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125</v>
      </c>
      <c r="DY633" s="145" t="str">
        <f ca="1">INDIRECT(ADDRESS(11+(MATCH(RIGHT(Table14[[#This Row],[spawner_sku]],LEN(Table14[[#This Row],[spawner_sku]])-FIND("/",Table14[[#This Row],[spawner_sku]])),Table28[Entity Prefab],0)),25,1,1,"Entities"))</f>
        <v>no</v>
      </c>
      <c r="DZ633" s="72">
        <v>5</v>
      </c>
      <c r="EA633" s="72">
        <v>5</v>
      </c>
      <c r="EB633" s="72" t="b">
        <v>1</v>
      </c>
      <c r="EC633" s="72"/>
      <c r="ED633" s="72"/>
      <c r="EE633" s="72"/>
      <c r="EF633" s="72"/>
      <c r="EG633" s="72"/>
      <c r="EH633" s="72"/>
      <c r="EI633" s="72"/>
      <c r="EJ633" s="72"/>
      <c r="EK633" s="72"/>
      <c r="EL633" s="72"/>
      <c r="EM633" s="72"/>
    </row>
    <row r="634" spans="123:143" x14ac:dyDescent="0.25">
      <c r="DS634" t="s">
        <v>379</v>
      </c>
      <c r="DT634">
        <v>1.5</v>
      </c>
      <c r="DU634">
        <v>90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30</v>
      </c>
      <c r="DY634" s="145" t="str">
        <f ca="1">INDIRECT(ADDRESS(11+(MATCH(RIGHT(Table14[[#This Row],[spawner_sku]],LEN(Table14[[#This Row],[spawner_sku]])-FIND("/",Table14[[#This Row],[spawner_sku]])),Table28[Entity Prefab],0)),25,1,1,"Entities"))</f>
        <v>no</v>
      </c>
      <c r="DZ634" s="72">
        <v>1</v>
      </c>
      <c r="EA634" s="72">
        <v>2</v>
      </c>
      <c r="EB634" s="72" t="b">
        <v>0</v>
      </c>
      <c r="EC634" s="72"/>
      <c r="ED634" s="72"/>
      <c r="EE634" s="72"/>
      <c r="EF634" s="72"/>
      <c r="EG634" s="72"/>
      <c r="EH634" s="72"/>
      <c r="EI634" s="72"/>
      <c r="EJ634" s="72"/>
      <c r="EK634" s="72"/>
      <c r="EL634" s="72"/>
      <c r="EM634" s="72"/>
    </row>
    <row r="635" spans="123:143" x14ac:dyDescent="0.25">
      <c r="DS635" t="s">
        <v>379</v>
      </c>
      <c r="DT635">
        <v>2</v>
      </c>
      <c r="DU635">
        <v>120</v>
      </c>
      <c r="DV635">
        <v>100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50</v>
      </c>
      <c r="DY635" s="145" t="str">
        <f ca="1">INDIRECT(ADDRESS(11+(MATCH(RIGHT(Table14[[#This Row],[spawner_sku]],LEN(Table14[[#This Row],[spawner_sku]])-FIND("/",Table14[[#This Row],[spawner_sku]])),Table28[Entity Prefab],0)),25,1,1,"Entities"))</f>
        <v>no</v>
      </c>
      <c r="DZ635" s="72">
        <v>2</v>
      </c>
      <c r="EA635" s="72">
        <v>2</v>
      </c>
      <c r="EB635" s="72" t="b">
        <v>0</v>
      </c>
      <c r="EC635" s="72"/>
      <c r="ED635" s="72"/>
      <c r="EE635" s="72"/>
      <c r="EF635" s="72"/>
      <c r="EG635" s="72"/>
      <c r="EH635" s="72"/>
      <c r="EI635" s="72"/>
      <c r="EJ635" s="72"/>
      <c r="EK635" s="72"/>
      <c r="EL635" s="72"/>
      <c r="EM635" s="72"/>
    </row>
    <row r="636" spans="123:143" x14ac:dyDescent="0.25">
      <c r="DS636" t="s">
        <v>379</v>
      </c>
      <c r="DT636">
        <v>1</v>
      </c>
      <c r="DU636">
        <v>100</v>
      </c>
      <c r="DV636">
        <v>80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20</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379</v>
      </c>
      <c r="DT637">
        <v>1.5</v>
      </c>
      <c r="DU637">
        <v>80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38</v>
      </c>
      <c r="DY637" s="145" t="str">
        <f ca="1">INDIRECT(ADDRESS(11+(MATCH(RIGHT(Table14[[#This Row],[spawner_sku]],LEN(Table14[[#This Row],[spawner_sku]])-FIND("/",Table14[[#This Row],[spawner_sku]])),Table28[Entity Prefab],0)),25,1,1,"Entities"))</f>
        <v>no</v>
      </c>
      <c r="DZ637" s="72">
        <v>1</v>
      </c>
      <c r="EA637" s="72">
        <v>2</v>
      </c>
      <c r="EB637" s="72" t="b">
        <v>0</v>
      </c>
      <c r="EC637" s="72"/>
      <c r="ED637" s="72"/>
      <c r="EE637" s="72"/>
      <c r="EF637" s="72"/>
      <c r="EG637" s="72"/>
      <c r="EH637" s="72"/>
      <c r="EI637" s="72"/>
      <c r="EJ637" s="72"/>
      <c r="EK637" s="72"/>
      <c r="EL637" s="72"/>
      <c r="EM637" s="72"/>
    </row>
    <row r="638" spans="123:143" x14ac:dyDescent="0.25">
      <c r="DS638" t="s">
        <v>379</v>
      </c>
      <c r="DT638">
        <v>8.5</v>
      </c>
      <c r="DU638">
        <v>100</v>
      </c>
      <c r="DV638">
        <v>100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213</v>
      </c>
      <c r="DY638" s="145" t="str">
        <f ca="1">INDIRECT(ADDRESS(11+(MATCH(RIGHT(Table14[[#This Row],[spawner_sku]],LEN(Table14[[#This Row],[spawner_sku]])-FIND("/",Table14[[#This Row],[spawner_sku]])),Table28[Entity Prefab],0)),25,1,1,"Entities"))</f>
        <v>no</v>
      </c>
      <c r="DZ638" s="72">
        <v>7</v>
      </c>
      <c r="EA638" s="72">
        <v>10</v>
      </c>
      <c r="EB638" s="72" t="b">
        <v>1</v>
      </c>
      <c r="EC638" s="72"/>
      <c r="ED638" s="72"/>
      <c r="EE638" s="72"/>
      <c r="EF638" s="72"/>
      <c r="EG638" s="72"/>
      <c r="EH638" s="72"/>
      <c r="EI638" s="72"/>
      <c r="EJ638" s="72"/>
      <c r="EK638" s="72"/>
      <c r="EL638" s="72"/>
      <c r="EM638" s="72"/>
    </row>
    <row r="639" spans="123:143" x14ac:dyDescent="0.25">
      <c r="DS639" t="s">
        <v>379</v>
      </c>
      <c r="DT639">
        <v>2</v>
      </c>
      <c r="DU639">
        <v>100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50</v>
      </c>
      <c r="DY639" s="145" t="str">
        <f ca="1">INDIRECT(ADDRESS(11+(MATCH(RIGHT(Table14[[#This Row],[spawner_sku]],LEN(Table14[[#This Row],[spawner_sku]])-FIND("/",Table14[[#This Row],[spawner_sku]])),Table28[Entity Prefab],0)),25,1,1,"Entities"))</f>
        <v>no</v>
      </c>
      <c r="DZ639" s="72">
        <v>1</v>
      </c>
      <c r="EA639" s="72">
        <v>3</v>
      </c>
      <c r="EB639" s="72" t="b">
        <v>0</v>
      </c>
      <c r="EC639" s="72"/>
      <c r="ED639" s="72"/>
      <c r="EE639" s="72"/>
      <c r="EF639" s="72"/>
      <c r="EG639" s="72"/>
      <c r="EH639" s="72"/>
      <c r="EI639" s="72"/>
      <c r="EJ639" s="72"/>
      <c r="EK639" s="72"/>
      <c r="EL639" s="72"/>
      <c r="EM639" s="72"/>
    </row>
    <row r="640" spans="123:143" x14ac:dyDescent="0.25">
      <c r="DS640" t="s">
        <v>379</v>
      </c>
      <c r="DT640">
        <v>2</v>
      </c>
      <c r="DU640">
        <v>70</v>
      </c>
      <c r="DV640">
        <v>100</v>
      </c>
      <c r="DW640" s="75">
        <f ca="1">INDIRECT(ADDRESS(11+(MATCH(RIGHT(Table14[[#This Row],[spawner_sku]],LEN(Table14[[#This Row],[spawner_sku]])-FIND("/",Table14[[#This Row],[spawner_sku]])),Table1[Entity Prefab],0)),10,1,1,"Entities"))</f>
        <v>25</v>
      </c>
      <c r="DX640" s="75">
        <f ca="1">ROUND((Table14[[#This Row],[XP]]*Table14[[#This Row],[entity_spawned (AVG)]])*(Table14[[#This Row],[activating_chance]]/100),0)</f>
        <v>50</v>
      </c>
      <c r="DY640" s="145" t="str">
        <f ca="1">INDIRECT(ADDRESS(11+(MATCH(RIGHT(Table14[[#This Row],[spawner_sku]],LEN(Table14[[#This Row],[spawner_sku]])-FIND("/",Table14[[#This Row],[spawner_sku]])),Table28[Entity Prefab],0)),25,1,1,"Entities"))</f>
        <v>no</v>
      </c>
      <c r="DZ640" s="72">
        <v>2</v>
      </c>
      <c r="EA640" s="72">
        <v>2</v>
      </c>
      <c r="EB640" s="72" t="b">
        <v>0</v>
      </c>
      <c r="EC640" s="72"/>
      <c r="ED640" s="72"/>
      <c r="EE640" s="72"/>
      <c r="EF640" s="72"/>
      <c r="EG640" s="72"/>
      <c r="EH640" s="72"/>
      <c r="EI640" s="72"/>
      <c r="EJ640" s="72"/>
      <c r="EK640" s="72"/>
      <c r="EL640" s="72"/>
      <c r="EM640" s="72"/>
    </row>
    <row r="641" spans="123:143" x14ac:dyDescent="0.25">
      <c r="DS641" t="s">
        <v>379</v>
      </c>
      <c r="DT641">
        <v>3.5</v>
      </c>
      <c r="DU641">
        <v>100</v>
      </c>
      <c r="DV641">
        <v>100</v>
      </c>
      <c r="DW641" s="75">
        <f ca="1">INDIRECT(ADDRESS(11+(MATCH(RIGHT(Table14[[#This Row],[spawner_sku]],LEN(Table14[[#This Row],[spawner_sku]])-FIND("/",Table14[[#This Row],[spawner_sku]])),Table1[Entity Prefab],0)),10,1,1,"Entities"))</f>
        <v>25</v>
      </c>
      <c r="DX641" s="75">
        <f ca="1">ROUND((Table14[[#This Row],[XP]]*Table14[[#This Row],[entity_spawned (AVG)]])*(Table14[[#This Row],[activating_chance]]/100),0)</f>
        <v>88</v>
      </c>
      <c r="DY641" s="145" t="str">
        <f ca="1">INDIRECT(ADDRESS(11+(MATCH(RIGHT(Table14[[#This Row],[spawner_sku]],LEN(Table14[[#This Row],[spawner_sku]])-FIND("/",Table14[[#This Row],[spawner_sku]])),Table28[Entity Prefab],0)),25,1,1,"Entities"))</f>
        <v>no</v>
      </c>
      <c r="DZ641" s="72">
        <v>3</v>
      </c>
      <c r="EA641" s="72">
        <v>4</v>
      </c>
      <c r="EB641" s="72" t="b">
        <v>0</v>
      </c>
      <c r="EC641" s="72"/>
      <c r="ED641" s="72"/>
      <c r="EE641" s="72"/>
      <c r="EF641" s="72"/>
      <c r="EG641" s="72"/>
      <c r="EH641" s="72"/>
      <c r="EI641" s="72"/>
      <c r="EJ641" s="72"/>
      <c r="EK641" s="72"/>
      <c r="EL641" s="72"/>
      <c r="EM641" s="72"/>
    </row>
    <row r="642" spans="123:143" x14ac:dyDescent="0.25">
      <c r="DS642" t="s">
        <v>379</v>
      </c>
      <c r="DT642">
        <v>1.5</v>
      </c>
      <c r="DU642">
        <v>100</v>
      </c>
      <c r="DV642">
        <v>80</v>
      </c>
      <c r="DW642" s="75">
        <f ca="1">INDIRECT(ADDRESS(11+(MATCH(RIGHT(Table14[[#This Row],[spawner_sku]],LEN(Table14[[#This Row],[spawner_sku]])-FIND("/",Table14[[#This Row],[spawner_sku]])),Table1[Entity Prefab],0)),10,1,1,"Entities"))</f>
        <v>25</v>
      </c>
      <c r="DX642" s="75">
        <f ca="1">ROUND((Table14[[#This Row],[XP]]*Table14[[#This Row],[entity_spawned (AVG)]])*(Table14[[#This Row],[activating_chance]]/100),0)</f>
        <v>30</v>
      </c>
      <c r="DY642" s="145" t="str">
        <f ca="1">INDIRECT(ADDRESS(11+(MATCH(RIGHT(Table14[[#This Row],[spawner_sku]],LEN(Table14[[#This Row],[spawner_sku]])-FIND("/",Table14[[#This Row],[spawner_sku]])),Table28[Entity Prefab],0)),25,1,1,"Entities"))</f>
        <v>no</v>
      </c>
      <c r="DZ642" s="72">
        <v>1</v>
      </c>
      <c r="EA642" s="72">
        <v>2</v>
      </c>
      <c r="EB642" s="72" t="b">
        <v>0</v>
      </c>
      <c r="EC642" s="72"/>
      <c r="ED642" s="72"/>
      <c r="EE642" s="72"/>
      <c r="EF642" s="72"/>
      <c r="EG642" s="72"/>
      <c r="EH642" s="72"/>
      <c r="EI642" s="72"/>
      <c r="EJ642" s="72"/>
      <c r="EK642" s="72"/>
      <c r="EL642" s="72"/>
      <c r="EM642" s="72"/>
    </row>
    <row r="643" spans="123:143" x14ac:dyDescent="0.25">
      <c r="DS643" t="s">
        <v>379</v>
      </c>
      <c r="DT643">
        <v>3</v>
      </c>
      <c r="DU643">
        <v>90</v>
      </c>
      <c r="DV643">
        <v>50</v>
      </c>
      <c r="DW643" s="75">
        <f ca="1">INDIRECT(ADDRESS(11+(MATCH(RIGHT(Table14[[#This Row],[spawner_sku]],LEN(Table14[[#This Row],[spawner_sku]])-FIND("/",Table14[[#This Row],[spawner_sku]])),Table1[Entity Prefab],0)),10,1,1,"Entities"))</f>
        <v>25</v>
      </c>
      <c r="DX643" s="75">
        <f ca="1">ROUND((Table14[[#This Row],[XP]]*Table14[[#This Row],[entity_spawned (AVG)]])*(Table14[[#This Row],[activating_chance]]/100),0)</f>
        <v>38</v>
      </c>
      <c r="DY643" s="145" t="str">
        <f ca="1">INDIRECT(ADDRESS(11+(MATCH(RIGHT(Table14[[#This Row],[spawner_sku]],LEN(Table14[[#This Row],[spawner_sku]])-FIND("/",Table14[[#This Row],[spawner_sku]])),Table28[Entity Prefab],0)),25,1,1,"Entities"))</f>
        <v>no</v>
      </c>
      <c r="DZ643" s="72">
        <v>3</v>
      </c>
      <c r="EA643" s="72">
        <v>3</v>
      </c>
      <c r="EB643" s="72" t="b">
        <v>0</v>
      </c>
      <c r="EC643" s="72"/>
      <c r="ED643" s="72"/>
      <c r="EE643" s="72"/>
      <c r="EF643" s="72"/>
      <c r="EG643" s="72"/>
      <c r="EH643" s="72"/>
      <c r="EI643" s="72"/>
      <c r="EJ643" s="72"/>
      <c r="EK643" s="72"/>
      <c r="EL643" s="72"/>
      <c r="EM643" s="72"/>
    </row>
    <row r="644" spans="123:143" x14ac:dyDescent="0.25">
      <c r="DS644" t="s">
        <v>379</v>
      </c>
      <c r="DT644">
        <v>6.5</v>
      </c>
      <c r="DU644">
        <v>100</v>
      </c>
      <c r="DV644">
        <v>100</v>
      </c>
      <c r="DW644" s="75">
        <f ca="1">INDIRECT(ADDRESS(11+(MATCH(RIGHT(Table14[[#This Row],[spawner_sku]],LEN(Table14[[#This Row],[spawner_sku]])-FIND("/",Table14[[#This Row],[spawner_sku]])),Table1[Entity Prefab],0)),10,1,1,"Entities"))</f>
        <v>25</v>
      </c>
      <c r="DX644" s="75">
        <f ca="1">ROUND((Table14[[#This Row],[XP]]*Table14[[#This Row],[entity_spawned (AVG)]])*(Table14[[#This Row],[activating_chance]]/100),0)</f>
        <v>163</v>
      </c>
      <c r="DY644" s="145" t="str">
        <f ca="1">INDIRECT(ADDRESS(11+(MATCH(RIGHT(Table14[[#This Row],[spawner_sku]],LEN(Table14[[#This Row],[spawner_sku]])-FIND("/",Table14[[#This Row],[spawner_sku]])),Table28[Entity Prefab],0)),25,1,1,"Entities"))</f>
        <v>no</v>
      </c>
      <c r="DZ644" s="72">
        <v>5</v>
      </c>
      <c r="EA644" s="72">
        <v>8</v>
      </c>
      <c r="EB644" s="72" t="b">
        <v>1</v>
      </c>
      <c r="EC644" s="72"/>
      <c r="ED644" s="72"/>
      <c r="EE644" s="72"/>
      <c r="EF644" s="72"/>
      <c r="EG644" s="72"/>
      <c r="EH644" s="72"/>
      <c r="EI644" s="72"/>
      <c r="EJ644" s="72"/>
      <c r="EK644" s="72"/>
      <c r="EL644" s="72"/>
      <c r="EM644" s="72"/>
    </row>
    <row r="645" spans="123:143" x14ac:dyDescent="0.25">
      <c r="DS645" t="s">
        <v>379</v>
      </c>
      <c r="DT645">
        <v>1</v>
      </c>
      <c r="DU645">
        <v>100</v>
      </c>
      <c r="DV645">
        <v>50</v>
      </c>
      <c r="DW645" s="75">
        <f ca="1">INDIRECT(ADDRESS(11+(MATCH(RIGHT(Table14[[#This Row],[spawner_sku]],LEN(Table14[[#This Row],[spawner_sku]])-FIND("/",Table14[[#This Row],[spawner_sku]])),Table1[Entity Prefab],0)),10,1,1,"Entities"))</f>
        <v>25</v>
      </c>
      <c r="DX645" s="75">
        <f ca="1">ROUND((Table14[[#This Row],[XP]]*Table14[[#This Row],[entity_spawned (AVG)]])*(Table14[[#This Row],[activating_chance]]/100),0)</f>
        <v>13</v>
      </c>
      <c r="DY645" s="145" t="str">
        <f ca="1">INDIRECT(ADDRESS(11+(MATCH(RIGHT(Table14[[#This Row],[spawner_sku]],LEN(Table14[[#This Row],[spawner_sku]])-FIND("/",Table14[[#This Row],[spawner_sku]])),Table28[Entity Prefab],0)),25,1,1,"Entities"))</f>
        <v>no</v>
      </c>
      <c r="DZ645" s="72">
        <v>1</v>
      </c>
      <c r="EA645" s="72">
        <v>1</v>
      </c>
      <c r="EB645" s="72" t="b">
        <v>0</v>
      </c>
      <c r="EC645" s="72"/>
      <c r="ED645" s="72"/>
      <c r="EE645" s="72"/>
      <c r="EF645" s="72"/>
      <c r="EG645" s="72"/>
      <c r="EH645" s="72"/>
      <c r="EI645" s="72"/>
      <c r="EJ645" s="72"/>
      <c r="EK645" s="72"/>
      <c r="EL645" s="72"/>
      <c r="EM645" s="72"/>
    </row>
    <row r="646" spans="123:143" x14ac:dyDescent="0.25">
      <c r="DS646" t="s">
        <v>379</v>
      </c>
      <c r="DT646">
        <v>2.5</v>
      </c>
      <c r="DU646">
        <v>100</v>
      </c>
      <c r="DV646">
        <v>100</v>
      </c>
      <c r="DW646" s="75">
        <f ca="1">INDIRECT(ADDRESS(11+(MATCH(RIGHT(Table14[[#This Row],[spawner_sku]],LEN(Table14[[#This Row],[spawner_sku]])-FIND("/",Table14[[#This Row],[spawner_sku]])),Table1[Entity Prefab],0)),10,1,1,"Entities"))</f>
        <v>25</v>
      </c>
      <c r="DX646" s="75">
        <f ca="1">ROUND((Table14[[#This Row],[XP]]*Table14[[#This Row],[entity_spawned (AVG)]])*(Table14[[#This Row],[activating_chance]]/100),0)</f>
        <v>63</v>
      </c>
      <c r="DY646" s="145" t="str">
        <f ca="1">INDIRECT(ADDRESS(11+(MATCH(RIGHT(Table14[[#This Row],[spawner_sku]],LEN(Table14[[#This Row],[spawner_sku]])-FIND("/",Table14[[#This Row],[spawner_sku]])),Table28[Entity Prefab],0)),25,1,1,"Entities"))</f>
        <v>no</v>
      </c>
      <c r="DZ646" s="72">
        <v>2</v>
      </c>
      <c r="EA646" s="72">
        <v>3</v>
      </c>
      <c r="EB646" s="72" t="b">
        <v>0</v>
      </c>
      <c r="EC646" s="72"/>
      <c r="ED646" s="72"/>
      <c r="EE646" s="72"/>
      <c r="EF646" s="72"/>
      <c r="EG646" s="72"/>
      <c r="EH646" s="72"/>
      <c r="EI646" s="72"/>
      <c r="EJ646" s="72"/>
      <c r="EK646" s="72"/>
      <c r="EL646" s="72"/>
      <c r="EM646" s="72"/>
    </row>
    <row r="647" spans="123:143" x14ac:dyDescent="0.25">
      <c r="DS647" t="s">
        <v>379</v>
      </c>
      <c r="DT647">
        <v>2</v>
      </c>
      <c r="DU647">
        <v>80</v>
      </c>
      <c r="DV647">
        <v>50</v>
      </c>
      <c r="DW647" s="75">
        <f ca="1">INDIRECT(ADDRESS(11+(MATCH(RIGHT(Table14[[#This Row],[spawner_sku]],LEN(Table14[[#This Row],[spawner_sku]])-FIND("/",Table14[[#This Row],[spawner_sku]])),Table1[Entity Prefab],0)),10,1,1,"Entities"))</f>
        <v>25</v>
      </c>
      <c r="DX647" s="75">
        <f ca="1">ROUND((Table14[[#This Row],[XP]]*Table14[[#This Row],[entity_spawned (AVG)]])*(Table14[[#This Row],[activating_chance]]/100),0)</f>
        <v>25</v>
      </c>
      <c r="DY647" s="145" t="str">
        <f ca="1">INDIRECT(ADDRESS(11+(MATCH(RIGHT(Table14[[#This Row],[spawner_sku]],LEN(Table14[[#This Row],[spawner_sku]])-FIND("/",Table14[[#This Row],[spawner_sku]])),Table28[Entity Prefab],0)),25,1,1,"Entities"))</f>
        <v>no</v>
      </c>
      <c r="DZ647" s="72">
        <v>1</v>
      </c>
      <c r="EA647" s="72">
        <v>3</v>
      </c>
      <c r="EB647" s="72" t="b">
        <v>0</v>
      </c>
      <c r="EC647" s="72"/>
      <c r="ED647" s="72"/>
      <c r="EE647" s="72"/>
      <c r="EF647" s="72"/>
      <c r="EG647" s="72"/>
      <c r="EH647" s="72"/>
      <c r="EI647" s="72"/>
      <c r="EJ647" s="72"/>
      <c r="EK647" s="72"/>
      <c r="EL647" s="72"/>
      <c r="EM647" s="72"/>
    </row>
    <row r="648" spans="123:143" x14ac:dyDescent="0.25">
      <c r="DS648" t="s">
        <v>379</v>
      </c>
      <c r="DT648">
        <v>2.5</v>
      </c>
      <c r="DU648">
        <v>100</v>
      </c>
      <c r="DV648">
        <v>100</v>
      </c>
      <c r="DW648" s="75">
        <f ca="1">INDIRECT(ADDRESS(11+(MATCH(RIGHT(Table14[[#This Row],[spawner_sku]],LEN(Table14[[#This Row],[spawner_sku]])-FIND("/",Table14[[#This Row],[spawner_sku]])),Table1[Entity Prefab],0)),10,1,1,"Entities"))</f>
        <v>25</v>
      </c>
      <c r="DX648" s="75">
        <f ca="1">ROUND((Table14[[#This Row],[XP]]*Table14[[#This Row],[entity_spawned (AVG)]])*(Table14[[#This Row],[activating_chance]]/100),0)</f>
        <v>63</v>
      </c>
      <c r="DY648" s="145" t="str">
        <f ca="1">INDIRECT(ADDRESS(11+(MATCH(RIGHT(Table14[[#This Row],[spawner_sku]],LEN(Table14[[#This Row],[spawner_sku]])-FIND("/",Table14[[#This Row],[spawner_sku]])),Table28[Entity Prefab],0)),25,1,1,"Entities"))</f>
        <v>no</v>
      </c>
      <c r="DZ648" s="72">
        <v>2</v>
      </c>
      <c r="EA648" s="72">
        <v>3</v>
      </c>
      <c r="EB648" s="72" t="b">
        <v>0</v>
      </c>
      <c r="EC648" s="72"/>
      <c r="ED648" s="72"/>
      <c r="EE648" s="72"/>
      <c r="EF648" s="72"/>
      <c r="EG648" s="72"/>
      <c r="EH648" s="72"/>
      <c r="EI648" s="72"/>
      <c r="EJ648" s="72"/>
      <c r="EK648" s="72"/>
      <c r="EL648" s="72"/>
      <c r="EM648" s="72"/>
    </row>
    <row r="649" spans="123:143" x14ac:dyDescent="0.25">
      <c r="DS649" t="s">
        <v>379</v>
      </c>
      <c r="DT649">
        <v>5</v>
      </c>
      <c r="DU649">
        <v>120</v>
      </c>
      <c r="DV649">
        <v>100</v>
      </c>
      <c r="DW649" s="75">
        <f ca="1">INDIRECT(ADDRESS(11+(MATCH(RIGHT(Table14[[#This Row],[spawner_sku]],LEN(Table14[[#This Row],[spawner_sku]])-FIND("/",Table14[[#This Row],[spawner_sku]])),Table1[Entity Prefab],0)),10,1,1,"Entities"))</f>
        <v>25</v>
      </c>
      <c r="DX649" s="75">
        <f ca="1">ROUND((Table14[[#This Row],[XP]]*Table14[[#This Row],[entity_spawned (AVG)]])*(Table14[[#This Row],[activating_chance]]/100),0)</f>
        <v>125</v>
      </c>
      <c r="DY649" s="145" t="str">
        <f ca="1">INDIRECT(ADDRESS(11+(MATCH(RIGHT(Table14[[#This Row],[spawner_sku]],LEN(Table14[[#This Row],[spawner_sku]])-FIND("/",Table14[[#This Row],[spawner_sku]])),Table28[Entity Prefab],0)),25,1,1,"Entities"))</f>
        <v>no</v>
      </c>
      <c r="DZ649" s="72">
        <v>5</v>
      </c>
      <c r="EA649" s="72">
        <v>5</v>
      </c>
      <c r="EB649" s="72" t="b">
        <v>1</v>
      </c>
      <c r="EC649" s="72"/>
      <c r="ED649" s="72"/>
      <c r="EE649" s="72"/>
      <c r="EF649" s="72"/>
      <c r="EG649" s="72"/>
      <c r="EH649" s="72"/>
      <c r="EI649" s="72"/>
      <c r="EJ649" s="72"/>
      <c r="EK649" s="72"/>
      <c r="EL649" s="72"/>
      <c r="EM649" s="72"/>
    </row>
    <row r="650" spans="123:143" x14ac:dyDescent="0.25">
      <c r="DS650" t="s">
        <v>379</v>
      </c>
      <c r="DT650">
        <v>5</v>
      </c>
      <c r="DU650">
        <v>60</v>
      </c>
      <c r="DV650">
        <v>100</v>
      </c>
      <c r="DW650" s="75">
        <f ca="1">INDIRECT(ADDRESS(11+(MATCH(RIGHT(Table14[[#This Row],[spawner_sku]],LEN(Table14[[#This Row],[spawner_sku]])-FIND("/",Table14[[#This Row],[spawner_sku]])),Table1[Entity Prefab],0)),10,1,1,"Entities"))</f>
        <v>25</v>
      </c>
      <c r="DX650" s="75">
        <f ca="1">ROUND((Table14[[#This Row],[XP]]*Table14[[#This Row],[entity_spawned (AVG)]])*(Table14[[#This Row],[activating_chance]]/100),0)</f>
        <v>125</v>
      </c>
      <c r="DY650" s="145" t="str">
        <f ca="1">INDIRECT(ADDRESS(11+(MATCH(RIGHT(Table14[[#This Row],[spawner_sku]],LEN(Table14[[#This Row],[spawner_sku]])-FIND("/",Table14[[#This Row],[spawner_sku]])),Table28[Entity Prefab],0)),25,1,1,"Entities"))</f>
        <v>no</v>
      </c>
      <c r="DZ650" s="72">
        <v>5</v>
      </c>
      <c r="EA650" s="72">
        <v>5</v>
      </c>
      <c r="EB650" s="72" t="b">
        <v>1</v>
      </c>
      <c r="EC650" s="72"/>
      <c r="ED650" s="72"/>
      <c r="EE650" s="72"/>
      <c r="EF650" s="72"/>
      <c r="EG650" s="72"/>
      <c r="EH650" s="72"/>
      <c r="EI650" s="72"/>
      <c r="EJ650" s="72"/>
      <c r="EK650" s="72"/>
      <c r="EL650" s="72"/>
      <c r="EM650" s="72"/>
    </row>
    <row r="651" spans="123:143" x14ac:dyDescent="0.25">
      <c r="DS651" t="s">
        <v>379</v>
      </c>
      <c r="DT651">
        <v>2.5</v>
      </c>
      <c r="DU651">
        <v>90</v>
      </c>
      <c r="DV651">
        <v>100</v>
      </c>
      <c r="DW651" s="75">
        <f ca="1">INDIRECT(ADDRESS(11+(MATCH(RIGHT(Table14[[#This Row],[spawner_sku]],LEN(Table14[[#This Row],[spawner_sku]])-FIND("/",Table14[[#This Row],[spawner_sku]])),Table1[Entity Prefab],0)),10,1,1,"Entities"))</f>
        <v>25</v>
      </c>
      <c r="DX651" s="75">
        <f ca="1">ROUND((Table14[[#This Row],[XP]]*Table14[[#This Row],[entity_spawned (AVG)]])*(Table14[[#This Row],[activating_chance]]/100),0)</f>
        <v>63</v>
      </c>
      <c r="DY651" s="145" t="str">
        <f ca="1">INDIRECT(ADDRESS(11+(MATCH(RIGHT(Table14[[#This Row],[spawner_sku]],LEN(Table14[[#This Row],[spawner_sku]])-FIND("/",Table14[[#This Row],[spawner_sku]])),Table28[Entity Prefab],0)),25,1,1,"Entities"))</f>
        <v>no</v>
      </c>
      <c r="DZ651" s="72">
        <v>2</v>
      </c>
      <c r="EA651" s="72">
        <v>3</v>
      </c>
      <c r="EB651" s="72" t="b">
        <v>0</v>
      </c>
      <c r="EC651" s="72"/>
      <c r="ED651" s="72"/>
      <c r="EE651" s="72"/>
      <c r="EF651" s="72"/>
      <c r="EG651" s="72"/>
      <c r="EH651" s="72"/>
      <c r="EI651" s="72"/>
      <c r="EJ651" s="72"/>
      <c r="EK651" s="72"/>
      <c r="EL651" s="72"/>
      <c r="EM651" s="72"/>
    </row>
    <row r="652" spans="123:143" x14ac:dyDescent="0.25">
      <c r="DS652" t="s">
        <v>379</v>
      </c>
      <c r="DT652">
        <v>1.5</v>
      </c>
      <c r="DU652">
        <v>90</v>
      </c>
      <c r="DV652">
        <v>100</v>
      </c>
      <c r="DW652" s="75">
        <f ca="1">INDIRECT(ADDRESS(11+(MATCH(RIGHT(Table14[[#This Row],[spawner_sku]],LEN(Table14[[#This Row],[spawner_sku]])-FIND("/",Table14[[#This Row],[spawner_sku]])),Table1[Entity Prefab],0)),10,1,1,"Entities"))</f>
        <v>25</v>
      </c>
      <c r="DX652" s="75">
        <f ca="1">ROUND((Table14[[#This Row],[XP]]*Table14[[#This Row],[entity_spawned (AVG)]])*(Table14[[#This Row],[activating_chance]]/100),0)</f>
        <v>38</v>
      </c>
      <c r="DY652" s="145" t="str">
        <f ca="1">INDIRECT(ADDRESS(11+(MATCH(RIGHT(Table14[[#This Row],[spawner_sku]],LEN(Table14[[#This Row],[spawner_sku]])-FIND("/",Table14[[#This Row],[spawner_sku]])),Table28[Entity Prefab],0)),25,1,1,"Entities"))</f>
        <v>no</v>
      </c>
      <c r="DZ652" s="72">
        <v>1</v>
      </c>
      <c r="EA652" s="72">
        <v>2</v>
      </c>
      <c r="EB652" s="72" t="b">
        <v>0</v>
      </c>
      <c r="EC652" s="72"/>
      <c r="ED652" s="72"/>
      <c r="EE652" s="72"/>
      <c r="EF652" s="72"/>
      <c r="EG652" s="72"/>
      <c r="EH652" s="72"/>
      <c r="EI652" s="72"/>
      <c r="EJ652" s="72"/>
      <c r="EK652" s="72"/>
      <c r="EL652" s="72"/>
      <c r="EM652" s="72"/>
    </row>
    <row r="653" spans="123:143" x14ac:dyDescent="0.25">
      <c r="DS653" t="s">
        <v>379</v>
      </c>
      <c r="DT653">
        <v>2</v>
      </c>
      <c r="DU653">
        <v>100</v>
      </c>
      <c r="DV653">
        <v>70</v>
      </c>
      <c r="DW653" s="75">
        <f ca="1">INDIRECT(ADDRESS(11+(MATCH(RIGHT(Table14[[#This Row],[spawner_sku]],LEN(Table14[[#This Row],[spawner_sku]])-FIND("/",Table14[[#This Row],[spawner_sku]])),Table1[Entity Prefab],0)),10,1,1,"Entities"))</f>
        <v>25</v>
      </c>
      <c r="DX653" s="75">
        <f ca="1">ROUND((Table14[[#This Row],[XP]]*Table14[[#This Row],[entity_spawned (AVG)]])*(Table14[[#This Row],[activating_chance]]/100),0)</f>
        <v>35</v>
      </c>
      <c r="DY653" s="145" t="str">
        <f ca="1">INDIRECT(ADDRESS(11+(MATCH(RIGHT(Table14[[#This Row],[spawner_sku]],LEN(Table14[[#This Row],[spawner_sku]])-FIND("/",Table14[[#This Row],[spawner_sku]])),Table28[Entity Prefab],0)),25,1,1,"Entities"))</f>
        <v>no</v>
      </c>
      <c r="DZ653" s="72">
        <v>2</v>
      </c>
      <c r="EA653" s="72">
        <v>2</v>
      </c>
      <c r="EB653" s="72" t="b">
        <v>0</v>
      </c>
      <c r="EC653" s="72"/>
      <c r="ED653" s="72"/>
      <c r="EE653" s="72"/>
      <c r="EF653" s="72"/>
      <c r="EG653" s="72"/>
      <c r="EH653" s="72"/>
      <c r="EI653" s="72"/>
      <c r="EJ653" s="72"/>
      <c r="EK653" s="72"/>
      <c r="EL653" s="72"/>
      <c r="EM653" s="72"/>
    </row>
    <row r="654" spans="123:143" x14ac:dyDescent="0.25">
      <c r="DS654" t="s">
        <v>379</v>
      </c>
      <c r="DT654">
        <v>3.5</v>
      </c>
      <c r="DU654">
        <v>100</v>
      </c>
      <c r="DV654">
        <v>100</v>
      </c>
      <c r="DW654" s="75">
        <f ca="1">INDIRECT(ADDRESS(11+(MATCH(RIGHT(Table14[[#This Row],[spawner_sku]],LEN(Table14[[#This Row],[spawner_sku]])-FIND("/",Table14[[#This Row],[spawner_sku]])),Table1[Entity Prefab],0)),10,1,1,"Entities"))</f>
        <v>25</v>
      </c>
      <c r="DX654" s="75">
        <f ca="1">ROUND((Table14[[#This Row],[XP]]*Table14[[#This Row],[entity_spawned (AVG)]])*(Table14[[#This Row],[activating_chance]]/100),0)</f>
        <v>88</v>
      </c>
      <c r="DY654" s="145" t="str">
        <f ca="1">INDIRECT(ADDRESS(11+(MATCH(RIGHT(Table14[[#This Row],[spawner_sku]],LEN(Table14[[#This Row],[spawner_sku]])-FIND("/",Table14[[#This Row],[spawner_sku]])),Table28[Entity Prefab],0)),25,1,1,"Entities"))</f>
        <v>no</v>
      </c>
      <c r="DZ654" s="72">
        <v>3</v>
      </c>
      <c r="EA654" s="72">
        <v>4</v>
      </c>
      <c r="EB654" s="72" t="b">
        <v>0</v>
      </c>
      <c r="EC654" s="72"/>
      <c r="ED654" s="72"/>
      <c r="EE654" s="72"/>
      <c r="EF654" s="72"/>
      <c r="EG654" s="72"/>
      <c r="EH654" s="72"/>
      <c r="EI654" s="72"/>
      <c r="EJ654" s="72"/>
      <c r="EK654" s="72"/>
      <c r="EL654" s="72"/>
      <c r="EM654" s="72"/>
    </row>
    <row r="655" spans="123:143" x14ac:dyDescent="0.25">
      <c r="DS655" t="s">
        <v>379</v>
      </c>
      <c r="DT655">
        <v>1.5</v>
      </c>
      <c r="DU655">
        <v>100</v>
      </c>
      <c r="DV655">
        <v>80</v>
      </c>
      <c r="DW655" s="75">
        <f ca="1">INDIRECT(ADDRESS(11+(MATCH(RIGHT(Table14[[#This Row],[spawner_sku]],LEN(Table14[[#This Row],[spawner_sku]])-FIND("/",Table14[[#This Row],[spawner_sku]])),Table1[Entity Prefab],0)),10,1,1,"Entities"))</f>
        <v>25</v>
      </c>
      <c r="DX655" s="75">
        <f ca="1">ROUND((Table14[[#This Row],[XP]]*Table14[[#This Row],[entity_spawned (AVG)]])*(Table14[[#This Row],[activating_chance]]/100),0)</f>
        <v>30</v>
      </c>
      <c r="DY655" s="145" t="str">
        <f ca="1">INDIRECT(ADDRESS(11+(MATCH(RIGHT(Table14[[#This Row],[spawner_sku]],LEN(Table14[[#This Row],[spawner_sku]])-FIND("/",Table14[[#This Row],[spawner_sku]])),Table28[Entity Prefab],0)),25,1,1,"Entities"))</f>
        <v>no</v>
      </c>
      <c r="DZ655" s="72">
        <v>1</v>
      </c>
      <c r="EA655" s="72">
        <v>2</v>
      </c>
      <c r="EB655" s="72" t="b">
        <v>0</v>
      </c>
      <c r="EC655" s="72"/>
      <c r="ED655" s="72"/>
      <c r="EE655" s="72"/>
      <c r="EF655" s="72"/>
      <c r="EG655" s="72"/>
      <c r="EH655" s="72"/>
      <c r="EI655" s="72"/>
      <c r="EJ655" s="72"/>
      <c r="EK655" s="72"/>
      <c r="EL655" s="72"/>
      <c r="EM655" s="72"/>
    </row>
    <row r="656" spans="123:143" x14ac:dyDescent="0.25">
      <c r="DS656" t="s">
        <v>379</v>
      </c>
      <c r="DT656">
        <v>2</v>
      </c>
      <c r="DU656">
        <v>100</v>
      </c>
      <c r="DV656">
        <v>100</v>
      </c>
      <c r="DW656" s="75">
        <f ca="1">INDIRECT(ADDRESS(11+(MATCH(RIGHT(Table14[[#This Row],[spawner_sku]],LEN(Table14[[#This Row],[spawner_sku]])-FIND("/",Table14[[#This Row],[spawner_sku]])),Table1[Entity Prefab],0)),10,1,1,"Entities"))</f>
        <v>25</v>
      </c>
      <c r="DX656" s="75">
        <f ca="1">ROUND((Table14[[#This Row],[XP]]*Table14[[#This Row],[entity_spawned (AVG)]])*(Table14[[#This Row],[activating_chance]]/100),0)</f>
        <v>50</v>
      </c>
      <c r="DY656" s="145" t="str">
        <f ca="1">INDIRECT(ADDRESS(11+(MATCH(RIGHT(Table14[[#This Row],[spawner_sku]],LEN(Table14[[#This Row],[spawner_sku]])-FIND("/",Table14[[#This Row],[spawner_sku]])),Table28[Entity Prefab],0)),25,1,1,"Entities"))</f>
        <v>no</v>
      </c>
      <c r="DZ656" s="72">
        <v>1</v>
      </c>
      <c r="EA656" s="72">
        <v>3</v>
      </c>
      <c r="EB656" s="72" t="b">
        <v>0</v>
      </c>
      <c r="EC656" s="72"/>
      <c r="ED656" s="72"/>
      <c r="EE656" s="72"/>
      <c r="EF656" s="72"/>
      <c r="EG656" s="72"/>
      <c r="EH656" s="72"/>
      <c r="EI656" s="72"/>
      <c r="EJ656" s="72"/>
      <c r="EK656" s="72"/>
      <c r="EL656" s="72"/>
      <c r="EM656" s="72"/>
    </row>
    <row r="657" spans="123:143" x14ac:dyDescent="0.25">
      <c r="DS657" t="s">
        <v>379</v>
      </c>
      <c r="DT657">
        <v>6.5</v>
      </c>
      <c r="DU657">
        <v>100</v>
      </c>
      <c r="DV657">
        <v>100</v>
      </c>
      <c r="DW657" s="75">
        <f ca="1">INDIRECT(ADDRESS(11+(MATCH(RIGHT(Table14[[#This Row],[spawner_sku]],LEN(Table14[[#This Row],[spawner_sku]])-FIND("/",Table14[[#This Row],[spawner_sku]])),Table1[Entity Prefab],0)),10,1,1,"Entities"))</f>
        <v>25</v>
      </c>
      <c r="DX657" s="75">
        <f ca="1">ROUND((Table14[[#This Row],[XP]]*Table14[[#This Row],[entity_spawned (AVG)]])*(Table14[[#This Row],[activating_chance]]/100),0)</f>
        <v>163</v>
      </c>
      <c r="DY657" s="145" t="str">
        <f ca="1">INDIRECT(ADDRESS(11+(MATCH(RIGHT(Table14[[#This Row],[spawner_sku]],LEN(Table14[[#This Row],[spawner_sku]])-FIND("/",Table14[[#This Row],[spawner_sku]])),Table28[Entity Prefab],0)),25,1,1,"Entities"))</f>
        <v>no</v>
      </c>
      <c r="DZ657" s="72">
        <v>5</v>
      </c>
      <c r="EA657" s="72">
        <v>8</v>
      </c>
      <c r="EB657" s="72" t="b">
        <v>1</v>
      </c>
      <c r="EC657" s="72"/>
      <c r="ED657" s="72"/>
      <c r="EE657" s="72"/>
      <c r="EF657" s="72"/>
      <c r="EG657" s="72"/>
      <c r="EH657" s="72"/>
      <c r="EI657" s="72"/>
      <c r="EJ657" s="72"/>
      <c r="EK657" s="72"/>
      <c r="EL657" s="72"/>
      <c r="EM657" s="72"/>
    </row>
    <row r="658" spans="123:143" x14ac:dyDescent="0.25">
      <c r="DS658" t="s">
        <v>379</v>
      </c>
      <c r="DT658">
        <v>1</v>
      </c>
      <c r="DU658">
        <v>100</v>
      </c>
      <c r="DV658">
        <v>50</v>
      </c>
      <c r="DW658" s="75">
        <f ca="1">INDIRECT(ADDRESS(11+(MATCH(RIGHT(Table14[[#This Row],[spawner_sku]],LEN(Table14[[#This Row],[spawner_sku]])-FIND("/",Table14[[#This Row],[spawner_sku]])),Table1[Entity Prefab],0)),10,1,1,"Entities"))</f>
        <v>25</v>
      </c>
      <c r="DX658" s="75">
        <f ca="1">ROUND((Table14[[#This Row],[XP]]*Table14[[#This Row],[entity_spawned (AVG)]])*(Table14[[#This Row],[activating_chance]]/100),0)</f>
        <v>13</v>
      </c>
      <c r="DY658" s="145" t="str">
        <f ca="1">INDIRECT(ADDRESS(11+(MATCH(RIGHT(Table14[[#This Row],[spawner_sku]],LEN(Table14[[#This Row],[spawner_sku]])-FIND("/",Table14[[#This Row],[spawner_sku]])),Table28[Entity Prefab],0)),25,1,1,"Entities"))</f>
        <v>no</v>
      </c>
      <c r="DZ658" s="72">
        <v>1</v>
      </c>
      <c r="EA658" s="72">
        <v>1</v>
      </c>
      <c r="EB658" s="72" t="b">
        <v>0</v>
      </c>
      <c r="EC658" s="72"/>
      <c r="ED658" s="72"/>
      <c r="EE658" s="72"/>
      <c r="EF658" s="72"/>
      <c r="EG658" s="72"/>
      <c r="EH658" s="72"/>
      <c r="EI658" s="72"/>
      <c r="EJ658" s="72"/>
      <c r="EK658" s="72"/>
      <c r="EL658" s="72"/>
      <c r="EM658" s="72"/>
    </row>
    <row r="659" spans="123:143" x14ac:dyDescent="0.25">
      <c r="DS659" t="s">
        <v>379</v>
      </c>
      <c r="DT659">
        <v>3.5</v>
      </c>
      <c r="DU659">
        <v>80</v>
      </c>
      <c r="DV659">
        <v>80</v>
      </c>
      <c r="DW659" s="75">
        <f ca="1">INDIRECT(ADDRESS(11+(MATCH(RIGHT(Table14[[#This Row],[spawner_sku]],LEN(Table14[[#This Row],[spawner_sku]])-FIND("/",Table14[[#This Row],[spawner_sku]])),Table1[Entity Prefab],0)),10,1,1,"Entities"))</f>
        <v>25</v>
      </c>
      <c r="DX659" s="75">
        <f ca="1">ROUND((Table14[[#This Row],[XP]]*Table14[[#This Row],[entity_spawned (AVG)]])*(Table14[[#This Row],[activating_chance]]/100),0)</f>
        <v>70</v>
      </c>
      <c r="DY659" s="145" t="str">
        <f ca="1">INDIRECT(ADDRESS(11+(MATCH(RIGHT(Table14[[#This Row],[spawner_sku]],LEN(Table14[[#This Row],[spawner_sku]])-FIND("/",Table14[[#This Row],[spawner_sku]])),Table28[Entity Prefab],0)),25,1,1,"Entities"))</f>
        <v>no</v>
      </c>
      <c r="DZ659" s="72">
        <v>3</v>
      </c>
      <c r="EA659" s="72">
        <v>4</v>
      </c>
      <c r="EB659" s="72" t="b">
        <v>0</v>
      </c>
      <c r="EC659" s="72"/>
      <c r="ED659" s="72"/>
      <c r="EE659" s="72"/>
      <c r="EF659" s="72"/>
      <c r="EG659" s="72"/>
      <c r="EH659" s="72"/>
      <c r="EI659" s="72"/>
      <c r="EJ659" s="72"/>
      <c r="EK659" s="72"/>
      <c r="EL659" s="72"/>
      <c r="EM659" s="72"/>
    </row>
    <row r="660" spans="123:143" x14ac:dyDescent="0.25">
      <c r="DS660" t="s">
        <v>379</v>
      </c>
      <c r="DT660">
        <v>3</v>
      </c>
      <c r="DU660">
        <v>100</v>
      </c>
      <c r="DV660">
        <v>100</v>
      </c>
      <c r="DW660" s="75">
        <f ca="1">INDIRECT(ADDRESS(11+(MATCH(RIGHT(Table14[[#This Row],[spawner_sku]],LEN(Table14[[#This Row],[spawner_sku]])-FIND("/",Table14[[#This Row],[spawner_sku]])),Table1[Entity Prefab],0)),10,1,1,"Entities"))</f>
        <v>25</v>
      </c>
      <c r="DX660" s="75">
        <f ca="1">ROUND((Table14[[#This Row],[XP]]*Table14[[#This Row],[entity_spawned (AVG)]])*(Table14[[#This Row],[activating_chance]]/100),0)</f>
        <v>75</v>
      </c>
      <c r="DY660" s="145" t="str">
        <f ca="1">INDIRECT(ADDRESS(11+(MATCH(RIGHT(Table14[[#This Row],[spawner_sku]],LEN(Table14[[#This Row],[spawner_sku]])-FIND("/",Table14[[#This Row],[spawner_sku]])),Table28[Entity Prefab],0)),25,1,1,"Entities"))</f>
        <v>no</v>
      </c>
      <c r="DZ660" s="72">
        <v>2</v>
      </c>
      <c r="EA660" s="72">
        <v>4</v>
      </c>
      <c r="EB660" s="72" t="b">
        <v>0</v>
      </c>
      <c r="EC660" s="72"/>
      <c r="ED660" s="72"/>
      <c r="EE660" s="72"/>
      <c r="EF660" s="72"/>
      <c r="EG660" s="72"/>
      <c r="EH660" s="72"/>
      <c r="EI660" s="72"/>
      <c r="EJ660" s="72"/>
      <c r="EK660" s="72"/>
      <c r="EL660" s="72"/>
      <c r="EM660" s="72"/>
    </row>
    <row r="661" spans="123:143" x14ac:dyDescent="0.25">
      <c r="DS661" t="s">
        <v>379</v>
      </c>
      <c r="DT661">
        <v>5</v>
      </c>
      <c r="DU661">
        <v>80</v>
      </c>
      <c r="DV661">
        <v>100</v>
      </c>
      <c r="DW661" s="75">
        <f ca="1">INDIRECT(ADDRESS(11+(MATCH(RIGHT(Table14[[#This Row],[spawner_sku]],LEN(Table14[[#This Row],[spawner_sku]])-FIND("/",Table14[[#This Row],[spawner_sku]])),Table1[Entity Prefab],0)),10,1,1,"Entities"))</f>
        <v>25</v>
      </c>
      <c r="DX661" s="75">
        <f ca="1">ROUND((Table14[[#This Row],[XP]]*Table14[[#This Row],[entity_spawned (AVG)]])*(Table14[[#This Row],[activating_chance]]/100),0)</f>
        <v>125</v>
      </c>
      <c r="DY661" s="145" t="str">
        <f ca="1">INDIRECT(ADDRESS(11+(MATCH(RIGHT(Table14[[#This Row],[spawner_sku]],LEN(Table14[[#This Row],[spawner_sku]])-FIND("/",Table14[[#This Row],[spawner_sku]])),Table28[Entity Prefab],0)),25,1,1,"Entities"))</f>
        <v>no</v>
      </c>
      <c r="DZ661" s="72">
        <v>5</v>
      </c>
      <c r="EA661" s="72">
        <v>5</v>
      </c>
      <c r="EB661" s="72" t="b">
        <v>1</v>
      </c>
      <c r="EC661" s="72"/>
      <c r="ED661" s="72"/>
      <c r="EE661" s="72"/>
      <c r="EF661" s="72"/>
      <c r="EG661" s="72"/>
      <c r="EH661" s="72"/>
      <c r="EI661" s="72"/>
      <c r="EJ661" s="72"/>
      <c r="EK661" s="72"/>
      <c r="EL661" s="72"/>
      <c r="EM661" s="72"/>
    </row>
    <row r="662" spans="123:143" x14ac:dyDescent="0.25">
      <c r="DS662" t="s">
        <v>430</v>
      </c>
      <c r="DT662">
        <v>1</v>
      </c>
      <c r="DU662">
        <v>100</v>
      </c>
      <c r="DV662">
        <v>100</v>
      </c>
      <c r="DW662" s="75">
        <f ca="1">INDIRECT(ADDRESS(11+(MATCH(RIGHT(Table14[[#This Row],[spawner_sku]],LEN(Table14[[#This Row],[spawner_sku]])-FIND("/",Table14[[#This Row],[spawner_sku]])),Table1[Entity Prefab],0)),10,1,1,"Entities"))</f>
        <v>25</v>
      </c>
      <c r="DX662" s="75">
        <f ca="1">ROUND((Table14[[#This Row],[XP]]*Table14[[#This Row],[entity_spawned (AVG)]])*(Table14[[#This Row],[activating_chance]]/100),0)</f>
        <v>25</v>
      </c>
      <c r="DY662" s="145" t="str">
        <f ca="1">INDIRECT(ADDRESS(11+(MATCH(RIGHT(Table14[[#This Row],[spawner_sku]],LEN(Table14[[#This Row],[spawner_sku]])-FIND("/",Table14[[#This Row],[spawner_sku]])),Table28[Entity Prefab],0)),25,1,1,"Entities"))</f>
        <v>no</v>
      </c>
      <c r="DZ662" s="72">
        <v>1</v>
      </c>
      <c r="EA662" s="72">
        <v>1</v>
      </c>
      <c r="EB662" s="72" t="b">
        <v>0</v>
      </c>
      <c r="EC662" s="72"/>
      <c r="ED662" s="72"/>
      <c r="EE662" s="72"/>
      <c r="EF662" s="72"/>
      <c r="EG662" s="72"/>
      <c r="EH662" s="72"/>
      <c r="EI662" s="72"/>
      <c r="EJ662" s="72"/>
      <c r="EK662" s="72"/>
      <c r="EL662" s="72"/>
      <c r="EM662" s="72"/>
    </row>
    <row r="663" spans="123:143" x14ac:dyDescent="0.25">
      <c r="DS663" t="s">
        <v>430</v>
      </c>
      <c r="DT663">
        <v>1</v>
      </c>
      <c r="DU663">
        <v>100</v>
      </c>
      <c r="DV663">
        <v>50</v>
      </c>
      <c r="DW663" s="75">
        <f ca="1">INDIRECT(ADDRESS(11+(MATCH(RIGHT(Table14[[#This Row],[spawner_sku]],LEN(Table14[[#This Row],[spawner_sku]])-FIND("/",Table14[[#This Row],[spawner_sku]])),Table1[Entity Prefab],0)),10,1,1,"Entities"))</f>
        <v>25</v>
      </c>
      <c r="DX663" s="75">
        <f ca="1">ROUND((Table14[[#This Row],[XP]]*Table14[[#This Row],[entity_spawned (AVG)]])*(Table14[[#This Row],[activating_chance]]/100),0)</f>
        <v>13</v>
      </c>
      <c r="DY663" s="145" t="str">
        <f ca="1">INDIRECT(ADDRESS(11+(MATCH(RIGHT(Table14[[#This Row],[spawner_sku]],LEN(Table14[[#This Row],[spawner_sku]])-FIND("/",Table14[[#This Row],[spawner_sku]])),Table28[Entity Prefab],0)),25,1,1,"Entities"))</f>
        <v>no</v>
      </c>
      <c r="DZ663" s="72">
        <v>1</v>
      </c>
      <c r="EA663" s="72">
        <v>1</v>
      </c>
      <c r="EB663" s="72" t="b">
        <v>0</v>
      </c>
      <c r="EC663" s="72"/>
      <c r="ED663" s="72"/>
      <c r="EE663" s="72"/>
      <c r="EF663" s="72"/>
      <c r="EG663" s="72"/>
      <c r="EH663" s="72"/>
      <c r="EI663" s="72"/>
      <c r="EJ663" s="72"/>
      <c r="EK663" s="72"/>
      <c r="EL663" s="72"/>
      <c r="EM663" s="72"/>
    </row>
    <row r="664" spans="123:143" x14ac:dyDescent="0.25">
      <c r="DS664" t="s">
        <v>430</v>
      </c>
      <c r="DT664">
        <v>2.5</v>
      </c>
      <c r="DU664">
        <v>120</v>
      </c>
      <c r="DV664">
        <v>100</v>
      </c>
      <c r="DW664" s="75">
        <f ca="1">INDIRECT(ADDRESS(11+(MATCH(RIGHT(Table14[[#This Row],[spawner_sku]],LEN(Table14[[#This Row],[spawner_sku]])-FIND("/",Table14[[#This Row],[spawner_sku]])),Table1[Entity Prefab],0)),10,1,1,"Entities"))</f>
        <v>25</v>
      </c>
      <c r="DX664" s="75">
        <f ca="1">ROUND((Table14[[#This Row],[XP]]*Table14[[#This Row],[entity_spawned (AVG)]])*(Table14[[#This Row],[activating_chance]]/100),0)</f>
        <v>63</v>
      </c>
      <c r="DY664" s="145" t="str">
        <f ca="1">INDIRECT(ADDRESS(11+(MATCH(RIGHT(Table14[[#This Row],[spawner_sku]],LEN(Table14[[#This Row],[spawner_sku]])-FIND("/",Table14[[#This Row],[spawner_sku]])),Table28[Entity Prefab],0)),25,1,1,"Entities"))</f>
        <v>no</v>
      </c>
      <c r="DZ664" s="72">
        <v>2</v>
      </c>
      <c r="EA664" s="72">
        <v>3</v>
      </c>
      <c r="EB664" s="72" t="b">
        <v>0</v>
      </c>
      <c r="EC664" s="72"/>
      <c r="ED664" s="72"/>
      <c r="EE664" s="72"/>
      <c r="EF664" s="72"/>
      <c r="EG664" s="72"/>
      <c r="EH664" s="72"/>
      <c r="EI664" s="72"/>
      <c r="EJ664" s="72"/>
      <c r="EK664" s="72"/>
      <c r="EL664" s="72"/>
      <c r="EM664" s="72"/>
    </row>
    <row r="665" spans="123:143" x14ac:dyDescent="0.25">
      <c r="DS665" t="s">
        <v>430</v>
      </c>
      <c r="DT665">
        <v>1.5</v>
      </c>
      <c r="DU665">
        <v>120</v>
      </c>
      <c r="DV665">
        <v>50</v>
      </c>
      <c r="DW665" s="75">
        <f ca="1">INDIRECT(ADDRESS(11+(MATCH(RIGHT(Table14[[#This Row],[spawner_sku]],LEN(Table14[[#This Row],[spawner_sku]])-FIND("/",Table14[[#This Row],[spawner_sku]])),Table1[Entity Prefab],0)),10,1,1,"Entities"))</f>
        <v>25</v>
      </c>
      <c r="DX665" s="75">
        <f ca="1">ROUND((Table14[[#This Row],[XP]]*Table14[[#This Row],[entity_spawned (AVG)]])*(Table14[[#This Row],[activating_chance]]/100),0)</f>
        <v>19</v>
      </c>
      <c r="DY665" s="145" t="str">
        <f ca="1">INDIRECT(ADDRESS(11+(MATCH(RIGHT(Table14[[#This Row],[spawner_sku]],LEN(Table14[[#This Row],[spawner_sku]])-FIND("/",Table14[[#This Row],[spawner_sku]])),Table28[Entity Prefab],0)),25,1,1,"Entities"))</f>
        <v>no</v>
      </c>
      <c r="DZ665" s="72">
        <v>1</v>
      </c>
      <c r="EA665" s="72">
        <v>2</v>
      </c>
      <c r="EB665" s="72" t="b">
        <v>0</v>
      </c>
      <c r="EC665" s="72"/>
      <c r="ED665" s="72"/>
      <c r="EE665" s="72"/>
      <c r="EF665" s="72"/>
      <c r="EG665" s="72"/>
      <c r="EH665" s="72"/>
      <c r="EI665" s="72"/>
      <c r="EJ665" s="72"/>
      <c r="EK665" s="72"/>
      <c r="EL665" s="72"/>
      <c r="EM665" s="72"/>
    </row>
    <row r="666" spans="123:143" x14ac:dyDescent="0.25">
      <c r="DS666" t="s">
        <v>430</v>
      </c>
      <c r="DT666">
        <v>2</v>
      </c>
      <c r="DU666">
        <v>120</v>
      </c>
      <c r="DV666">
        <v>100</v>
      </c>
      <c r="DW666" s="75">
        <f ca="1">INDIRECT(ADDRESS(11+(MATCH(RIGHT(Table14[[#This Row],[spawner_sku]],LEN(Table14[[#This Row],[spawner_sku]])-FIND("/",Table14[[#This Row],[spawner_sku]])),Table1[Entity Prefab],0)),10,1,1,"Entities"))</f>
        <v>25</v>
      </c>
      <c r="DX666" s="75">
        <f ca="1">ROUND((Table14[[#This Row],[XP]]*Table14[[#This Row],[entity_spawned (AVG)]])*(Table14[[#This Row],[activating_chance]]/100),0)</f>
        <v>50</v>
      </c>
      <c r="DY666" s="145" t="str">
        <f ca="1">INDIRECT(ADDRESS(11+(MATCH(RIGHT(Table14[[#This Row],[spawner_sku]],LEN(Table14[[#This Row],[spawner_sku]])-FIND("/",Table14[[#This Row],[spawner_sku]])),Table28[Entity Prefab],0)),25,1,1,"Entities"))</f>
        <v>no</v>
      </c>
      <c r="DZ666" s="72">
        <v>2</v>
      </c>
      <c r="EA666" s="72">
        <v>2</v>
      </c>
      <c r="EB666" s="72" t="b">
        <v>0</v>
      </c>
      <c r="EC666" s="72"/>
      <c r="ED666" s="72"/>
      <c r="EE666" s="72"/>
      <c r="EF666" s="72"/>
      <c r="EG666" s="72"/>
      <c r="EH666" s="72"/>
      <c r="EI666" s="72"/>
      <c r="EJ666" s="72"/>
      <c r="EK666" s="72"/>
      <c r="EL666" s="72"/>
      <c r="EM666" s="72"/>
    </row>
    <row r="667" spans="123:143" x14ac:dyDescent="0.25">
      <c r="DS667" t="s">
        <v>430</v>
      </c>
      <c r="DT667">
        <v>1.5</v>
      </c>
      <c r="DU667">
        <v>70</v>
      </c>
      <c r="DV667">
        <v>80</v>
      </c>
      <c r="DW667" s="75">
        <f ca="1">INDIRECT(ADDRESS(11+(MATCH(RIGHT(Table14[[#This Row],[spawner_sku]],LEN(Table14[[#This Row],[spawner_sku]])-FIND("/",Table14[[#This Row],[spawner_sku]])),Table1[Entity Prefab],0)),10,1,1,"Entities"))</f>
        <v>25</v>
      </c>
      <c r="DX667" s="75">
        <f ca="1">ROUND((Table14[[#This Row],[XP]]*Table14[[#This Row],[entity_spawned (AVG)]])*(Table14[[#This Row],[activating_chance]]/100),0)</f>
        <v>30</v>
      </c>
      <c r="DY667" s="145" t="str">
        <f ca="1">INDIRECT(ADDRESS(11+(MATCH(RIGHT(Table14[[#This Row],[spawner_sku]],LEN(Table14[[#This Row],[spawner_sku]])-FIND("/",Table14[[#This Row],[spawner_sku]])),Table28[Entity Prefab],0)),25,1,1,"Entities"))</f>
        <v>no</v>
      </c>
      <c r="DZ667" s="72">
        <v>1</v>
      </c>
      <c r="EA667" s="72">
        <v>2</v>
      </c>
      <c r="EB667" s="72" t="b">
        <v>0</v>
      </c>
      <c r="EC667" s="72"/>
      <c r="ED667" s="72"/>
      <c r="EE667" s="72"/>
      <c r="EF667" s="72"/>
      <c r="EG667" s="72"/>
      <c r="EH667" s="72"/>
      <c r="EI667" s="72"/>
      <c r="EJ667" s="72"/>
      <c r="EK667" s="72"/>
      <c r="EL667" s="72"/>
      <c r="EM667" s="72"/>
    </row>
    <row r="668" spans="123:143" x14ac:dyDescent="0.25">
      <c r="DS668" t="s">
        <v>241</v>
      </c>
      <c r="DT668">
        <v>1</v>
      </c>
      <c r="DU668">
        <v>170</v>
      </c>
      <c r="DV668">
        <v>100</v>
      </c>
      <c r="DW668" s="75">
        <f ca="1">INDIRECT(ADDRESS(11+(MATCH(RIGHT(Table14[[#This Row],[spawner_sku]],LEN(Table14[[#This Row],[spawner_sku]])-FIND("/",Table14[[#This Row],[spawner_sku]])),Table1[Entity Prefab],0)),10,1,1,"Entities"))</f>
        <v>70</v>
      </c>
      <c r="DX668" s="75">
        <f ca="1">ROUND((Table14[[#This Row],[XP]]*Table14[[#This Row],[entity_spawned (AVG)]])*(Table14[[#This Row],[activating_chance]]/100),0)</f>
        <v>70</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241</v>
      </c>
      <c r="DT669">
        <v>1</v>
      </c>
      <c r="DU669">
        <v>170</v>
      </c>
      <c r="DV669">
        <v>100</v>
      </c>
      <c r="DW669" s="75">
        <f ca="1">INDIRECT(ADDRESS(11+(MATCH(RIGHT(Table14[[#This Row],[spawner_sku]],LEN(Table14[[#This Row],[spawner_sku]])-FIND("/",Table14[[#This Row],[spawner_sku]])),Table1[Entity Prefab],0)),10,1,1,"Entities"))</f>
        <v>70</v>
      </c>
      <c r="DX669" s="75">
        <f ca="1">ROUND((Table14[[#This Row],[XP]]*Table14[[#This Row],[entity_spawned (AVG)]])*(Table14[[#This Row],[activating_chance]]/100),0)</f>
        <v>70</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241</v>
      </c>
      <c r="DT670">
        <v>1</v>
      </c>
      <c r="DU670">
        <v>170</v>
      </c>
      <c r="DV670">
        <v>100</v>
      </c>
      <c r="DW670" s="75">
        <f ca="1">INDIRECT(ADDRESS(11+(MATCH(RIGHT(Table14[[#This Row],[spawner_sku]],LEN(Table14[[#This Row],[spawner_sku]])-FIND("/",Table14[[#This Row],[spawner_sku]])),Table1[Entity Prefab],0)),10,1,1,"Entities"))</f>
        <v>70</v>
      </c>
      <c r="DX670" s="75">
        <f ca="1">ROUND((Table14[[#This Row],[XP]]*Table14[[#This Row],[entity_spawned (AVG)]])*(Table14[[#This Row],[activating_chance]]/100),0)</f>
        <v>70</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241</v>
      </c>
      <c r="DT671">
        <v>1</v>
      </c>
      <c r="DU671">
        <v>170</v>
      </c>
      <c r="DV671">
        <v>100</v>
      </c>
      <c r="DW671" s="75">
        <f ca="1">INDIRECT(ADDRESS(11+(MATCH(RIGHT(Table14[[#This Row],[spawner_sku]],LEN(Table14[[#This Row],[spawner_sku]])-FIND("/",Table14[[#This Row],[spawner_sku]])),Table1[Entity Prefab],0)),10,1,1,"Entities"))</f>
        <v>70</v>
      </c>
      <c r="DX671" s="75">
        <f ca="1">ROUND((Table14[[#This Row],[XP]]*Table14[[#This Row],[entity_spawned (AVG)]])*(Table14[[#This Row],[activating_chance]]/100),0)</f>
        <v>70</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241</v>
      </c>
      <c r="DT672">
        <v>1</v>
      </c>
      <c r="DU672">
        <v>170</v>
      </c>
      <c r="DV672">
        <v>80</v>
      </c>
      <c r="DW672" s="75">
        <f ca="1">INDIRECT(ADDRESS(11+(MATCH(RIGHT(Table14[[#This Row],[spawner_sku]],LEN(Table14[[#This Row],[spawner_sku]])-FIND("/",Table14[[#This Row],[spawner_sku]])),Table1[Entity Prefab],0)),10,1,1,"Entities"))</f>
        <v>70</v>
      </c>
      <c r="DX672" s="75">
        <f ca="1">ROUND((Table14[[#This Row],[XP]]*Table14[[#This Row],[entity_spawned (AVG)]])*(Table14[[#This Row],[activating_chance]]/100),0)</f>
        <v>56</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43" x14ac:dyDescent="0.25">
      <c r="DS673" t="s">
        <v>242</v>
      </c>
      <c r="DT673">
        <v>1</v>
      </c>
      <c r="DU673">
        <v>100</v>
      </c>
      <c r="DV673">
        <v>30</v>
      </c>
      <c r="DW673" s="75">
        <f ca="1">INDIRECT(ADDRESS(11+(MATCH(RIGHT(Table14[[#This Row],[spawner_sku]],LEN(Table14[[#This Row],[spawner_sku]])-FIND("/",Table14[[#This Row],[spawner_sku]])),Table1[Entity Prefab],0)),10,1,1,"Entities"))</f>
        <v>70</v>
      </c>
      <c r="DX673" s="75">
        <f ca="1">ROUND((Table14[[#This Row],[XP]]*Table14[[#This Row],[entity_spawned (AVG)]])*(Table14[[#This Row],[activating_chance]]/100),0)</f>
        <v>21</v>
      </c>
      <c r="DY673" s="145" t="str">
        <f ca="1">INDIRECT(ADDRESS(11+(MATCH(RIGHT(Table14[[#This Row],[spawner_sku]],LEN(Table14[[#This Row],[spawner_sku]])-FIND("/",Table14[[#This Row],[spawner_sku]])),Table28[Entity Prefab],0)),25,1,1,"Entities"))</f>
        <v>yes</v>
      </c>
      <c r="DZ673" s="72">
        <v>1</v>
      </c>
      <c r="EA673" s="72">
        <v>1</v>
      </c>
      <c r="EB673" s="72" t="b">
        <v>0</v>
      </c>
      <c r="EC673" s="72"/>
      <c r="ED673" s="72"/>
      <c r="EE673" s="72"/>
      <c r="EF673" s="72"/>
      <c r="EG673" s="72"/>
      <c r="EH673" s="72"/>
      <c r="EI673" s="72"/>
      <c r="EJ673" s="72"/>
      <c r="EK673" s="72"/>
      <c r="EL673" s="72"/>
      <c r="EM673" s="72"/>
    </row>
    <row r="674" spans="123:143" x14ac:dyDescent="0.25">
      <c r="DS674" t="s">
        <v>242</v>
      </c>
      <c r="DT674">
        <v>1</v>
      </c>
      <c r="DU674">
        <v>120</v>
      </c>
      <c r="DV674">
        <v>100</v>
      </c>
      <c r="DW674" s="75">
        <f ca="1">INDIRECT(ADDRESS(11+(MATCH(RIGHT(Table14[[#This Row],[spawner_sku]],LEN(Table14[[#This Row],[spawner_sku]])-FIND("/",Table14[[#This Row],[spawner_sku]])),Table1[Entity Prefab],0)),10,1,1,"Entities"))</f>
        <v>70</v>
      </c>
      <c r="DX674" s="75">
        <f ca="1">ROUND((Table14[[#This Row],[XP]]*Table14[[#This Row],[entity_spawned (AVG)]])*(Table14[[#This Row],[activating_chance]]/100),0)</f>
        <v>70</v>
      </c>
      <c r="DY674" s="145" t="str">
        <f ca="1">INDIRECT(ADDRESS(11+(MATCH(RIGHT(Table14[[#This Row],[spawner_sku]],LEN(Table14[[#This Row],[spawner_sku]])-FIND("/",Table14[[#This Row],[spawner_sku]])),Table28[Entity Prefab],0)),25,1,1,"Entities"))</f>
        <v>yes</v>
      </c>
      <c r="DZ674" s="72">
        <v>1</v>
      </c>
      <c r="EA674" s="72">
        <v>1</v>
      </c>
      <c r="EB674" s="72" t="b">
        <v>0</v>
      </c>
      <c r="EC674" s="72"/>
      <c r="ED674" s="72"/>
      <c r="EE674" s="72"/>
      <c r="EF674" s="72"/>
      <c r="EG674" s="72"/>
      <c r="EH674" s="72"/>
      <c r="EI674" s="72"/>
      <c r="EJ674" s="72"/>
      <c r="EK674" s="72"/>
      <c r="EL674" s="72"/>
      <c r="EM674" s="72"/>
    </row>
    <row r="675" spans="123:143" x14ac:dyDescent="0.25">
      <c r="DS675" t="s">
        <v>243</v>
      </c>
      <c r="DT675">
        <v>1</v>
      </c>
      <c r="DU675">
        <v>100</v>
      </c>
      <c r="DV675">
        <v>80</v>
      </c>
      <c r="DW675" s="75">
        <f ca="1">INDIRECT(ADDRESS(11+(MATCH(RIGHT(Table14[[#This Row],[spawner_sku]],LEN(Table14[[#This Row],[spawner_sku]])-FIND("/",Table14[[#This Row],[spawner_sku]])),Table1[Entity Prefab],0)),10,1,1,"Entities"))</f>
        <v>25</v>
      </c>
      <c r="DX675" s="75">
        <f ca="1">ROUND((Table14[[#This Row],[XP]]*Table14[[#This Row],[entity_spawned (AVG)]])*(Table14[[#This Row],[activating_chance]]/100),0)</f>
        <v>20</v>
      </c>
      <c r="DY675" s="145" t="str">
        <f ca="1">INDIRECT(ADDRESS(11+(MATCH(RIGHT(Table14[[#This Row],[spawner_sku]],LEN(Table14[[#This Row],[spawner_sku]])-FIND("/",Table14[[#This Row],[spawner_sku]])),Table28[Entity Prefab],0)),25,1,1,"Entities"))</f>
        <v>no</v>
      </c>
      <c r="DZ675" s="72">
        <v>1</v>
      </c>
      <c r="EA675" s="72">
        <v>1</v>
      </c>
      <c r="EB675" s="72" t="b">
        <v>0</v>
      </c>
      <c r="EC675" s="72"/>
      <c r="ED675" s="72"/>
      <c r="EE675" s="72"/>
      <c r="EF675" s="72"/>
      <c r="EG675" s="72"/>
      <c r="EH675" s="72"/>
      <c r="EI675" s="72"/>
      <c r="EJ675" s="72"/>
      <c r="EK675" s="72"/>
      <c r="EL675" s="72"/>
      <c r="EM675" s="72"/>
    </row>
    <row r="676" spans="123:143" x14ac:dyDescent="0.25">
      <c r="DS676" t="s">
        <v>243</v>
      </c>
      <c r="DT676">
        <v>1</v>
      </c>
      <c r="DU676">
        <v>150</v>
      </c>
      <c r="DV676">
        <v>80</v>
      </c>
      <c r="DW676" s="75">
        <f ca="1">INDIRECT(ADDRESS(11+(MATCH(RIGHT(Table14[[#This Row],[spawner_sku]],LEN(Table14[[#This Row],[spawner_sku]])-FIND("/",Table14[[#This Row],[spawner_sku]])),Table1[Entity Prefab],0)),10,1,1,"Entities"))</f>
        <v>25</v>
      </c>
      <c r="DX676" s="75">
        <f ca="1">ROUND((Table14[[#This Row],[XP]]*Table14[[#This Row],[entity_spawned (AVG)]])*(Table14[[#This Row],[activating_chance]]/100),0)</f>
        <v>20</v>
      </c>
      <c r="DY676" s="145" t="str">
        <f ca="1">INDIRECT(ADDRESS(11+(MATCH(RIGHT(Table14[[#This Row],[spawner_sku]],LEN(Table14[[#This Row],[spawner_sku]])-FIND("/",Table14[[#This Row],[spawner_sku]])),Table28[Entity Prefab],0)),25,1,1,"Entities"))</f>
        <v>no</v>
      </c>
      <c r="DZ676" s="72">
        <v>1</v>
      </c>
      <c r="EA676" s="72">
        <v>1</v>
      </c>
      <c r="EB676" s="72" t="b">
        <v>0</v>
      </c>
      <c r="EC676" s="72"/>
      <c r="ED676" s="72"/>
      <c r="EE676" s="72"/>
      <c r="EF676" s="72"/>
      <c r="EG676" s="72"/>
      <c r="EH676" s="72"/>
      <c r="EI676" s="72"/>
      <c r="EJ676" s="72"/>
      <c r="EK676" s="72"/>
      <c r="EL676" s="72"/>
      <c r="EM676" s="72"/>
    </row>
    <row r="677" spans="123:143" x14ac:dyDescent="0.25">
      <c r="DS677" t="s">
        <v>243</v>
      </c>
      <c r="DT677">
        <v>1</v>
      </c>
      <c r="DU677">
        <v>100</v>
      </c>
      <c r="DV677">
        <v>80</v>
      </c>
      <c r="DW677" s="75">
        <f ca="1">INDIRECT(ADDRESS(11+(MATCH(RIGHT(Table14[[#This Row],[spawner_sku]],LEN(Table14[[#This Row],[spawner_sku]])-FIND("/",Table14[[#This Row],[spawner_sku]])),Table1[Entity Prefab],0)),10,1,1,"Entities"))</f>
        <v>25</v>
      </c>
      <c r="DX677" s="75">
        <f ca="1">ROUND((Table14[[#This Row],[XP]]*Table14[[#This Row],[entity_spawned (AVG)]])*(Table14[[#This Row],[activating_chance]]/100),0)</f>
        <v>20</v>
      </c>
      <c r="DY677" s="145" t="str">
        <f ca="1">INDIRECT(ADDRESS(11+(MATCH(RIGHT(Table14[[#This Row],[spawner_sku]],LEN(Table14[[#This Row],[spawner_sku]])-FIND("/",Table14[[#This Row],[spawner_sku]])),Table28[Entity Prefab],0)),25,1,1,"Entities"))</f>
        <v>no</v>
      </c>
      <c r="DZ677" s="72">
        <v>1</v>
      </c>
      <c r="EA677" s="72">
        <v>1</v>
      </c>
      <c r="EB677" s="72" t="b">
        <v>0</v>
      </c>
      <c r="EC677" s="72"/>
      <c r="ED677" s="72"/>
      <c r="EE677" s="72"/>
      <c r="EF677" s="72"/>
      <c r="EG677" s="72"/>
      <c r="EH677" s="72"/>
      <c r="EI677" s="72"/>
      <c r="EJ677" s="72"/>
      <c r="EK677" s="72"/>
      <c r="EL677" s="72"/>
      <c r="EM677" s="72"/>
    </row>
    <row r="678" spans="123:143" x14ac:dyDescent="0.25">
      <c r="DS678" t="s">
        <v>243</v>
      </c>
      <c r="DT678">
        <v>1</v>
      </c>
      <c r="DU678">
        <v>90</v>
      </c>
      <c r="DV678">
        <v>80</v>
      </c>
      <c r="DW678" s="75">
        <f ca="1">INDIRECT(ADDRESS(11+(MATCH(RIGHT(Table14[[#This Row],[spawner_sku]],LEN(Table14[[#This Row],[spawner_sku]])-FIND("/",Table14[[#This Row],[spawner_sku]])),Table1[Entity Prefab],0)),10,1,1,"Entities"))</f>
        <v>25</v>
      </c>
      <c r="DX678" s="75">
        <f ca="1">ROUND((Table14[[#This Row],[XP]]*Table14[[#This Row],[entity_spawned (AVG)]])*(Table14[[#This Row],[activating_chance]]/100),0)</f>
        <v>20</v>
      </c>
      <c r="DY678" s="145" t="str">
        <f ca="1">INDIRECT(ADDRESS(11+(MATCH(RIGHT(Table14[[#This Row],[spawner_sku]],LEN(Table14[[#This Row],[spawner_sku]])-FIND("/",Table14[[#This Row],[spawner_sku]])),Table28[Entity Prefab],0)),25,1,1,"Entities"))</f>
        <v>no</v>
      </c>
      <c r="DZ678" s="72">
        <v>1</v>
      </c>
      <c r="EA678" s="72">
        <v>1</v>
      </c>
      <c r="EB678" s="72" t="b">
        <v>0</v>
      </c>
      <c r="EC678" s="72"/>
      <c r="ED678" s="72"/>
      <c r="EE678" s="72"/>
      <c r="EF678" s="72"/>
      <c r="EG678" s="72"/>
      <c r="EH678" s="72"/>
      <c r="EI678" s="72"/>
      <c r="EJ678" s="72"/>
      <c r="EK678" s="72"/>
      <c r="EL678" s="72"/>
      <c r="EM678" s="72"/>
    </row>
    <row r="679" spans="123:143" x14ac:dyDescent="0.25">
      <c r="DS679" t="s">
        <v>243</v>
      </c>
      <c r="DT679">
        <v>1</v>
      </c>
      <c r="DU679">
        <v>100</v>
      </c>
      <c r="DV679">
        <v>100</v>
      </c>
      <c r="DW679" s="75">
        <f ca="1">INDIRECT(ADDRESS(11+(MATCH(RIGHT(Table14[[#This Row],[spawner_sku]],LEN(Table14[[#This Row],[spawner_sku]])-FIND("/",Table14[[#This Row],[spawner_sku]])),Table1[Entity Prefab],0)),10,1,1,"Entities"))</f>
        <v>25</v>
      </c>
      <c r="DX679" s="75">
        <f ca="1">ROUND((Table14[[#This Row],[XP]]*Table14[[#This Row],[entity_spawned (AVG)]])*(Table14[[#This Row],[activating_chance]]/100),0)</f>
        <v>25</v>
      </c>
      <c r="DY679" s="145" t="str">
        <f ca="1">INDIRECT(ADDRESS(11+(MATCH(RIGHT(Table14[[#This Row],[spawner_sku]],LEN(Table14[[#This Row],[spawner_sku]])-FIND("/",Table14[[#This Row],[spawner_sku]])),Table28[Entity Prefab],0)),25,1,1,"Entities"))</f>
        <v>no</v>
      </c>
      <c r="DZ679" s="72">
        <v>1</v>
      </c>
      <c r="EA679" s="72">
        <v>1</v>
      </c>
      <c r="EB679" s="72" t="b">
        <v>0</v>
      </c>
      <c r="EC679" s="72"/>
      <c r="ED679" s="72"/>
      <c r="EE679" s="72"/>
      <c r="EF679" s="72"/>
      <c r="EG679" s="72"/>
      <c r="EH679" s="72"/>
      <c r="EI679" s="72"/>
      <c r="EJ679" s="72"/>
      <c r="EK679" s="72"/>
      <c r="EL679" s="72"/>
      <c r="EM679" s="72"/>
    </row>
    <row r="680" spans="123:143" x14ac:dyDescent="0.25">
      <c r="DS680" t="s">
        <v>243</v>
      </c>
      <c r="DT680">
        <v>1</v>
      </c>
      <c r="DU680">
        <v>100</v>
      </c>
      <c r="DV680">
        <v>100</v>
      </c>
      <c r="DW680" s="75">
        <f ca="1">INDIRECT(ADDRESS(11+(MATCH(RIGHT(Table14[[#This Row],[spawner_sku]],LEN(Table14[[#This Row],[spawner_sku]])-FIND("/",Table14[[#This Row],[spawner_sku]])),Table1[Entity Prefab],0)),10,1,1,"Entities"))</f>
        <v>25</v>
      </c>
      <c r="DX680" s="75">
        <f ca="1">ROUND((Table14[[#This Row],[XP]]*Table14[[#This Row],[entity_spawned (AVG)]])*(Table14[[#This Row],[activating_chance]]/100),0)</f>
        <v>25</v>
      </c>
      <c r="DY680" s="145" t="str">
        <f ca="1">INDIRECT(ADDRESS(11+(MATCH(RIGHT(Table14[[#This Row],[spawner_sku]],LEN(Table14[[#This Row],[spawner_sku]])-FIND("/",Table14[[#This Row],[spawner_sku]])),Table28[Entity Prefab],0)),25,1,1,"Entities"))</f>
        <v>no</v>
      </c>
      <c r="DZ680" s="72">
        <v>1</v>
      </c>
      <c r="EA680" s="72">
        <v>1</v>
      </c>
      <c r="EB680" s="72" t="b">
        <v>0</v>
      </c>
      <c r="EC680" s="72"/>
      <c r="ED680" s="72"/>
      <c r="EE680" s="72"/>
      <c r="EF680" s="72"/>
      <c r="EG680" s="72"/>
      <c r="EH680" s="72"/>
      <c r="EI680" s="72"/>
      <c r="EJ680" s="72"/>
      <c r="EK680" s="72"/>
      <c r="EL680" s="72"/>
      <c r="EM680" s="72"/>
    </row>
    <row r="681" spans="123:143" x14ac:dyDescent="0.25">
      <c r="DS681" t="s">
        <v>243</v>
      </c>
      <c r="DT681">
        <v>1</v>
      </c>
      <c r="DU681">
        <v>100</v>
      </c>
      <c r="DV681">
        <v>100</v>
      </c>
      <c r="DW681" s="75">
        <f ca="1">INDIRECT(ADDRESS(11+(MATCH(RIGHT(Table14[[#This Row],[spawner_sku]],LEN(Table14[[#This Row],[spawner_sku]])-FIND("/",Table14[[#This Row],[spawner_sku]])),Table1[Entity Prefab],0)),10,1,1,"Entities"))</f>
        <v>25</v>
      </c>
      <c r="DX681" s="75">
        <f ca="1">ROUND((Table14[[#This Row],[XP]]*Table14[[#This Row],[entity_spawned (AVG)]])*(Table14[[#This Row],[activating_chance]]/100),0)</f>
        <v>25</v>
      </c>
      <c r="DY681" s="145" t="str">
        <f ca="1">INDIRECT(ADDRESS(11+(MATCH(RIGHT(Table14[[#This Row],[spawner_sku]],LEN(Table14[[#This Row],[spawner_sku]])-FIND("/",Table14[[#This Row],[spawner_sku]])),Table28[Entity Prefab],0)),25,1,1,"Entities"))</f>
        <v>no</v>
      </c>
      <c r="DZ681" s="72">
        <v>1</v>
      </c>
      <c r="EA681" s="72">
        <v>1</v>
      </c>
      <c r="EB681" s="72" t="b">
        <v>0</v>
      </c>
      <c r="EC681" s="72"/>
      <c r="ED681" s="72"/>
      <c r="EE681" s="72"/>
      <c r="EF681" s="72"/>
      <c r="EG681" s="72"/>
      <c r="EH681" s="72"/>
      <c r="EI681" s="72"/>
      <c r="EJ681" s="72"/>
      <c r="EK681" s="72"/>
      <c r="EL681" s="72"/>
      <c r="EM681" s="72"/>
    </row>
    <row r="682" spans="123:143" x14ac:dyDescent="0.25">
      <c r="DS682" t="s">
        <v>243</v>
      </c>
      <c r="DT682">
        <v>1</v>
      </c>
      <c r="DU682">
        <v>100</v>
      </c>
      <c r="DV682">
        <v>100</v>
      </c>
      <c r="DW682" s="75">
        <f ca="1">INDIRECT(ADDRESS(11+(MATCH(RIGHT(Table14[[#This Row],[spawner_sku]],LEN(Table14[[#This Row],[spawner_sku]])-FIND("/",Table14[[#This Row],[spawner_sku]])),Table1[Entity Prefab],0)),10,1,1,"Entities"))</f>
        <v>25</v>
      </c>
      <c r="DX682" s="75">
        <f ca="1">ROUND((Table14[[#This Row],[XP]]*Table14[[#This Row],[entity_spawned (AVG)]])*(Table14[[#This Row],[activating_chance]]/100),0)</f>
        <v>25</v>
      </c>
      <c r="DY682" s="145" t="str">
        <f ca="1">INDIRECT(ADDRESS(11+(MATCH(RIGHT(Table14[[#This Row],[spawner_sku]],LEN(Table14[[#This Row],[spawner_sku]])-FIND("/",Table14[[#This Row],[spawner_sku]])),Table28[Entity Prefab],0)),25,1,1,"Entities"))</f>
        <v>no</v>
      </c>
      <c r="DZ682" s="72">
        <v>1</v>
      </c>
      <c r="EA682" s="72">
        <v>1</v>
      </c>
      <c r="EB682" s="72" t="b">
        <v>0</v>
      </c>
      <c r="EC682" s="72"/>
      <c r="ED682" s="72"/>
      <c r="EE682" s="72"/>
      <c r="EF682" s="72"/>
      <c r="EG682" s="72"/>
      <c r="EH682" s="72"/>
      <c r="EI682" s="72"/>
      <c r="EJ682" s="72"/>
      <c r="EK682" s="72"/>
      <c r="EL682" s="72"/>
      <c r="EM682" s="72"/>
    </row>
    <row r="683" spans="123:143" x14ac:dyDescent="0.25">
      <c r="DS683" t="s">
        <v>243</v>
      </c>
      <c r="DT683">
        <v>1</v>
      </c>
      <c r="DU683">
        <v>150</v>
      </c>
      <c r="DV683">
        <v>80</v>
      </c>
      <c r="DW683" s="75">
        <f ca="1">INDIRECT(ADDRESS(11+(MATCH(RIGHT(Table14[[#This Row],[spawner_sku]],LEN(Table14[[#This Row],[spawner_sku]])-FIND("/",Table14[[#This Row],[spawner_sku]])),Table1[Entity Prefab],0)),10,1,1,"Entities"))</f>
        <v>25</v>
      </c>
      <c r="DX683" s="75">
        <f ca="1">ROUND((Table14[[#This Row],[XP]]*Table14[[#This Row],[entity_spawned (AVG)]])*(Table14[[#This Row],[activating_chance]]/100),0)</f>
        <v>20</v>
      </c>
      <c r="DY683" s="145" t="str">
        <f ca="1">INDIRECT(ADDRESS(11+(MATCH(RIGHT(Table14[[#This Row],[spawner_sku]],LEN(Table14[[#This Row],[spawner_sku]])-FIND("/",Table14[[#This Row],[spawner_sku]])),Table28[Entity Prefab],0)),25,1,1,"Entities"))</f>
        <v>no</v>
      </c>
      <c r="DZ683" s="72">
        <v>1</v>
      </c>
      <c r="EA683" s="72">
        <v>1</v>
      </c>
      <c r="EB683" s="72" t="b">
        <v>0</v>
      </c>
      <c r="EC683" s="72"/>
      <c r="ED683" s="72"/>
      <c r="EE683" s="72"/>
      <c r="EF683" s="72"/>
      <c r="EG683" s="72"/>
      <c r="EH683" s="72"/>
      <c r="EI683" s="72"/>
      <c r="EJ683" s="72"/>
      <c r="EK683" s="72"/>
      <c r="EL683" s="72"/>
      <c r="EM683" s="72"/>
    </row>
    <row r="684" spans="123:143" x14ac:dyDescent="0.25">
      <c r="DS684" t="s">
        <v>243</v>
      </c>
      <c r="DT684">
        <v>1</v>
      </c>
      <c r="DU684">
        <v>100</v>
      </c>
      <c r="DV684">
        <v>80</v>
      </c>
      <c r="DW684" s="75">
        <f ca="1">INDIRECT(ADDRESS(11+(MATCH(RIGHT(Table14[[#This Row],[spawner_sku]],LEN(Table14[[#This Row],[spawner_sku]])-FIND("/",Table14[[#This Row],[spawner_sku]])),Table1[Entity Prefab],0)),10,1,1,"Entities"))</f>
        <v>25</v>
      </c>
      <c r="DX684" s="75">
        <f ca="1">ROUND((Table14[[#This Row],[XP]]*Table14[[#This Row],[entity_spawned (AVG)]])*(Table14[[#This Row],[activating_chance]]/100),0)</f>
        <v>20</v>
      </c>
      <c r="DY684" s="145" t="str">
        <f ca="1">INDIRECT(ADDRESS(11+(MATCH(RIGHT(Table14[[#This Row],[spawner_sku]],LEN(Table14[[#This Row],[spawner_sku]])-FIND("/",Table14[[#This Row],[spawner_sku]])),Table28[Entity Prefab],0)),25,1,1,"Entities"))</f>
        <v>no</v>
      </c>
      <c r="DZ684" s="72">
        <v>1</v>
      </c>
      <c r="EA684" s="72">
        <v>1</v>
      </c>
      <c r="EB684" s="72" t="b">
        <v>0</v>
      </c>
      <c r="EC684" s="72"/>
      <c r="ED684" s="72"/>
      <c r="EE684" s="72"/>
      <c r="EF684" s="72"/>
      <c r="EG684" s="72"/>
      <c r="EH684" s="72"/>
      <c r="EI684" s="72"/>
      <c r="EJ684" s="72"/>
      <c r="EK684" s="72"/>
      <c r="EL684" s="72"/>
      <c r="EM684" s="72"/>
    </row>
    <row r="685" spans="123:143" x14ac:dyDescent="0.25">
      <c r="DS685" t="s">
        <v>243</v>
      </c>
      <c r="DT685">
        <v>1</v>
      </c>
      <c r="DU685">
        <v>100</v>
      </c>
      <c r="DV685">
        <v>30</v>
      </c>
      <c r="DW685" s="75">
        <f ca="1">INDIRECT(ADDRESS(11+(MATCH(RIGHT(Table14[[#This Row],[spawner_sku]],LEN(Table14[[#This Row],[spawner_sku]])-FIND("/",Table14[[#This Row],[spawner_sku]])),Table1[Entity Prefab],0)),10,1,1,"Entities"))</f>
        <v>25</v>
      </c>
      <c r="DX685" s="75">
        <f ca="1">ROUND((Table14[[#This Row],[XP]]*Table14[[#This Row],[entity_spawned (AVG)]])*(Table14[[#This Row],[activating_chance]]/100),0)</f>
        <v>8</v>
      </c>
      <c r="DY685" s="145" t="str">
        <f ca="1">INDIRECT(ADDRESS(11+(MATCH(RIGHT(Table14[[#This Row],[spawner_sku]],LEN(Table14[[#This Row],[spawner_sku]])-FIND("/",Table14[[#This Row],[spawner_sku]])),Table28[Entity Prefab],0)),25,1,1,"Entities"))</f>
        <v>no</v>
      </c>
      <c r="DZ685" s="72">
        <v>1</v>
      </c>
      <c r="EA685" s="72">
        <v>1</v>
      </c>
      <c r="EB685" s="72" t="b">
        <v>0</v>
      </c>
      <c r="EC685" s="72"/>
      <c r="ED685" s="72"/>
      <c r="EE685" s="72"/>
      <c r="EF685" s="72"/>
      <c r="EG685" s="72"/>
      <c r="EH685" s="72"/>
      <c r="EI685" s="72"/>
      <c r="EJ685" s="72"/>
      <c r="EK685" s="72"/>
      <c r="EL685" s="72"/>
      <c r="EM685" s="72"/>
    </row>
    <row r="686" spans="123:143" x14ac:dyDescent="0.25">
      <c r="DS686" t="s">
        <v>243</v>
      </c>
      <c r="DT686">
        <v>1</v>
      </c>
      <c r="DU686">
        <v>80</v>
      </c>
      <c r="DV686">
        <v>100</v>
      </c>
      <c r="DW686" s="75">
        <f ca="1">INDIRECT(ADDRESS(11+(MATCH(RIGHT(Table14[[#This Row],[spawner_sku]],LEN(Table14[[#This Row],[spawner_sku]])-FIND("/",Table14[[#This Row],[spawner_sku]])),Table1[Entity Prefab],0)),10,1,1,"Entities"))</f>
        <v>25</v>
      </c>
      <c r="DX686" s="75">
        <f ca="1">ROUND((Table14[[#This Row],[XP]]*Table14[[#This Row],[entity_spawned (AVG)]])*(Table14[[#This Row],[activating_chance]]/100),0)</f>
        <v>25</v>
      </c>
      <c r="DY686" s="145" t="str">
        <f ca="1">INDIRECT(ADDRESS(11+(MATCH(RIGHT(Table14[[#This Row],[spawner_sku]],LEN(Table14[[#This Row],[spawner_sku]])-FIND("/",Table14[[#This Row],[spawner_sku]])),Table28[Entity Prefab],0)),25,1,1,"Entities"))</f>
        <v>no</v>
      </c>
      <c r="DZ686" s="72">
        <v>1</v>
      </c>
      <c r="EA686" s="72">
        <v>1</v>
      </c>
      <c r="EB686" s="72" t="b">
        <v>0</v>
      </c>
      <c r="EC686" s="72"/>
      <c r="ED686" s="72"/>
      <c r="EE686" s="72"/>
      <c r="EF686" s="72"/>
      <c r="EG686" s="72"/>
      <c r="EH686" s="72"/>
      <c r="EI686" s="72"/>
      <c r="EJ686" s="72"/>
      <c r="EK686" s="72"/>
      <c r="EL686" s="72"/>
      <c r="EM686" s="72"/>
    </row>
    <row r="687" spans="123:143" x14ac:dyDescent="0.25">
      <c r="DS687" t="s">
        <v>243</v>
      </c>
      <c r="DT687">
        <v>1</v>
      </c>
      <c r="DU687">
        <v>90</v>
      </c>
      <c r="DV687">
        <v>100</v>
      </c>
      <c r="DW687" s="75">
        <f ca="1">INDIRECT(ADDRESS(11+(MATCH(RIGHT(Table14[[#This Row],[spawner_sku]],LEN(Table14[[#This Row],[spawner_sku]])-FIND("/",Table14[[#This Row],[spawner_sku]])),Table1[Entity Prefab],0)),10,1,1,"Entities"))</f>
        <v>25</v>
      </c>
      <c r="DX687" s="75">
        <f ca="1">ROUND((Table14[[#This Row],[XP]]*Table14[[#This Row],[entity_spawned (AVG)]])*(Table14[[#This Row],[activating_chance]]/100),0)</f>
        <v>25</v>
      </c>
      <c r="DY687" s="145" t="str">
        <f ca="1">INDIRECT(ADDRESS(11+(MATCH(RIGHT(Table14[[#This Row],[spawner_sku]],LEN(Table14[[#This Row],[spawner_sku]])-FIND("/",Table14[[#This Row],[spawner_sku]])),Table28[Entity Prefab],0)),25,1,1,"Entities"))</f>
        <v>no</v>
      </c>
      <c r="DZ687" s="72">
        <v>1</v>
      </c>
      <c r="EA687" s="72">
        <v>1</v>
      </c>
      <c r="EB687" s="72" t="b">
        <v>0</v>
      </c>
      <c r="EC687" s="72"/>
      <c r="ED687" s="72"/>
      <c r="EE687" s="72"/>
      <c r="EF687" s="72"/>
      <c r="EG687" s="72"/>
      <c r="EH687" s="72"/>
      <c r="EI687" s="72"/>
      <c r="EJ687" s="72"/>
      <c r="EK687" s="72"/>
      <c r="EL687" s="72"/>
      <c r="EM687" s="72"/>
    </row>
    <row r="688" spans="123:143" x14ac:dyDescent="0.25">
      <c r="DS688" t="s">
        <v>243</v>
      </c>
      <c r="DT688">
        <v>1</v>
      </c>
      <c r="DU688">
        <v>150</v>
      </c>
      <c r="DV688">
        <v>80</v>
      </c>
      <c r="DW688" s="75">
        <f ca="1">INDIRECT(ADDRESS(11+(MATCH(RIGHT(Table14[[#This Row],[spawner_sku]],LEN(Table14[[#This Row],[spawner_sku]])-FIND("/",Table14[[#This Row],[spawner_sku]])),Table1[Entity Prefab],0)),10,1,1,"Entities"))</f>
        <v>25</v>
      </c>
      <c r="DX688" s="75">
        <f ca="1">ROUND((Table14[[#This Row],[XP]]*Table14[[#This Row],[entity_spawned (AVG)]])*(Table14[[#This Row],[activating_chance]]/100),0)</f>
        <v>20</v>
      </c>
      <c r="DY688" s="145" t="str">
        <f ca="1">INDIRECT(ADDRESS(11+(MATCH(RIGHT(Table14[[#This Row],[spawner_sku]],LEN(Table14[[#This Row],[spawner_sku]])-FIND("/",Table14[[#This Row],[spawner_sku]])),Table28[Entity Prefab],0)),25,1,1,"Entities"))</f>
        <v>no</v>
      </c>
      <c r="DZ688" s="72">
        <v>1</v>
      </c>
      <c r="EA688" s="72">
        <v>1</v>
      </c>
      <c r="EB688" s="72" t="b">
        <v>0</v>
      </c>
      <c r="EC688" s="72"/>
      <c r="ED688" s="72"/>
      <c r="EE688" s="72"/>
      <c r="EF688" s="72"/>
      <c r="EG688" s="72"/>
      <c r="EH688" s="72"/>
      <c r="EI688" s="72"/>
      <c r="EJ688" s="72"/>
      <c r="EK688" s="72"/>
      <c r="EL688" s="72"/>
      <c r="EM688" s="72"/>
    </row>
    <row r="689" spans="123:143" x14ac:dyDescent="0.25">
      <c r="DS689" t="s">
        <v>243</v>
      </c>
      <c r="DT689">
        <v>1</v>
      </c>
      <c r="DU689">
        <v>100</v>
      </c>
      <c r="DV689">
        <v>100</v>
      </c>
      <c r="DW689" s="75">
        <f ca="1">INDIRECT(ADDRESS(11+(MATCH(RIGHT(Table14[[#This Row],[spawner_sku]],LEN(Table14[[#This Row],[spawner_sku]])-FIND("/",Table14[[#This Row],[spawner_sku]])),Table1[Entity Prefab],0)),10,1,1,"Entities"))</f>
        <v>25</v>
      </c>
      <c r="DX689" s="75">
        <f ca="1">ROUND((Table14[[#This Row],[XP]]*Table14[[#This Row],[entity_spawned (AVG)]])*(Table14[[#This Row],[activating_chance]]/100),0)</f>
        <v>25</v>
      </c>
      <c r="DY689" s="145" t="str">
        <f ca="1">INDIRECT(ADDRESS(11+(MATCH(RIGHT(Table14[[#This Row],[spawner_sku]],LEN(Table14[[#This Row],[spawner_sku]])-FIND("/",Table14[[#This Row],[spawner_sku]])),Table28[Entity Prefab],0)),25,1,1,"Entities"))</f>
        <v>no</v>
      </c>
      <c r="DZ689" s="72">
        <v>1</v>
      </c>
      <c r="EA689" s="72">
        <v>1</v>
      </c>
      <c r="EB689" s="72" t="b">
        <v>0</v>
      </c>
      <c r="EC689" s="72"/>
      <c r="ED689" s="72"/>
      <c r="EE689" s="72"/>
      <c r="EF689" s="72"/>
      <c r="EG689" s="72"/>
      <c r="EH689" s="72"/>
      <c r="EI689" s="72"/>
      <c r="EJ689" s="72"/>
      <c r="EK689" s="72"/>
      <c r="EL689" s="72"/>
      <c r="EM689" s="72"/>
    </row>
    <row r="690" spans="123:143" x14ac:dyDescent="0.25">
      <c r="DS690" t="s">
        <v>243</v>
      </c>
      <c r="DT690">
        <v>1</v>
      </c>
      <c r="DU690">
        <v>120</v>
      </c>
      <c r="DV690">
        <v>100</v>
      </c>
      <c r="DW690" s="75">
        <f ca="1">INDIRECT(ADDRESS(11+(MATCH(RIGHT(Table14[[#This Row],[spawner_sku]],LEN(Table14[[#This Row],[spawner_sku]])-FIND("/",Table14[[#This Row],[spawner_sku]])),Table1[Entity Prefab],0)),10,1,1,"Entities"))</f>
        <v>25</v>
      </c>
      <c r="DX690" s="75">
        <f ca="1">ROUND((Table14[[#This Row],[XP]]*Table14[[#This Row],[entity_spawned (AVG)]])*(Table14[[#This Row],[activating_chance]]/100),0)</f>
        <v>25</v>
      </c>
      <c r="DY690" s="145" t="str">
        <f ca="1">INDIRECT(ADDRESS(11+(MATCH(RIGHT(Table14[[#This Row],[spawner_sku]],LEN(Table14[[#This Row],[spawner_sku]])-FIND("/",Table14[[#This Row],[spawner_sku]])),Table28[Entity Prefab],0)),25,1,1,"Entities"))</f>
        <v>no</v>
      </c>
      <c r="DZ690" s="72">
        <v>1</v>
      </c>
      <c r="EA690" s="72">
        <v>1</v>
      </c>
      <c r="EB690" s="72" t="b">
        <v>0</v>
      </c>
      <c r="EC690" s="72"/>
      <c r="ED690" s="72"/>
      <c r="EE690" s="72"/>
      <c r="EF690" s="72"/>
      <c r="EG690" s="72"/>
      <c r="EH690" s="72"/>
      <c r="EI690" s="72"/>
      <c r="EJ690" s="72"/>
      <c r="EK690" s="72"/>
      <c r="EL690" s="72"/>
      <c r="EM690" s="72"/>
    </row>
    <row r="691" spans="123:143" x14ac:dyDescent="0.25">
      <c r="DS691" t="s">
        <v>243</v>
      </c>
      <c r="DT691">
        <v>1</v>
      </c>
      <c r="DU691">
        <v>100</v>
      </c>
      <c r="DV691">
        <v>100</v>
      </c>
      <c r="DW691" s="75">
        <f ca="1">INDIRECT(ADDRESS(11+(MATCH(RIGHT(Table14[[#This Row],[spawner_sku]],LEN(Table14[[#This Row],[spawner_sku]])-FIND("/",Table14[[#This Row],[spawner_sku]])),Table1[Entity Prefab],0)),10,1,1,"Entities"))</f>
        <v>25</v>
      </c>
      <c r="DX691" s="75">
        <f ca="1">ROUND((Table14[[#This Row],[XP]]*Table14[[#This Row],[entity_spawned (AVG)]])*(Table14[[#This Row],[activating_chance]]/100),0)</f>
        <v>25</v>
      </c>
      <c r="DY691" s="145" t="str">
        <f ca="1">INDIRECT(ADDRESS(11+(MATCH(RIGHT(Table14[[#This Row],[spawner_sku]],LEN(Table14[[#This Row],[spawner_sku]])-FIND("/",Table14[[#This Row],[spawner_sku]])),Table28[Entity Prefab],0)),25,1,1,"Entities"))</f>
        <v>no</v>
      </c>
      <c r="DZ691" s="72">
        <v>1</v>
      </c>
      <c r="EA691" s="72">
        <v>1</v>
      </c>
      <c r="EB691" s="72" t="b">
        <v>0</v>
      </c>
      <c r="EC691" s="72"/>
      <c r="ED691" s="72"/>
      <c r="EE691" s="72"/>
      <c r="EF691" s="72"/>
      <c r="EG691" s="72"/>
      <c r="EH691" s="72"/>
      <c r="EI691" s="72"/>
      <c r="EJ691" s="72"/>
      <c r="EK691" s="72"/>
      <c r="EL691" s="72"/>
      <c r="EM691" s="72"/>
    </row>
    <row r="692" spans="123:143" x14ac:dyDescent="0.25">
      <c r="DS692" t="s">
        <v>243</v>
      </c>
      <c r="DT692">
        <v>1</v>
      </c>
      <c r="DU692">
        <v>100</v>
      </c>
      <c r="DV692">
        <v>100</v>
      </c>
      <c r="DW692" s="75">
        <f ca="1">INDIRECT(ADDRESS(11+(MATCH(RIGHT(Table14[[#This Row],[spawner_sku]],LEN(Table14[[#This Row],[spawner_sku]])-FIND("/",Table14[[#This Row],[spawner_sku]])),Table1[Entity Prefab],0)),10,1,1,"Entities"))</f>
        <v>25</v>
      </c>
      <c r="DX692" s="75">
        <f ca="1">ROUND((Table14[[#This Row],[XP]]*Table14[[#This Row],[entity_spawned (AVG)]])*(Table14[[#This Row],[activating_chance]]/100),0)</f>
        <v>25</v>
      </c>
      <c r="DY692" s="145" t="str">
        <f ca="1">INDIRECT(ADDRESS(11+(MATCH(RIGHT(Table14[[#This Row],[spawner_sku]],LEN(Table14[[#This Row],[spawner_sku]])-FIND("/",Table14[[#This Row],[spawner_sku]])),Table28[Entity Prefab],0)),25,1,1,"Entities"))</f>
        <v>no</v>
      </c>
      <c r="DZ692" s="72">
        <v>1</v>
      </c>
      <c r="EA692" s="72">
        <v>1</v>
      </c>
      <c r="EB692" s="72" t="b">
        <v>0</v>
      </c>
      <c r="EC692" s="72"/>
      <c r="ED692" s="72"/>
      <c r="EE692" s="72"/>
      <c r="EF692" s="72"/>
      <c r="EG692" s="72"/>
      <c r="EH692" s="72"/>
      <c r="EI692" s="72"/>
      <c r="EJ692" s="72"/>
      <c r="EK692" s="72"/>
      <c r="EL692" s="72"/>
      <c r="EM692" s="72"/>
    </row>
    <row r="693" spans="123:143" x14ac:dyDescent="0.25">
      <c r="DS693" t="s">
        <v>243</v>
      </c>
      <c r="DT693">
        <v>1</v>
      </c>
      <c r="DU693">
        <v>100</v>
      </c>
      <c r="DV693">
        <v>100</v>
      </c>
      <c r="DW693" s="75">
        <f ca="1">INDIRECT(ADDRESS(11+(MATCH(RIGHT(Table14[[#This Row],[spawner_sku]],LEN(Table14[[#This Row],[spawner_sku]])-FIND("/",Table14[[#This Row],[spawner_sku]])),Table1[Entity Prefab],0)),10,1,1,"Entities"))</f>
        <v>25</v>
      </c>
      <c r="DX693" s="75">
        <f ca="1">ROUND((Table14[[#This Row],[XP]]*Table14[[#This Row],[entity_spawned (AVG)]])*(Table14[[#This Row],[activating_chance]]/100),0)</f>
        <v>25</v>
      </c>
      <c r="DY693" s="145" t="str">
        <f ca="1">INDIRECT(ADDRESS(11+(MATCH(RIGHT(Table14[[#This Row],[spawner_sku]],LEN(Table14[[#This Row],[spawner_sku]])-FIND("/",Table14[[#This Row],[spawner_sku]])),Table28[Entity Prefab],0)),25,1,1,"Entities"))</f>
        <v>no</v>
      </c>
      <c r="DZ693" s="72">
        <v>1</v>
      </c>
      <c r="EA693" s="72">
        <v>1</v>
      </c>
      <c r="EB693" s="72" t="b">
        <v>0</v>
      </c>
      <c r="EC693" s="72"/>
      <c r="ED693" s="72"/>
      <c r="EE693" s="72"/>
      <c r="EF693" s="72"/>
      <c r="EG693" s="72"/>
      <c r="EH693" s="72"/>
      <c r="EI693" s="72"/>
      <c r="EJ693" s="72"/>
      <c r="EK693" s="72"/>
      <c r="EL693" s="72"/>
      <c r="EM693" s="72"/>
    </row>
    <row r="694" spans="123:143" x14ac:dyDescent="0.25">
      <c r="DS694" t="s">
        <v>243</v>
      </c>
      <c r="DT694">
        <v>1</v>
      </c>
      <c r="DU694">
        <v>100</v>
      </c>
      <c r="DV694">
        <v>80</v>
      </c>
      <c r="DW694" s="75">
        <f ca="1">INDIRECT(ADDRESS(11+(MATCH(RIGHT(Table14[[#This Row],[spawner_sku]],LEN(Table14[[#This Row],[spawner_sku]])-FIND("/",Table14[[#This Row],[spawner_sku]])),Table1[Entity Prefab],0)),10,1,1,"Entities"))</f>
        <v>25</v>
      </c>
      <c r="DX694" s="75">
        <f ca="1">ROUND((Table14[[#This Row],[XP]]*Table14[[#This Row],[entity_spawned (AVG)]])*(Table14[[#This Row],[activating_chance]]/100),0)</f>
        <v>20</v>
      </c>
      <c r="DY694" s="145" t="str">
        <f ca="1">INDIRECT(ADDRESS(11+(MATCH(RIGHT(Table14[[#This Row],[spawner_sku]],LEN(Table14[[#This Row],[spawner_sku]])-FIND("/",Table14[[#This Row],[spawner_sku]])),Table28[Entity Prefab],0)),25,1,1,"Entities"))</f>
        <v>no</v>
      </c>
      <c r="DZ694" s="72">
        <v>1</v>
      </c>
      <c r="EA694" s="72">
        <v>1</v>
      </c>
      <c r="EB694" s="72" t="b">
        <v>0</v>
      </c>
      <c r="EC694" s="72"/>
      <c r="ED694" s="72"/>
      <c r="EE694" s="72"/>
      <c r="EF694" s="72"/>
      <c r="EG694" s="72"/>
      <c r="EH694" s="72"/>
      <c r="EI694" s="72"/>
      <c r="EJ694" s="72"/>
      <c r="EK694" s="72"/>
      <c r="EL694" s="72"/>
      <c r="EM694" s="72"/>
    </row>
    <row r="695" spans="123:143" x14ac:dyDescent="0.25">
      <c r="DS695" t="s">
        <v>243</v>
      </c>
      <c r="DT695">
        <v>1</v>
      </c>
      <c r="DU695">
        <v>90</v>
      </c>
      <c r="DV695">
        <v>100</v>
      </c>
      <c r="DW695" s="75">
        <f ca="1">INDIRECT(ADDRESS(11+(MATCH(RIGHT(Table14[[#This Row],[spawner_sku]],LEN(Table14[[#This Row],[spawner_sku]])-FIND("/",Table14[[#This Row],[spawner_sku]])),Table1[Entity Prefab],0)),10,1,1,"Entities"))</f>
        <v>25</v>
      </c>
      <c r="DX695" s="75">
        <f ca="1">ROUND((Table14[[#This Row],[XP]]*Table14[[#This Row],[entity_spawned (AVG)]])*(Table14[[#This Row],[activating_chance]]/100),0)</f>
        <v>25</v>
      </c>
      <c r="DY695" s="145" t="str">
        <f ca="1">INDIRECT(ADDRESS(11+(MATCH(RIGHT(Table14[[#This Row],[spawner_sku]],LEN(Table14[[#This Row],[spawner_sku]])-FIND("/",Table14[[#This Row],[spawner_sku]])),Table28[Entity Prefab],0)),25,1,1,"Entities"))</f>
        <v>no</v>
      </c>
      <c r="DZ695" s="72">
        <v>1</v>
      </c>
      <c r="EA695" s="72">
        <v>1</v>
      </c>
      <c r="EB695" s="72" t="b">
        <v>0</v>
      </c>
      <c r="EC695" s="72"/>
      <c r="ED695" s="72"/>
      <c r="EE695" s="72"/>
      <c r="EF695" s="72"/>
      <c r="EG695" s="72"/>
      <c r="EH695" s="72"/>
      <c r="EI695" s="72"/>
      <c r="EJ695" s="72"/>
      <c r="EK695" s="72"/>
      <c r="EL695" s="72"/>
      <c r="EM695" s="72"/>
    </row>
    <row r="696" spans="123:143" x14ac:dyDescent="0.25">
      <c r="DS696" t="s">
        <v>243</v>
      </c>
      <c r="DT696">
        <v>1</v>
      </c>
      <c r="DU696">
        <v>100</v>
      </c>
      <c r="DV696">
        <v>100</v>
      </c>
      <c r="DW696" s="75">
        <f ca="1">INDIRECT(ADDRESS(11+(MATCH(RIGHT(Table14[[#This Row],[spawner_sku]],LEN(Table14[[#This Row],[spawner_sku]])-FIND("/",Table14[[#This Row],[spawner_sku]])),Table1[Entity Prefab],0)),10,1,1,"Entities"))</f>
        <v>25</v>
      </c>
      <c r="DX696" s="75">
        <f ca="1">ROUND((Table14[[#This Row],[XP]]*Table14[[#This Row],[entity_spawned (AVG)]])*(Table14[[#This Row],[activating_chance]]/100),0)</f>
        <v>25</v>
      </c>
      <c r="DY696" s="145" t="str">
        <f ca="1">INDIRECT(ADDRESS(11+(MATCH(RIGHT(Table14[[#This Row],[spawner_sku]],LEN(Table14[[#This Row],[spawner_sku]])-FIND("/",Table14[[#This Row],[spawner_sku]])),Table28[Entity Prefab],0)),25,1,1,"Entities"))</f>
        <v>no</v>
      </c>
      <c r="DZ696" s="72">
        <v>1</v>
      </c>
      <c r="EA696" s="72">
        <v>1</v>
      </c>
      <c r="EB696" s="72" t="b">
        <v>0</v>
      </c>
      <c r="EC696" s="72"/>
      <c r="ED696" s="72"/>
      <c r="EE696" s="72"/>
      <c r="EF696" s="72"/>
      <c r="EG696" s="72"/>
      <c r="EH696" s="72"/>
      <c r="EI696" s="72"/>
      <c r="EJ696" s="72"/>
      <c r="EK696" s="72"/>
      <c r="EL696" s="72"/>
      <c r="EM696" s="72"/>
    </row>
    <row r="697" spans="123:143" x14ac:dyDescent="0.25">
      <c r="DS697" t="s">
        <v>243</v>
      </c>
      <c r="DT697">
        <v>1</v>
      </c>
      <c r="DU697">
        <v>150</v>
      </c>
      <c r="DV697">
        <v>80</v>
      </c>
      <c r="DW697" s="75">
        <f ca="1">INDIRECT(ADDRESS(11+(MATCH(RIGHT(Table14[[#This Row],[spawner_sku]],LEN(Table14[[#This Row],[spawner_sku]])-FIND("/",Table14[[#This Row],[spawner_sku]])),Table1[Entity Prefab],0)),10,1,1,"Entities"))</f>
        <v>25</v>
      </c>
      <c r="DX697" s="75">
        <f ca="1">ROUND((Table14[[#This Row],[XP]]*Table14[[#This Row],[entity_spawned (AVG)]])*(Table14[[#This Row],[activating_chance]]/100),0)</f>
        <v>20</v>
      </c>
      <c r="DY697" s="145" t="str">
        <f ca="1">INDIRECT(ADDRESS(11+(MATCH(RIGHT(Table14[[#This Row],[spawner_sku]],LEN(Table14[[#This Row],[spawner_sku]])-FIND("/",Table14[[#This Row],[spawner_sku]])),Table28[Entity Prefab],0)),25,1,1,"Entities"))</f>
        <v>no</v>
      </c>
      <c r="DZ697" s="72">
        <v>1</v>
      </c>
      <c r="EA697" s="72">
        <v>1</v>
      </c>
      <c r="EB697" s="72" t="b">
        <v>0</v>
      </c>
      <c r="EC697" s="72"/>
      <c r="ED697" s="72"/>
      <c r="EE697" s="72"/>
      <c r="EF697" s="72"/>
      <c r="EG697" s="72"/>
      <c r="EH697" s="72"/>
      <c r="EI697" s="72"/>
      <c r="EJ697" s="72"/>
      <c r="EK697" s="72"/>
      <c r="EL697" s="72"/>
      <c r="EM697" s="72"/>
    </row>
    <row r="698" spans="123:143" x14ac:dyDescent="0.25">
      <c r="DS698" t="s">
        <v>243</v>
      </c>
      <c r="DT698">
        <v>1</v>
      </c>
      <c r="DU698">
        <v>100</v>
      </c>
      <c r="DV698">
        <v>80</v>
      </c>
      <c r="DW698" s="75">
        <f ca="1">INDIRECT(ADDRESS(11+(MATCH(RIGHT(Table14[[#This Row],[spawner_sku]],LEN(Table14[[#This Row],[spawner_sku]])-FIND("/",Table14[[#This Row],[spawner_sku]])),Table1[Entity Prefab],0)),10,1,1,"Entities"))</f>
        <v>25</v>
      </c>
      <c r="DX698" s="75">
        <f ca="1">ROUND((Table14[[#This Row],[XP]]*Table14[[#This Row],[entity_spawned (AVG)]])*(Table14[[#This Row],[activating_chance]]/100),0)</f>
        <v>20</v>
      </c>
      <c r="DY698" s="145" t="str">
        <f ca="1">INDIRECT(ADDRESS(11+(MATCH(RIGHT(Table14[[#This Row],[spawner_sku]],LEN(Table14[[#This Row],[spawner_sku]])-FIND("/",Table14[[#This Row],[spawner_sku]])),Table28[Entity Prefab],0)),25,1,1,"Entities"))</f>
        <v>no</v>
      </c>
      <c r="DZ698" s="72">
        <v>1</v>
      </c>
      <c r="EA698" s="72">
        <v>1</v>
      </c>
      <c r="EB698" s="72" t="b">
        <v>0</v>
      </c>
      <c r="EC698" s="72"/>
      <c r="ED698" s="72"/>
      <c r="EE698" s="72"/>
      <c r="EF698" s="72"/>
      <c r="EG698" s="72"/>
      <c r="EH698" s="72"/>
      <c r="EI698" s="72"/>
      <c r="EJ698" s="72"/>
      <c r="EK698" s="72"/>
      <c r="EL698" s="72"/>
      <c r="EM698" s="72"/>
    </row>
    <row r="699" spans="123:143" x14ac:dyDescent="0.25">
      <c r="DS699" t="s">
        <v>243</v>
      </c>
      <c r="DT699">
        <v>1</v>
      </c>
      <c r="DU699">
        <v>100</v>
      </c>
      <c r="DV699">
        <v>100</v>
      </c>
      <c r="DW699" s="75">
        <f ca="1">INDIRECT(ADDRESS(11+(MATCH(RIGHT(Table14[[#This Row],[spawner_sku]],LEN(Table14[[#This Row],[spawner_sku]])-FIND("/",Table14[[#This Row],[spawner_sku]])),Table1[Entity Prefab],0)),10,1,1,"Entities"))</f>
        <v>25</v>
      </c>
      <c r="DX699" s="75">
        <f ca="1">ROUND((Table14[[#This Row],[XP]]*Table14[[#This Row],[entity_spawned (AVG)]])*(Table14[[#This Row],[activating_chance]]/100),0)</f>
        <v>25</v>
      </c>
      <c r="DY699" s="145" t="str">
        <f ca="1">INDIRECT(ADDRESS(11+(MATCH(RIGHT(Table14[[#This Row],[spawner_sku]],LEN(Table14[[#This Row],[spawner_sku]])-FIND("/",Table14[[#This Row],[spawner_sku]])),Table28[Entity Prefab],0)),25,1,1,"Entities"))</f>
        <v>no</v>
      </c>
      <c r="DZ699" s="72">
        <v>1</v>
      </c>
      <c r="EA699" s="72">
        <v>1</v>
      </c>
      <c r="EB699" s="72" t="b">
        <v>0</v>
      </c>
      <c r="EC699" s="72"/>
      <c r="ED699" s="72"/>
      <c r="EE699" s="72"/>
      <c r="EF699" s="72"/>
      <c r="EG699" s="72"/>
      <c r="EH699" s="72"/>
      <c r="EI699" s="72"/>
      <c r="EJ699" s="72"/>
      <c r="EK699" s="72"/>
      <c r="EL699" s="72"/>
      <c r="EM699" s="72"/>
    </row>
    <row r="700" spans="123:143" x14ac:dyDescent="0.25">
      <c r="DS700" t="s">
        <v>243</v>
      </c>
      <c r="DT700">
        <v>1</v>
      </c>
      <c r="DU700">
        <v>150</v>
      </c>
      <c r="DV700">
        <v>80</v>
      </c>
      <c r="DW700" s="75">
        <f ca="1">INDIRECT(ADDRESS(11+(MATCH(RIGHT(Table14[[#This Row],[spawner_sku]],LEN(Table14[[#This Row],[spawner_sku]])-FIND("/",Table14[[#This Row],[spawner_sku]])),Table1[Entity Prefab],0)),10,1,1,"Entities"))</f>
        <v>25</v>
      </c>
      <c r="DX700" s="75">
        <f ca="1">ROUND((Table14[[#This Row],[XP]]*Table14[[#This Row],[entity_spawned (AVG)]])*(Table14[[#This Row],[activating_chance]]/100),0)</f>
        <v>20</v>
      </c>
      <c r="DY700" s="145" t="str">
        <f ca="1">INDIRECT(ADDRESS(11+(MATCH(RIGHT(Table14[[#This Row],[spawner_sku]],LEN(Table14[[#This Row],[spawner_sku]])-FIND("/",Table14[[#This Row],[spawner_sku]])),Table28[Entity Prefab],0)),25,1,1,"Entities"))</f>
        <v>no</v>
      </c>
      <c r="DZ700" s="72">
        <v>1</v>
      </c>
      <c r="EA700" s="72">
        <v>1</v>
      </c>
      <c r="EB700" s="72" t="b">
        <v>0</v>
      </c>
      <c r="EC700" s="72"/>
      <c r="ED700" s="72"/>
      <c r="EE700" s="72"/>
      <c r="EF700" s="72"/>
      <c r="EG700" s="72"/>
      <c r="EH700" s="72"/>
      <c r="EI700" s="72"/>
      <c r="EJ700" s="72"/>
      <c r="EK700" s="72"/>
      <c r="EL700" s="72"/>
      <c r="EM700" s="72"/>
    </row>
    <row r="701" spans="123:143" x14ac:dyDescent="0.25">
      <c r="DS701" t="s">
        <v>243</v>
      </c>
      <c r="DT701">
        <v>1</v>
      </c>
      <c r="DU701">
        <v>100</v>
      </c>
      <c r="DV701">
        <v>100</v>
      </c>
      <c r="DW701" s="75">
        <f ca="1">INDIRECT(ADDRESS(11+(MATCH(RIGHT(Table14[[#This Row],[spawner_sku]],LEN(Table14[[#This Row],[spawner_sku]])-FIND("/",Table14[[#This Row],[spawner_sku]])),Table1[Entity Prefab],0)),10,1,1,"Entities"))</f>
        <v>25</v>
      </c>
      <c r="DX701" s="75">
        <f ca="1">ROUND((Table14[[#This Row],[XP]]*Table14[[#This Row],[entity_spawned (AVG)]])*(Table14[[#This Row],[activating_chance]]/100),0)</f>
        <v>25</v>
      </c>
      <c r="DY701" s="145" t="str">
        <f ca="1">INDIRECT(ADDRESS(11+(MATCH(RIGHT(Table14[[#This Row],[spawner_sku]],LEN(Table14[[#This Row],[spawner_sku]])-FIND("/",Table14[[#This Row],[spawner_sku]])),Table28[Entity Prefab],0)),25,1,1,"Entities"))</f>
        <v>no</v>
      </c>
      <c r="DZ701" s="72">
        <v>1</v>
      </c>
      <c r="EA701" s="72">
        <v>1</v>
      </c>
      <c r="EB701" s="72" t="b">
        <v>0</v>
      </c>
      <c r="EC701" s="72"/>
      <c r="ED701" s="72"/>
      <c r="EE701" s="72"/>
      <c r="EF701" s="72"/>
      <c r="EG701" s="72"/>
      <c r="EH701" s="72"/>
      <c r="EI701" s="72"/>
      <c r="EJ701" s="72"/>
      <c r="EK701" s="72"/>
      <c r="EL701" s="72"/>
      <c r="EM701" s="72"/>
    </row>
    <row r="702" spans="123:143" x14ac:dyDescent="0.25">
      <c r="DS702" t="s">
        <v>243</v>
      </c>
      <c r="DT702">
        <v>1</v>
      </c>
      <c r="DU702">
        <v>80</v>
      </c>
      <c r="DV702">
        <v>100</v>
      </c>
      <c r="DW702" s="75">
        <f ca="1">INDIRECT(ADDRESS(11+(MATCH(RIGHT(Table14[[#This Row],[spawner_sku]],LEN(Table14[[#This Row],[spawner_sku]])-FIND("/",Table14[[#This Row],[spawner_sku]])),Table1[Entity Prefab],0)),10,1,1,"Entities"))</f>
        <v>25</v>
      </c>
      <c r="DX702" s="75">
        <f ca="1">ROUND((Table14[[#This Row],[XP]]*Table14[[#This Row],[entity_spawned (AVG)]])*(Table14[[#This Row],[activating_chance]]/100),0)</f>
        <v>25</v>
      </c>
      <c r="DY702" s="145" t="str">
        <f ca="1">INDIRECT(ADDRESS(11+(MATCH(RIGHT(Table14[[#This Row],[spawner_sku]],LEN(Table14[[#This Row],[spawner_sku]])-FIND("/",Table14[[#This Row],[spawner_sku]])),Table28[Entity Prefab],0)),25,1,1,"Entities"))</f>
        <v>no</v>
      </c>
      <c r="DZ702" s="72">
        <v>1</v>
      </c>
      <c r="EA702" s="72">
        <v>1</v>
      </c>
      <c r="EB702" s="72" t="b">
        <v>0</v>
      </c>
      <c r="EC702" s="72"/>
      <c r="ED702" s="72"/>
      <c r="EE702" s="72"/>
      <c r="EF702" s="72"/>
      <c r="EG702" s="72"/>
      <c r="EH702" s="72"/>
      <c r="EI702" s="72"/>
      <c r="EJ702" s="72"/>
      <c r="EK702" s="72"/>
      <c r="EL702" s="72"/>
      <c r="EM702" s="72"/>
    </row>
    <row r="703" spans="123:143" x14ac:dyDescent="0.25">
      <c r="DS703" t="s">
        <v>243</v>
      </c>
      <c r="DT703">
        <v>1</v>
      </c>
      <c r="DU703">
        <v>100</v>
      </c>
      <c r="DV703">
        <v>30</v>
      </c>
      <c r="DW703" s="75">
        <f ca="1">INDIRECT(ADDRESS(11+(MATCH(RIGHT(Table14[[#This Row],[spawner_sku]],LEN(Table14[[#This Row],[spawner_sku]])-FIND("/",Table14[[#This Row],[spawner_sku]])),Table1[Entity Prefab],0)),10,1,1,"Entities"))</f>
        <v>25</v>
      </c>
      <c r="DX703" s="75">
        <f ca="1">ROUND((Table14[[#This Row],[XP]]*Table14[[#This Row],[entity_spawned (AVG)]])*(Table14[[#This Row],[activating_chance]]/100),0)</f>
        <v>8</v>
      </c>
      <c r="DY703" s="145" t="str">
        <f ca="1">INDIRECT(ADDRESS(11+(MATCH(RIGHT(Table14[[#This Row],[spawner_sku]],LEN(Table14[[#This Row],[spawner_sku]])-FIND("/",Table14[[#This Row],[spawner_sku]])),Table28[Entity Prefab],0)),25,1,1,"Entities"))</f>
        <v>no</v>
      </c>
      <c r="DZ703" s="72">
        <v>1</v>
      </c>
      <c r="EA703" s="72">
        <v>1</v>
      </c>
      <c r="EB703" s="72" t="b">
        <v>0</v>
      </c>
      <c r="EC703" s="72"/>
      <c r="ED703" s="72"/>
      <c r="EE703" s="72"/>
      <c r="EF703" s="72"/>
      <c r="EG703" s="72"/>
      <c r="EH703" s="72"/>
      <c r="EI703" s="72"/>
      <c r="EJ703" s="72"/>
      <c r="EK703" s="72"/>
      <c r="EL703" s="72"/>
      <c r="EM703" s="72"/>
    </row>
    <row r="704" spans="123:143" x14ac:dyDescent="0.25">
      <c r="DS704" t="s">
        <v>243</v>
      </c>
      <c r="DT704">
        <v>1</v>
      </c>
      <c r="DU704">
        <v>150</v>
      </c>
      <c r="DV704">
        <v>80</v>
      </c>
      <c r="DW704" s="75">
        <f ca="1">INDIRECT(ADDRESS(11+(MATCH(RIGHT(Table14[[#This Row],[spawner_sku]],LEN(Table14[[#This Row],[spawner_sku]])-FIND("/",Table14[[#This Row],[spawner_sku]])),Table1[Entity Prefab],0)),10,1,1,"Entities"))</f>
        <v>25</v>
      </c>
      <c r="DX704" s="75">
        <f ca="1">ROUND((Table14[[#This Row],[XP]]*Table14[[#This Row],[entity_spawned (AVG)]])*(Table14[[#This Row],[activating_chance]]/100),0)</f>
        <v>20</v>
      </c>
      <c r="DY704" s="145" t="str">
        <f ca="1">INDIRECT(ADDRESS(11+(MATCH(RIGHT(Table14[[#This Row],[spawner_sku]],LEN(Table14[[#This Row],[spawner_sku]])-FIND("/",Table14[[#This Row],[spawner_sku]])),Table28[Entity Prefab],0)),25,1,1,"Entities"))</f>
        <v>no</v>
      </c>
      <c r="DZ704" s="72">
        <v>1</v>
      </c>
      <c r="EA704" s="72">
        <v>1</v>
      </c>
      <c r="EB704" s="72" t="b">
        <v>0</v>
      </c>
      <c r="EC704" s="72"/>
      <c r="ED704" s="72"/>
      <c r="EE704" s="72"/>
      <c r="EF704" s="72"/>
      <c r="EG704" s="72"/>
      <c r="EH704" s="72"/>
      <c r="EI704" s="72"/>
      <c r="EJ704" s="72"/>
      <c r="EK704" s="72"/>
      <c r="EL704" s="72"/>
      <c r="EM704" s="72"/>
    </row>
    <row r="705" spans="123:143" x14ac:dyDescent="0.25">
      <c r="DS705" t="s">
        <v>243</v>
      </c>
      <c r="DT705">
        <v>1</v>
      </c>
      <c r="DU705">
        <v>100</v>
      </c>
      <c r="DV705">
        <v>30</v>
      </c>
      <c r="DW705" s="75">
        <f ca="1">INDIRECT(ADDRESS(11+(MATCH(RIGHT(Table14[[#This Row],[spawner_sku]],LEN(Table14[[#This Row],[spawner_sku]])-FIND("/",Table14[[#This Row],[spawner_sku]])),Table1[Entity Prefab],0)),10,1,1,"Entities"))</f>
        <v>25</v>
      </c>
      <c r="DX705" s="75">
        <f ca="1">ROUND((Table14[[#This Row],[XP]]*Table14[[#This Row],[entity_spawned (AVG)]])*(Table14[[#This Row],[activating_chance]]/100),0)</f>
        <v>8</v>
      </c>
      <c r="DY705" s="145" t="str">
        <f ca="1">INDIRECT(ADDRESS(11+(MATCH(RIGHT(Table14[[#This Row],[spawner_sku]],LEN(Table14[[#This Row],[spawner_sku]])-FIND("/",Table14[[#This Row],[spawner_sku]])),Table28[Entity Prefab],0)),25,1,1,"Entities"))</f>
        <v>no</v>
      </c>
      <c r="DZ705" s="72">
        <v>1</v>
      </c>
      <c r="EA705" s="72">
        <v>1</v>
      </c>
      <c r="EB705" s="72" t="b">
        <v>0</v>
      </c>
      <c r="EC705" s="72"/>
      <c r="ED705" s="72"/>
      <c r="EE705" s="72"/>
      <c r="EF705" s="72"/>
      <c r="EG705" s="72"/>
      <c r="EH705" s="72"/>
      <c r="EI705" s="72"/>
      <c r="EJ705" s="72"/>
      <c r="EK705" s="72"/>
      <c r="EL705" s="72"/>
      <c r="EM705" s="72"/>
    </row>
    <row r="706" spans="123:143" x14ac:dyDescent="0.25">
      <c r="DS706" t="s">
        <v>243</v>
      </c>
      <c r="DT706">
        <v>1</v>
      </c>
      <c r="DU706">
        <v>150</v>
      </c>
      <c r="DV706">
        <v>80</v>
      </c>
      <c r="DW706" s="75">
        <f ca="1">INDIRECT(ADDRESS(11+(MATCH(RIGHT(Table14[[#This Row],[spawner_sku]],LEN(Table14[[#This Row],[spawner_sku]])-FIND("/",Table14[[#This Row],[spawner_sku]])),Table1[Entity Prefab],0)),10,1,1,"Entities"))</f>
        <v>25</v>
      </c>
      <c r="DX706" s="75">
        <f ca="1">ROUND((Table14[[#This Row],[XP]]*Table14[[#This Row],[entity_spawned (AVG)]])*(Table14[[#This Row],[activating_chance]]/100),0)</f>
        <v>20</v>
      </c>
      <c r="DY706" s="145" t="str">
        <f ca="1">INDIRECT(ADDRESS(11+(MATCH(RIGHT(Table14[[#This Row],[spawner_sku]],LEN(Table14[[#This Row],[spawner_sku]])-FIND("/",Table14[[#This Row],[spawner_sku]])),Table28[Entity Prefab],0)),25,1,1,"Entities"))</f>
        <v>no</v>
      </c>
      <c r="DZ706" s="72">
        <v>1</v>
      </c>
      <c r="EA706" s="72">
        <v>1</v>
      </c>
      <c r="EB706" s="72" t="b">
        <v>0</v>
      </c>
      <c r="EC706" s="72"/>
      <c r="ED706" s="72"/>
      <c r="EE706" s="72"/>
      <c r="EF706" s="72"/>
      <c r="EG706" s="72"/>
      <c r="EH706" s="72"/>
      <c r="EI706" s="72"/>
      <c r="EJ706" s="72"/>
      <c r="EK706" s="72"/>
      <c r="EL706" s="72"/>
      <c r="EM706" s="72"/>
    </row>
    <row r="707" spans="123:143" x14ac:dyDescent="0.25">
      <c r="DS707" t="s">
        <v>243</v>
      </c>
      <c r="DT707">
        <v>1</v>
      </c>
      <c r="DU707">
        <v>120</v>
      </c>
      <c r="DV707">
        <v>80</v>
      </c>
      <c r="DW707" s="75">
        <f ca="1">INDIRECT(ADDRESS(11+(MATCH(RIGHT(Table14[[#This Row],[spawner_sku]],LEN(Table14[[#This Row],[spawner_sku]])-FIND("/",Table14[[#This Row],[spawner_sku]])),Table1[Entity Prefab],0)),10,1,1,"Entities"))</f>
        <v>25</v>
      </c>
      <c r="DX707" s="75">
        <f ca="1">ROUND((Table14[[#This Row],[XP]]*Table14[[#This Row],[entity_spawned (AVG)]])*(Table14[[#This Row],[activating_chance]]/100),0)</f>
        <v>20</v>
      </c>
      <c r="DY707" s="145" t="str">
        <f ca="1">INDIRECT(ADDRESS(11+(MATCH(RIGHT(Table14[[#This Row],[spawner_sku]],LEN(Table14[[#This Row],[spawner_sku]])-FIND("/",Table14[[#This Row],[spawner_sku]])),Table28[Entity Prefab],0)),25,1,1,"Entities"))</f>
        <v>no</v>
      </c>
      <c r="DZ707" s="72">
        <v>1</v>
      </c>
      <c r="EA707" s="72">
        <v>1</v>
      </c>
      <c r="EB707" s="72" t="b">
        <v>0</v>
      </c>
      <c r="EC707" s="72"/>
      <c r="ED707" s="72"/>
      <c r="EE707" s="72"/>
      <c r="EF707" s="72"/>
      <c r="EG707" s="72"/>
      <c r="EH707" s="72"/>
      <c r="EI707" s="72"/>
      <c r="EJ707" s="72"/>
      <c r="EK707" s="72"/>
      <c r="EL707" s="72"/>
      <c r="EM707" s="72"/>
    </row>
    <row r="708" spans="123:143" x14ac:dyDescent="0.25">
      <c r="DS708" t="s">
        <v>243</v>
      </c>
      <c r="DT708">
        <v>1</v>
      </c>
      <c r="DU708">
        <v>150</v>
      </c>
      <c r="DV708">
        <v>80</v>
      </c>
      <c r="DW708" s="75">
        <f ca="1">INDIRECT(ADDRESS(11+(MATCH(RIGHT(Table14[[#This Row],[spawner_sku]],LEN(Table14[[#This Row],[spawner_sku]])-FIND("/",Table14[[#This Row],[spawner_sku]])),Table1[Entity Prefab],0)),10,1,1,"Entities"))</f>
        <v>25</v>
      </c>
      <c r="DX708" s="75">
        <f ca="1">ROUND((Table14[[#This Row],[XP]]*Table14[[#This Row],[entity_spawned (AVG)]])*(Table14[[#This Row],[activating_chance]]/100),0)</f>
        <v>20</v>
      </c>
      <c r="DY708" s="145" t="str">
        <f ca="1">INDIRECT(ADDRESS(11+(MATCH(RIGHT(Table14[[#This Row],[spawner_sku]],LEN(Table14[[#This Row],[spawner_sku]])-FIND("/",Table14[[#This Row],[spawner_sku]])),Table28[Entity Prefab],0)),25,1,1,"Entities"))</f>
        <v>no</v>
      </c>
      <c r="DZ708" s="72">
        <v>1</v>
      </c>
      <c r="EA708" s="72">
        <v>1</v>
      </c>
      <c r="EB708" s="72" t="b">
        <v>0</v>
      </c>
      <c r="EC708" s="72"/>
      <c r="ED708" s="72"/>
      <c r="EE708" s="72"/>
      <c r="EF708" s="72"/>
      <c r="EG708" s="72"/>
      <c r="EH708" s="72"/>
      <c r="EI708" s="72"/>
      <c r="EJ708" s="72"/>
      <c r="EK708" s="72"/>
      <c r="EL708" s="72"/>
      <c r="EM708" s="72"/>
    </row>
    <row r="709" spans="123:143" x14ac:dyDescent="0.25">
      <c r="DS709" t="s">
        <v>244</v>
      </c>
      <c r="DT709">
        <v>2</v>
      </c>
      <c r="DU709">
        <v>100</v>
      </c>
      <c r="DV709">
        <v>100</v>
      </c>
      <c r="DW709" s="75">
        <f ca="1">INDIRECT(ADDRESS(11+(MATCH(RIGHT(Table14[[#This Row],[spawner_sku]],LEN(Table14[[#This Row],[spawner_sku]])-FIND("/",Table14[[#This Row],[spawner_sku]])),Table1[Entity Prefab],0)),10,1,1,"Entities"))</f>
        <v>25</v>
      </c>
      <c r="DX709" s="75">
        <f ca="1">ROUND((Table14[[#This Row],[XP]]*Table14[[#This Row],[entity_spawned (AVG)]])*(Table14[[#This Row],[activating_chance]]/100),0)</f>
        <v>50</v>
      </c>
      <c r="DY709" s="145" t="str">
        <f ca="1">INDIRECT(ADDRESS(11+(MATCH(RIGHT(Table14[[#This Row],[spawner_sku]],LEN(Table14[[#This Row],[spawner_sku]])-FIND("/",Table14[[#This Row],[spawner_sku]])),Table28[Entity Prefab],0)),25,1,1,"Entities"))</f>
        <v>no</v>
      </c>
      <c r="DZ709" s="72">
        <v>2</v>
      </c>
      <c r="EA709" s="72">
        <v>2</v>
      </c>
      <c r="EB709" s="72" t="b">
        <v>0</v>
      </c>
      <c r="EC709" s="72"/>
      <c r="ED709" s="72"/>
      <c r="EE709" s="72"/>
      <c r="EF709" s="72"/>
      <c r="EG709" s="72"/>
      <c r="EH709" s="72"/>
      <c r="EI709" s="72"/>
      <c r="EJ709" s="72"/>
      <c r="EK709" s="72"/>
      <c r="EL709" s="72"/>
      <c r="EM709" s="72"/>
    </row>
    <row r="710" spans="123:143" x14ac:dyDescent="0.25">
      <c r="DS710" t="s">
        <v>244</v>
      </c>
      <c r="DT710">
        <v>1</v>
      </c>
      <c r="DU710">
        <v>150</v>
      </c>
      <c r="DV710">
        <v>100</v>
      </c>
      <c r="DW710" s="75">
        <f ca="1">INDIRECT(ADDRESS(11+(MATCH(RIGHT(Table14[[#This Row],[spawner_sku]],LEN(Table14[[#This Row],[spawner_sku]])-FIND("/",Table14[[#This Row],[spawner_sku]])),Table1[Entity Prefab],0)),10,1,1,"Entities"))</f>
        <v>25</v>
      </c>
      <c r="DX710" s="75">
        <f ca="1">ROUND((Table14[[#This Row],[XP]]*Table14[[#This Row],[entity_spawned (AVG)]])*(Table14[[#This Row],[activating_chance]]/100),0)</f>
        <v>25</v>
      </c>
      <c r="DY710" s="145" t="str">
        <f ca="1">INDIRECT(ADDRESS(11+(MATCH(RIGHT(Table14[[#This Row],[spawner_sku]],LEN(Table14[[#This Row],[spawner_sku]])-FIND("/",Table14[[#This Row],[spawner_sku]])),Table28[Entity Prefab],0)),25,1,1,"Entities"))</f>
        <v>no</v>
      </c>
      <c r="DZ710" s="72">
        <v>1</v>
      </c>
      <c r="EA710" s="72">
        <v>1</v>
      </c>
      <c r="EB710" s="72" t="b">
        <v>0</v>
      </c>
      <c r="EC710" s="72"/>
      <c r="ED710" s="72"/>
      <c r="EE710" s="72"/>
      <c r="EF710" s="72"/>
      <c r="EG710" s="72"/>
      <c r="EH710" s="72"/>
      <c r="EI710" s="72"/>
      <c r="EJ710" s="72"/>
      <c r="EK710" s="72"/>
      <c r="EL710" s="72"/>
      <c r="EM710" s="72"/>
    </row>
    <row r="711" spans="123:143" x14ac:dyDescent="0.25">
      <c r="DS711" t="s">
        <v>244</v>
      </c>
      <c r="DT711">
        <v>1</v>
      </c>
      <c r="DU711">
        <v>150</v>
      </c>
      <c r="DV711">
        <v>100</v>
      </c>
      <c r="DW711" s="75">
        <f ca="1">INDIRECT(ADDRESS(11+(MATCH(RIGHT(Table14[[#This Row],[spawner_sku]],LEN(Table14[[#This Row],[spawner_sku]])-FIND("/",Table14[[#This Row],[spawner_sku]])),Table1[Entity Prefab],0)),10,1,1,"Entities"))</f>
        <v>25</v>
      </c>
      <c r="DX711" s="75">
        <f ca="1">ROUND((Table14[[#This Row],[XP]]*Table14[[#This Row],[entity_spawned (AVG)]])*(Table14[[#This Row],[activating_chance]]/100),0)</f>
        <v>25</v>
      </c>
      <c r="DY711" s="145" t="str">
        <f ca="1">INDIRECT(ADDRESS(11+(MATCH(RIGHT(Table14[[#This Row],[spawner_sku]],LEN(Table14[[#This Row],[spawner_sku]])-FIND("/",Table14[[#This Row],[spawner_sku]])),Table28[Entity Prefab],0)),25,1,1,"Entities"))</f>
        <v>no</v>
      </c>
      <c r="DZ711" s="72">
        <v>1</v>
      </c>
      <c r="EA711" s="72">
        <v>1</v>
      </c>
      <c r="EB711" s="72" t="b">
        <v>0</v>
      </c>
      <c r="EC711" s="72"/>
      <c r="ED711" s="72"/>
      <c r="EE711" s="72"/>
      <c r="EF711" s="72"/>
      <c r="EG711" s="72"/>
      <c r="EH711" s="72"/>
      <c r="EI711" s="72"/>
      <c r="EJ711" s="72"/>
      <c r="EK711" s="72"/>
      <c r="EL711" s="72"/>
      <c r="EM711" s="72"/>
    </row>
    <row r="712" spans="123:143" x14ac:dyDescent="0.25">
      <c r="DS712" t="s">
        <v>244</v>
      </c>
      <c r="DT712">
        <v>1</v>
      </c>
      <c r="DU712">
        <v>150</v>
      </c>
      <c r="DV712">
        <v>80</v>
      </c>
      <c r="DW712" s="75">
        <f ca="1">INDIRECT(ADDRESS(11+(MATCH(RIGHT(Table14[[#This Row],[spawner_sku]],LEN(Table14[[#This Row],[spawner_sku]])-FIND("/",Table14[[#This Row],[spawner_sku]])),Table1[Entity Prefab],0)),10,1,1,"Entities"))</f>
        <v>25</v>
      </c>
      <c r="DX712" s="75">
        <f ca="1">ROUND((Table14[[#This Row],[XP]]*Table14[[#This Row],[entity_spawned (AVG)]])*(Table14[[#This Row],[activating_chance]]/100),0)</f>
        <v>20</v>
      </c>
      <c r="DY712" s="145" t="str">
        <f ca="1">INDIRECT(ADDRESS(11+(MATCH(RIGHT(Table14[[#This Row],[spawner_sku]],LEN(Table14[[#This Row],[spawner_sku]])-FIND("/",Table14[[#This Row],[spawner_sku]])),Table28[Entity Prefab],0)),25,1,1,"Entities"))</f>
        <v>no</v>
      </c>
      <c r="DZ712" s="72">
        <v>1</v>
      </c>
      <c r="EA712" s="72">
        <v>1</v>
      </c>
      <c r="EB712" s="72" t="b">
        <v>0</v>
      </c>
      <c r="EC712" s="72"/>
      <c r="ED712" s="72"/>
      <c r="EE712" s="72"/>
      <c r="EF712" s="72"/>
      <c r="EG712" s="72"/>
      <c r="EH712" s="72"/>
      <c r="EI712" s="72"/>
      <c r="EJ712" s="72"/>
      <c r="EK712" s="72"/>
      <c r="EL712" s="72"/>
      <c r="EM712" s="72"/>
    </row>
    <row r="713" spans="123:143" x14ac:dyDescent="0.25">
      <c r="DS713" t="s">
        <v>244</v>
      </c>
      <c r="DT713">
        <v>1</v>
      </c>
      <c r="DU713">
        <v>90</v>
      </c>
      <c r="DV713">
        <v>80</v>
      </c>
      <c r="DW713" s="75">
        <f ca="1">INDIRECT(ADDRESS(11+(MATCH(RIGHT(Table14[[#This Row],[spawner_sku]],LEN(Table14[[#This Row],[spawner_sku]])-FIND("/",Table14[[#This Row],[spawner_sku]])),Table1[Entity Prefab],0)),10,1,1,"Entities"))</f>
        <v>25</v>
      </c>
      <c r="DX713" s="75">
        <f ca="1">ROUND((Table14[[#This Row],[XP]]*Table14[[#This Row],[entity_spawned (AVG)]])*(Table14[[#This Row],[activating_chance]]/100),0)</f>
        <v>20</v>
      </c>
      <c r="DY713" s="145" t="str">
        <f ca="1">INDIRECT(ADDRESS(11+(MATCH(RIGHT(Table14[[#This Row],[spawner_sku]],LEN(Table14[[#This Row],[spawner_sku]])-FIND("/",Table14[[#This Row],[spawner_sku]])),Table28[Entity Prefab],0)),25,1,1,"Entities"))</f>
        <v>no</v>
      </c>
      <c r="DZ713" s="72">
        <v>1</v>
      </c>
      <c r="EA713" s="72">
        <v>1</v>
      </c>
      <c r="EB713" s="72" t="b">
        <v>0</v>
      </c>
      <c r="EC713" s="72"/>
      <c r="ED713" s="72"/>
      <c r="EE713" s="72"/>
      <c r="EF713" s="72"/>
      <c r="EG713" s="72"/>
      <c r="EH713" s="72"/>
      <c r="EI713" s="72"/>
      <c r="EJ713" s="72"/>
      <c r="EK713" s="72"/>
      <c r="EL713" s="72"/>
      <c r="EM713" s="72"/>
    </row>
    <row r="714" spans="123:143" x14ac:dyDescent="0.25">
      <c r="DS714" t="s">
        <v>244</v>
      </c>
      <c r="DT714">
        <v>1</v>
      </c>
      <c r="DU714">
        <v>100</v>
      </c>
      <c r="DV714">
        <v>100</v>
      </c>
      <c r="DW714" s="75">
        <f ca="1">INDIRECT(ADDRESS(11+(MATCH(RIGHT(Table14[[#This Row],[spawner_sku]],LEN(Table14[[#This Row],[spawner_sku]])-FIND("/",Table14[[#This Row],[spawner_sku]])),Table1[Entity Prefab],0)),10,1,1,"Entities"))</f>
        <v>25</v>
      </c>
      <c r="DX714" s="75">
        <f ca="1">ROUND((Table14[[#This Row],[XP]]*Table14[[#This Row],[entity_spawned (AVG)]])*(Table14[[#This Row],[activating_chance]]/100),0)</f>
        <v>25</v>
      </c>
      <c r="DY714" s="145" t="str">
        <f ca="1">INDIRECT(ADDRESS(11+(MATCH(RIGHT(Table14[[#This Row],[spawner_sku]],LEN(Table14[[#This Row],[spawner_sku]])-FIND("/",Table14[[#This Row],[spawner_sku]])),Table28[Entity Prefab],0)),25,1,1,"Entities"))</f>
        <v>no</v>
      </c>
      <c r="DZ714" s="72">
        <v>1</v>
      </c>
      <c r="EA714" s="72">
        <v>1</v>
      </c>
      <c r="EB714" s="72" t="b">
        <v>0</v>
      </c>
      <c r="EC714" s="72"/>
      <c r="ED714" s="72"/>
      <c r="EE714" s="72"/>
      <c r="EF714" s="72"/>
      <c r="EG714" s="72"/>
      <c r="EH714" s="72"/>
      <c r="EI714" s="72"/>
      <c r="EJ714" s="72"/>
      <c r="EK714" s="72"/>
      <c r="EL714" s="72"/>
      <c r="EM714" s="72"/>
    </row>
    <row r="715" spans="123:143" x14ac:dyDescent="0.25">
      <c r="DS715" t="s">
        <v>244</v>
      </c>
      <c r="DT715">
        <v>1</v>
      </c>
      <c r="DU715">
        <v>150</v>
      </c>
      <c r="DV715">
        <v>100</v>
      </c>
      <c r="DW715" s="75">
        <f ca="1">INDIRECT(ADDRESS(11+(MATCH(RIGHT(Table14[[#This Row],[spawner_sku]],LEN(Table14[[#This Row],[spawner_sku]])-FIND("/",Table14[[#This Row],[spawner_sku]])),Table1[Entity Prefab],0)),10,1,1,"Entities"))</f>
        <v>25</v>
      </c>
      <c r="DX715" s="75">
        <f ca="1">ROUND((Table14[[#This Row],[XP]]*Table14[[#This Row],[entity_spawned (AVG)]])*(Table14[[#This Row],[activating_chance]]/100),0)</f>
        <v>25</v>
      </c>
      <c r="DY715" s="145" t="str">
        <f ca="1">INDIRECT(ADDRESS(11+(MATCH(RIGHT(Table14[[#This Row],[spawner_sku]],LEN(Table14[[#This Row],[spawner_sku]])-FIND("/",Table14[[#This Row],[spawner_sku]])),Table28[Entity Prefab],0)),25,1,1,"Entities"))</f>
        <v>no</v>
      </c>
      <c r="DZ715" s="72">
        <v>1</v>
      </c>
      <c r="EA715" s="72">
        <v>1</v>
      </c>
      <c r="EB715" s="72" t="b">
        <v>0</v>
      </c>
      <c r="EC715" s="72"/>
      <c r="ED715" s="72"/>
      <c r="EE715" s="72"/>
      <c r="EF715" s="72"/>
      <c r="EG715" s="72"/>
      <c r="EH715" s="72"/>
      <c r="EI715" s="72"/>
      <c r="EJ715" s="72"/>
      <c r="EK715" s="72"/>
      <c r="EL715" s="72"/>
      <c r="EM715" s="72"/>
    </row>
    <row r="716" spans="123:143" x14ac:dyDescent="0.25">
      <c r="DS716" t="s">
        <v>244</v>
      </c>
      <c r="DT716">
        <v>1</v>
      </c>
      <c r="DU716">
        <v>100</v>
      </c>
      <c r="DV716">
        <v>100</v>
      </c>
      <c r="DW716" s="75">
        <f ca="1">INDIRECT(ADDRESS(11+(MATCH(RIGHT(Table14[[#This Row],[spawner_sku]],LEN(Table14[[#This Row],[spawner_sku]])-FIND("/",Table14[[#This Row],[spawner_sku]])),Table1[Entity Prefab],0)),10,1,1,"Entities"))</f>
        <v>25</v>
      </c>
      <c r="DX716" s="75">
        <f ca="1">ROUND((Table14[[#This Row],[XP]]*Table14[[#This Row],[entity_spawned (AVG)]])*(Table14[[#This Row],[activating_chance]]/100),0)</f>
        <v>25</v>
      </c>
      <c r="DY716" s="145" t="str">
        <f ca="1">INDIRECT(ADDRESS(11+(MATCH(RIGHT(Table14[[#This Row],[spawner_sku]],LEN(Table14[[#This Row],[spawner_sku]])-FIND("/",Table14[[#This Row],[spawner_sku]])),Table28[Entity Prefab],0)),25,1,1,"Entities"))</f>
        <v>no</v>
      </c>
      <c r="DZ716" s="72">
        <v>1</v>
      </c>
      <c r="EA716" s="72">
        <v>1</v>
      </c>
      <c r="EB716" s="72" t="b">
        <v>0</v>
      </c>
      <c r="EC716" s="72"/>
      <c r="ED716" s="72"/>
      <c r="EE716" s="72"/>
      <c r="EF716" s="72"/>
      <c r="EG716" s="72"/>
      <c r="EH716" s="72"/>
      <c r="EI716" s="72"/>
      <c r="EJ716" s="72"/>
      <c r="EK716" s="72"/>
      <c r="EL716" s="72"/>
      <c r="EM716" s="72"/>
    </row>
    <row r="717" spans="123:143" x14ac:dyDescent="0.25">
      <c r="DS717" t="s">
        <v>244</v>
      </c>
      <c r="DT717">
        <v>1</v>
      </c>
      <c r="DU717">
        <v>100</v>
      </c>
      <c r="DV717">
        <v>100</v>
      </c>
      <c r="DW717" s="75">
        <f ca="1">INDIRECT(ADDRESS(11+(MATCH(RIGHT(Table14[[#This Row],[spawner_sku]],LEN(Table14[[#This Row],[spawner_sku]])-FIND("/",Table14[[#This Row],[spawner_sku]])),Table1[Entity Prefab],0)),10,1,1,"Entities"))</f>
        <v>25</v>
      </c>
      <c r="DX717" s="75">
        <f ca="1">ROUND((Table14[[#This Row],[XP]]*Table14[[#This Row],[entity_spawned (AVG)]])*(Table14[[#This Row],[activating_chance]]/100),0)</f>
        <v>25</v>
      </c>
      <c r="DY717" s="145" t="str">
        <f ca="1">INDIRECT(ADDRESS(11+(MATCH(RIGHT(Table14[[#This Row],[spawner_sku]],LEN(Table14[[#This Row],[spawner_sku]])-FIND("/",Table14[[#This Row],[spawner_sku]])),Table28[Entity Prefab],0)),25,1,1,"Entities"))</f>
        <v>no</v>
      </c>
      <c r="DZ717" s="72">
        <v>1</v>
      </c>
      <c r="EA717" s="72">
        <v>1</v>
      </c>
      <c r="EB717" s="72" t="b">
        <v>0</v>
      </c>
      <c r="EC717" s="72"/>
      <c r="ED717" s="72"/>
      <c r="EE717" s="72"/>
      <c r="EF717" s="72"/>
      <c r="EG717" s="72"/>
      <c r="EH717" s="72"/>
      <c r="EI717" s="72"/>
      <c r="EJ717" s="72"/>
      <c r="EK717" s="72"/>
      <c r="EL717" s="72"/>
      <c r="EM717" s="72"/>
    </row>
    <row r="718" spans="123:143" x14ac:dyDescent="0.25">
      <c r="DS718" t="s">
        <v>244</v>
      </c>
      <c r="DT718">
        <v>1</v>
      </c>
      <c r="DU718">
        <v>150</v>
      </c>
      <c r="DV718">
        <v>100</v>
      </c>
      <c r="DW718" s="75">
        <f ca="1">INDIRECT(ADDRESS(11+(MATCH(RIGHT(Table14[[#This Row],[spawner_sku]],LEN(Table14[[#This Row],[spawner_sku]])-FIND("/",Table14[[#This Row],[spawner_sku]])),Table1[Entity Prefab],0)),10,1,1,"Entities"))</f>
        <v>25</v>
      </c>
      <c r="DX718" s="75">
        <f ca="1">ROUND((Table14[[#This Row],[XP]]*Table14[[#This Row],[entity_spawned (AVG)]])*(Table14[[#This Row],[activating_chance]]/100),0)</f>
        <v>25</v>
      </c>
      <c r="DY718" s="145" t="str">
        <f ca="1">INDIRECT(ADDRESS(11+(MATCH(RIGHT(Table14[[#This Row],[spawner_sku]],LEN(Table14[[#This Row],[spawner_sku]])-FIND("/",Table14[[#This Row],[spawner_sku]])),Table28[Entity Prefab],0)),25,1,1,"Entities"))</f>
        <v>no</v>
      </c>
      <c r="DZ718" s="72">
        <v>1</v>
      </c>
      <c r="EA718" s="72">
        <v>1</v>
      </c>
      <c r="EB718" s="72" t="b">
        <v>0</v>
      </c>
      <c r="EC718" s="72"/>
      <c r="ED718" s="72"/>
      <c r="EE718" s="72"/>
      <c r="EF718" s="72"/>
      <c r="EG718" s="72"/>
      <c r="EH718" s="72"/>
      <c r="EI718" s="72"/>
      <c r="EJ718" s="72"/>
      <c r="EK718" s="72"/>
      <c r="EL718" s="72"/>
      <c r="EM718" s="72"/>
    </row>
    <row r="719" spans="123:143" x14ac:dyDescent="0.25">
      <c r="DS719" t="s">
        <v>244</v>
      </c>
      <c r="DT719">
        <v>1</v>
      </c>
      <c r="DU719">
        <v>150</v>
      </c>
      <c r="DV719">
        <v>100</v>
      </c>
      <c r="DW719" s="75">
        <f ca="1">INDIRECT(ADDRESS(11+(MATCH(RIGHT(Table14[[#This Row],[spawner_sku]],LEN(Table14[[#This Row],[spawner_sku]])-FIND("/",Table14[[#This Row],[spawner_sku]])),Table1[Entity Prefab],0)),10,1,1,"Entities"))</f>
        <v>25</v>
      </c>
      <c r="DX719" s="75">
        <f ca="1">ROUND((Table14[[#This Row],[XP]]*Table14[[#This Row],[entity_spawned (AVG)]])*(Table14[[#This Row],[activating_chance]]/100),0)</f>
        <v>25</v>
      </c>
      <c r="DY719" s="145" t="str">
        <f ca="1">INDIRECT(ADDRESS(11+(MATCH(RIGHT(Table14[[#This Row],[spawner_sku]],LEN(Table14[[#This Row],[spawner_sku]])-FIND("/",Table14[[#This Row],[spawner_sku]])),Table28[Entity Prefab],0)),25,1,1,"Entities"))</f>
        <v>no</v>
      </c>
      <c r="DZ719" s="72">
        <v>1</v>
      </c>
      <c r="EA719" s="72">
        <v>1</v>
      </c>
      <c r="EB719" s="72" t="b">
        <v>0</v>
      </c>
      <c r="EC719" s="72"/>
      <c r="ED719" s="72"/>
      <c r="EE719" s="72"/>
      <c r="EF719" s="72"/>
      <c r="EG719" s="72"/>
      <c r="EH719" s="72"/>
      <c r="EI719" s="72"/>
      <c r="EJ719" s="72"/>
      <c r="EK719" s="72"/>
      <c r="EL719" s="72"/>
      <c r="EM719" s="72"/>
    </row>
    <row r="720" spans="123:143" x14ac:dyDescent="0.25">
      <c r="DS720" t="s">
        <v>244</v>
      </c>
      <c r="DT720">
        <v>1</v>
      </c>
      <c r="DU720">
        <v>150</v>
      </c>
      <c r="DV720">
        <v>80</v>
      </c>
      <c r="DW720" s="75">
        <f ca="1">INDIRECT(ADDRESS(11+(MATCH(RIGHT(Table14[[#This Row],[spawner_sku]],LEN(Table14[[#This Row],[spawner_sku]])-FIND("/",Table14[[#This Row],[spawner_sku]])),Table1[Entity Prefab],0)),10,1,1,"Entities"))</f>
        <v>25</v>
      </c>
      <c r="DX720" s="75">
        <f ca="1">ROUND((Table14[[#This Row],[XP]]*Table14[[#This Row],[entity_spawned (AVG)]])*(Table14[[#This Row],[activating_chance]]/100),0)</f>
        <v>20</v>
      </c>
      <c r="DY720" s="145" t="str">
        <f ca="1">INDIRECT(ADDRESS(11+(MATCH(RIGHT(Table14[[#This Row],[spawner_sku]],LEN(Table14[[#This Row],[spawner_sku]])-FIND("/",Table14[[#This Row],[spawner_sku]])),Table28[Entity Prefab],0)),25,1,1,"Entities"))</f>
        <v>no</v>
      </c>
      <c r="DZ720" s="72">
        <v>1</v>
      </c>
      <c r="EA720" s="72">
        <v>1</v>
      </c>
      <c r="EB720" s="72" t="b">
        <v>0</v>
      </c>
      <c r="EC720" s="72"/>
    </row>
    <row r="721" spans="123:133" x14ac:dyDescent="0.25">
      <c r="DS721" t="s">
        <v>244</v>
      </c>
      <c r="DT721">
        <v>1</v>
      </c>
      <c r="DU721">
        <v>150</v>
      </c>
      <c r="DV721">
        <v>80</v>
      </c>
      <c r="DW721" s="75">
        <f ca="1">INDIRECT(ADDRESS(11+(MATCH(RIGHT(Table14[[#This Row],[spawner_sku]],LEN(Table14[[#This Row],[spawner_sku]])-FIND("/",Table14[[#This Row],[spawner_sku]])),Table1[Entity Prefab],0)),10,1,1,"Entities"))</f>
        <v>25</v>
      </c>
      <c r="DX721" s="75">
        <f ca="1">ROUND((Table14[[#This Row],[XP]]*Table14[[#This Row],[entity_spawned (AVG)]])*(Table14[[#This Row],[activating_chance]]/100),0)</f>
        <v>20</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244</v>
      </c>
      <c r="DT722">
        <v>1</v>
      </c>
      <c r="DU722">
        <v>90</v>
      </c>
      <c r="DV722">
        <v>100</v>
      </c>
      <c r="DW722" s="75">
        <f ca="1">INDIRECT(ADDRESS(11+(MATCH(RIGHT(Table14[[#This Row],[spawner_sku]],LEN(Table14[[#This Row],[spawner_sku]])-FIND("/",Table14[[#This Row],[spawner_sku]])),Table1[Entity Prefab],0)),10,1,1,"Entities"))</f>
        <v>25</v>
      </c>
      <c r="DX722" s="75">
        <f ca="1">ROUND((Table14[[#This Row],[XP]]*Table14[[#This Row],[entity_spawned (AVG)]])*(Table14[[#This Row],[activating_chance]]/100),0)</f>
        <v>25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244</v>
      </c>
      <c r="DT723">
        <v>1</v>
      </c>
      <c r="DU723">
        <v>150</v>
      </c>
      <c r="DV723">
        <v>100</v>
      </c>
      <c r="DW723" s="75">
        <f ca="1">INDIRECT(ADDRESS(11+(MATCH(RIGHT(Table14[[#This Row],[spawner_sku]],LEN(Table14[[#This Row],[spawner_sku]])-FIND("/",Table14[[#This Row],[spawner_sku]])),Table1[Entity Prefab],0)),10,1,1,"Entities"))</f>
        <v>25</v>
      </c>
      <c r="DX723" s="75">
        <f ca="1">ROUND((Table14[[#This Row],[XP]]*Table14[[#This Row],[entity_spawned (AVG)]])*(Table14[[#This Row],[activating_chance]]/100),0)</f>
        <v>25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244</v>
      </c>
      <c r="DT724">
        <v>1</v>
      </c>
      <c r="DU724">
        <v>150</v>
      </c>
      <c r="DV724">
        <v>80</v>
      </c>
      <c r="DW724" s="75">
        <f ca="1">INDIRECT(ADDRESS(11+(MATCH(RIGHT(Table14[[#This Row],[spawner_sku]],LEN(Table14[[#This Row],[spawner_sku]])-FIND("/",Table14[[#This Row],[spawner_sku]])),Table1[Entity Prefab],0)),10,1,1,"Entities"))</f>
        <v>25</v>
      </c>
      <c r="DX724" s="75">
        <f ca="1">ROUND((Table14[[#This Row],[XP]]*Table14[[#This Row],[entity_spawned (AVG)]])*(Table14[[#This Row],[activating_chance]]/100),0)</f>
        <v>20</v>
      </c>
      <c r="DY724" s="145" t="str">
        <f ca="1">INDIRECT(ADDRESS(11+(MATCH(RIGHT(Table14[[#This Row],[spawner_sku]],LEN(Table14[[#This Row],[spawner_sku]])-FIND("/",Table14[[#This Row],[spawner_sku]])),Table28[Entity Prefab],0)),25,1,1,"Entities"))</f>
        <v>no</v>
      </c>
      <c r="DZ724" s="72">
        <v>1</v>
      </c>
      <c r="EA724" s="72">
        <v>1</v>
      </c>
      <c r="EB724" s="72" t="b">
        <v>0</v>
      </c>
      <c r="EC724" s="72"/>
    </row>
    <row r="725" spans="123:133" x14ac:dyDescent="0.25">
      <c r="DS725" t="s">
        <v>244</v>
      </c>
      <c r="DT725">
        <v>1</v>
      </c>
      <c r="DU725">
        <v>90</v>
      </c>
      <c r="DV725">
        <v>100</v>
      </c>
      <c r="DW725" s="75">
        <f ca="1">INDIRECT(ADDRESS(11+(MATCH(RIGHT(Table14[[#This Row],[spawner_sku]],LEN(Table14[[#This Row],[spawner_sku]])-FIND("/",Table14[[#This Row],[spawner_sku]])),Table1[Entity Prefab],0)),10,1,1,"Entities"))</f>
        <v>25</v>
      </c>
      <c r="DX725" s="75">
        <f ca="1">ROUND((Table14[[#This Row],[XP]]*Table14[[#This Row],[entity_spawned (AVG)]])*(Table14[[#This Row],[activating_chance]]/100),0)</f>
        <v>25</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3835</v>
      </c>
      <c r="DT726">
        <v>1</v>
      </c>
      <c r="DU726">
        <v>60</v>
      </c>
      <c r="DV726">
        <v>60</v>
      </c>
      <c r="DW726" s="75">
        <f ca="1">INDIRECT(ADDRESS(11+(MATCH(RIGHT(Table14[[#This Row],[spawner_sku]],LEN(Table14[[#This Row],[spawner_sku]])-FIND("/",Table14[[#This Row],[spawner_sku]])),Table1[Entity Prefab],0)),10,1,1,"Entities"))</f>
        <v>105</v>
      </c>
      <c r="DX726" s="75">
        <f ca="1">ROUND((Table14[[#This Row],[XP]]*Table14[[#This Row],[entity_spawned (AVG)]])*(Table14[[#This Row],[activating_chance]]/100),0)</f>
        <v>63</v>
      </c>
      <c r="DY726" s="145" t="str">
        <f ca="1">INDIRECT(ADDRESS(11+(MATCH(RIGHT(Table14[[#This Row],[spawner_sku]],LEN(Table14[[#This Row],[spawner_sku]])-FIND("/",Table14[[#This Row],[spawner_sku]])),Table28[Entity Prefab],0)),25,1,1,"Entities"))</f>
        <v>yes</v>
      </c>
      <c r="DZ726" s="72">
        <v>1</v>
      </c>
      <c r="EA726" s="72">
        <v>1</v>
      </c>
      <c r="EB726" s="72" t="b">
        <v>0</v>
      </c>
      <c r="EC726" s="72"/>
    </row>
    <row r="727" spans="123:133" x14ac:dyDescent="0.25">
      <c r="DS727" t="s">
        <v>3835</v>
      </c>
      <c r="DT727">
        <v>1</v>
      </c>
      <c r="DU727">
        <v>180</v>
      </c>
      <c r="DV727">
        <v>100</v>
      </c>
      <c r="DW727" s="75">
        <f ca="1">INDIRECT(ADDRESS(11+(MATCH(RIGHT(Table14[[#This Row],[spawner_sku]],LEN(Table14[[#This Row],[spawner_sku]])-FIND("/",Table14[[#This Row],[spawner_sku]])),Table1[Entity Prefab],0)),10,1,1,"Entities"))</f>
        <v>105</v>
      </c>
      <c r="DX727" s="75">
        <f ca="1">ROUND((Table14[[#This Row],[XP]]*Table14[[#This Row],[entity_spawned (AVG)]])*(Table14[[#This Row],[activating_chance]]/100),0)</f>
        <v>105</v>
      </c>
      <c r="DY727" s="145" t="str">
        <f ca="1">INDIRECT(ADDRESS(11+(MATCH(RIGHT(Table14[[#This Row],[spawner_sku]],LEN(Table14[[#This Row],[spawner_sku]])-FIND("/",Table14[[#This Row],[spawner_sku]])),Table28[Entity Prefab],0)),25,1,1,"Entities"))</f>
        <v>yes</v>
      </c>
      <c r="DZ727" s="72">
        <v>1</v>
      </c>
      <c r="EA727" s="72">
        <v>1</v>
      </c>
      <c r="EB727" s="72" t="b">
        <v>0</v>
      </c>
      <c r="EC727" s="72"/>
    </row>
    <row r="728" spans="123:133" x14ac:dyDescent="0.25">
      <c r="DS728" t="s">
        <v>3835</v>
      </c>
      <c r="DT728">
        <v>1</v>
      </c>
      <c r="DU728">
        <v>140</v>
      </c>
      <c r="DV728">
        <v>50</v>
      </c>
      <c r="DW728" s="75">
        <f ca="1">INDIRECT(ADDRESS(11+(MATCH(RIGHT(Table14[[#This Row],[spawner_sku]],LEN(Table14[[#This Row],[spawner_sku]])-FIND("/",Table14[[#This Row],[spawner_sku]])),Table1[Entity Prefab],0)),10,1,1,"Entities"))</f>
        <v>105</v>
      </c>
      <c r="DX728" s="75">
        <f ca="1">ROUND((Table14[[#This Row],[XP]]*Table14[[#This Row],[entity_spawned (AVG)]])*(Table14[[#This Row],[activating_chance]]/100),0)</f>
        <v>53</v>
      </c>
      <c r="DY728" s="145" t="str">
        <f ca="1">INDIRECT(ADDRESS(11+(MATCH(RIGHT(Table14[[#This Row],[spawner_sku]],LEN(Table14[[#This Row],[spawner_sku]])-FIND("/",Table14[[#This Row],[spawner_sku]])),Table28[Entity Prefab],0)),25,1,1,"Entities"))</f>
        <v>yes</v>
      </c>
      <c r="DZ728" s="72">
        <v>1</v>
      </c>
      <c r="EA728" s="72">
        <v>1</v>
      </c>
      <c r="EB728" s="72" t="b">
        <v>0</v>
      </c>
      <c r="EC728" s="72"/>
    </row>
    <row r="729" spans="123:133" x14ac:dyDescent="0.25">
      <c r="DS729" t="s">
        <v>3835</v>
      </c>
      <c r="DT729">
        <v>1</v>
      </c>
      <c r="DU729">
        <v>100</v>
      </c>
      <c r="DV729">
        <v>100</v>
      </c>
      <c r="DW729" s="75">
        <f ca="1">INDIRECT(ADDRESS(11+(MATCH(RIGHT(Table14[[#This Row],[spawner_sku]],LEN(Table14[[#This Row],[spawner_sku]])-FIND("/",Table14[[#This Row],[spawner_sku]])),Table1[Entity Prefab],0)),10,1,1,"Entities"))</f>
        <v>105</v>
      </c>
      <c r="DX729" s="75">
        <f ca="1">ROUND((Table14[[#This Row],[XP]]*Table14[[#This Row],[entity_spawned (AVG)]])*(Table14[[#This Row],[activating_chance]]/100),0)</f>
        <v>105</v>
      </c>
      <c r="DY729" s="145" t="str">
        <f ca="1">INDIRECT(ADDRESS(11+(MATCH(RIGHT(Table14[[#This Row],[spawner_sku]],LEN(Table14[[#This Row],[spawner_sku]])-FIND("/",Table14[[#This Row],[spawner_sku]])),Table28[Entity Prefab],0)),25,1,1,"Entities"))</f>
        <v>yes</v>
      </c>
      <c r="DZ729" s="72">
        <v>1</v>
      </c>
      <c r="EA729" s="72">
        <v>1</v>
      </c>
      <c r="EB729" s="72" t="b">
        <v>0</v>
      </c>
      <c r="EC729" s="72"/>
    </row>
    <row r="730" spans="123:133" x14ac:dyDescent="0.25">
      <c r="DS730" t="s">
        <v>3835</v>
      </c>
      <c r="DT730">
        <v>1</v>
      </c>
      <c r="DU730">
        <v>100</v>
      </c>
      <c r="DV730">
        <v>100</v>
      </c>
      <c r="DW730" s="75">
        <f ca="1">INDIRECT(ADDRESS(11+(MATCH(RIGHT(Table14[[#This Row],[spawner_sku]],LEN(Table14[[#This Row],[spawner_sku]])-FIND("/",Table14[[#This Row],[spawner_sku]])),Table1[Entity Prefab],0)),10,1,1,"Entities"))</f>
        <v>105</v>
      </c>
      <c r="DX730" s="75">
        <f ca="1">ROUND((Table14[[#This Row],[XP]]*Table14[[#This Row],[entity_spawned (AVG)]])*(Table14[[#This Row],[activating_chance]]/100),0)</f>
        <v>105</v>
      </c>
      <c r="DY730" s="145" t="str">
        <f ca="1">INDIRECT(ADDRESS(11+(MATCH(RIGHT(Table14[[#This Row],[spawner_sku]],LEN(Table14[[#This Row],[spawner_sku]])-FIND("/",Table14[[#This Row],[spawner_sku]])),Table28[Entity Prefab],0)),25,1,1,"Entities"))</f>
        <v>yes</v>
      </c>
      <c r="DZ730" s="72">
        <v>1</v>
      </c>
      <c r="EA730" s="72">
        <v>1</v>
      </c>
      <c r="EB730" s="72" t="b">
        <v>0</v>
      </c>
      <c r="EC730" s="72"/>
    </row>
    <row r="731" spans="123:133" x14ac:dyDescent="0.25">
      <c r="DS731" t="s">
        <v>3835</v>
      </c>
      <c r="DT731">
        <v>1</v>
      </c>
      <c r="DU731">
        <v>140</v>
      </c>
      <c r="DV731">
        <v>100</v>
      </c>
      <c r="DW731" s="75">
        <f ca="1">INDIRECT(ADDRESS(11+(MATCH(RIGHT(Table14[[#This Row],[spawner_sku]],LEN(Table14[[#This Row],[spawner_sku]])-FIND("/",Table14[[#This Row],[spawner_sku]])),Table1[Entity Prefab],0)),10,1,1,"Entities"))</f>
        <v>105</v>
      </c>
      <c r="DX731" s="75">
        <f ca="1">ROUND((Table14[[#This Row],[XP]]*Table14[[#This Row],[entity_spawned (AVG)]])*(Table14[[#This Row],[activating_chance]]/100),0)</f>
        <v>105</v>
      </c>
      <c r="DY731" s="145" t="str">
        <f ca="1">INDIRECT(ADDRESS(11+(MATCH(RIGHT(Table14[[#This Row],[spawner_sku]],LEN(Table14[[#This Row],[spawner_sku]])-FIND("/",Table14[[#This Row],[spawner_sku]])),Table28[Entity Prefab],0)),25,1,1,"Entities"))</f>
        <v>yes</v>
      </c>
      <c r="DZ731" s="72">
        <v>1</v>
      </c>
      <c r="EA731" s="72">
        <v>1</v>
      </c>
      <c r="EB731" s="72" t="b">
        <v>0</v>
      </c>
      <c r="EC731" s="72"/>
    </row>
    <row r="732" spans="123:133" x14ac:dyDescent="0.25">
      <c r="DS732" t="s">
        <v>3835</v>
      </c>
      <c r="DT732">
        <v>1</v>
      </c>
      <c r="DU732">
        <v>100</v>
      </c>
      <c r="DV732">
        <v>100</v>
      </c>
      <c r="DW732" s="75">
        <f ca="1">INDIRECT(ADDRESS(11+(MATCH(RIGHT(Table14[[#This Row],[spawner_sku]],LEN(Table14[[#This Row],[spawner_sku]])-FIND("/",Table14[[#This Row],[spawner_sku]])),Table1[Entity Prefab],0)),10,1,1,"Entities"))</f>
        <v>105</v>
      </c>
      <c r="DX732" s="75">
        <f ca="1">ROUND((Table14[[#This Row],[XP]]*Table14[[#This Row],[entity_spawned (AVG)]])*(Table14[[#This Row],[activating_chance]]/100),0)</f>
        <v>105</v>
      </c>
      <c r="DY732" s="145" t="str">
        <f ca="1">INDIRECT(ADDRESS(11+(MATCH(RIGHT(Table14[[#This Row],[spawner_sku]],LEN(Table14[[#This Row],[spawner_sku]])-FIND("/",Table14[[#This Row],[spawner_sku]])),Table28[Entity Prefab],0)),25,1,1,"Entities"))</f>
        <v>yes</v>
      </c>
      <c r="DZ732" s="72">
        <v>1</v>
      </c>
      <c r="EA732" s="72">
        <v>1</v>
      </c>
      <c r="EB732" s="72" t="b">
        <v>0</v>
      </c>
      <c r="EC732" s="72"/>
    </row>
    <row r="733" spans="123:133" x14ac:dyDescent="0.25">
      <c r="DS733" t="s">
        <v>3835</v>
      </c>
      <c r="DT733">
        <v>1</v>
      </c>
      <c r="DU733">
        <v>140</v>
      </c>
      <c r="DV733">
        <v>100</v>
      </c>
      <c r="DW733" s="75">
        <f ca="1">INDIRECT(ADDRESS(11+(MATCH(RIGHT(Table14[[#This Row],[spawner_sku]],LEN(Table14[[#This Row],[spawner_sku]])-FIND("/",Table14[[#This Row],[spawner_sku]])),Table1[Entity Prefab],0)),10,1,1,"Entities"))</f>
        <v>105</v>
      </c>
      <c r="DX733" s="75">
        <f ca="1">ROUND((Table14[[#This Row],[XP]]*Table14[[#This Row],[entity_spawned (AVG)]])*(Table14[[#This Row],[activating_chance]]/100),0)</f>
        <v>105</v>
      </c>
      <c r="DY733" s="145" t="str">
        <f ca="1">INDIRECT(ADDRESS(11+(MATCH(RIGHT(Table14[[#This Row],[spawner_sku]],LEN(Table14[[#This Row],[spawner_sku]])-FIND("/",Table14[[#This Row],[spawner_sku]])),Table28[Entity Prefab],0)),25,1,1,"Entities"))</f>
        <v>yes</v>
      </c>
      <c r="DZ733" s="72">
        <v>1</v>
      </c>
      <c r="EA733" s="72">
        <v>1</v>
      </c>
      <c r="EB733" s="72" t="b">
        <v>0</v>
      </c>
      <c r="EC733" s="72"/>
    </row>
    <row r="734" spans="123:133" x14ac:dyDescent="0.25">
      <c r="DS734" t="s">
        <v>3835</v>
      </c>
      <c r="DT734">
        <v>1.5</v>
      </c>
      <c r="DU734">
        <v>100</v>
      </c>
      <c r="DV734">
        <v>100</v>
      </c>
      <c r="DW734" s="75">
        <f ca="1">INDIRECT(ADDRESS(11+(MATCH(RIGHT(Table14[[#This Row],[spawner_sku]],LEN(Table14[[#This Row],[spawner_sku]])-FIND("/",Table14[[#This Row],[spawner_sku]])),Table1[Entity Prefab],0)),10,1,1,"Entities"))</f>
        <v>105</v>
      </c>
      <c r="DX734" s="75">
        <f ca="1">ROUND((Table14[[#This Row],[XP]]*Table14[[#This Row],[entity_spawned (AVG)]])*(Table14[[#This Row],[activating_chance]]/100),0)</f>
        <v>158</v>
      </c>
      <c r="DY734" s="145" t="str">
        <f ca="1">INDIRECT(ADDRESS(11+(MATCH(RIGHT(Table14[[#This Row],[spawner_sku]],LEN(Table14[[#This Row],[spawner_sku]])-FIND("/",Table14[[#This Row],[spawner_sku]])),Table28[Entity Prefab],0)),25,1,1,"Entities"))</f>
        <v>yes</v>
      </c>
      <c r="DZ734" s="72">
        <v>1</v>
      </c>
      <c r="EA734" s="72">
        <v>2</v>
      </c>
      <c r="EB734" s="72" t="b">
        <v>0</v>
      </c>
      <c r="EC734" s="72"/>
    </row>
    <row r="735" spans="123:133" x14ac:dyDescent="0.25">
      <c r="DS735" t="s">
        <v>3835</v>
      </c>
      <c r="DT735">
        <v>1</v>
      </c>
      <c r="DU735">
        <v>180</v>
      </c>
      <c r="DV735">
        <v>50</v>
      </c>
      <c r="DW735" s="75">
        <f ca="1">INDIRECT(ADDRESS(11+(MATCH(RIGHT(Table14[[#This Row],[spawner_sku]],LEN(Table14[[#This Row],[spawner_sku]])-FIND("/",Table14[[#This Row],[spawner_sku]])),Table1[Entity Prefab],0)),10,1,1,"Entities"))</f>
        <v>105</v>
      </c>
      <c r="DX735" s="75">
        <f ca="1">ROUND((Table14[[#This Row],[XP]]*Table14[[#This Row],[entity_spawned (AVG)]])*(Table14[[#This Row],[activating_chance]]/100),0)</f>
        <v>53</v>
      </c>
      <c r="DY735" s="145" t="str">
        <f ca="1">INDIRECT(ADDRESS(11+(MATCH(RIGHT(Table14[[#This Row],[spawner_sku]],LEN(Table14[[#This Row],[spawner_sku]])-FIND("/",Table14[[#This Row],[spawner_sku]])),Table28[Entity Prefab],0)),25,1,1,"Entities"))</f>
        <v>yes</v>
      </c>
      <c r="DZ735" s="72">
        <v>1</v>
      </c>
      <c r="EA735" s="72">
        <v>1</v>
      </c>
      <c r="EB735" s="72" t="b">
        <v>0</v>
      </c>
      <c r="EC735" s="72"/>
    </row>
    <row r="736" spans="123:133" x14ac:dyDescent="0.25">
      <c r="DS736" t="s">
        <v>3835</v>
      </c>
      <c r="DT736">
        <v>1</v>
      </c>
      <c r="DU736">
        <v>90</v>
      </c>
      <c r="DV736">
        <v>40</v>
      </c>
      <c r="DW736" s="75">
        <f ca="1">INDIRECT(ADDRESS(11+(MATCH(RIGHT(Table14[[#This Row],[spawner_sku]],LEN(Table14[[#This Row],[spawner_sku]])-FIND("/",Table14[[#This Row],[spawner_sku]])),Table1[Entity Prefab],0)),10,1,1,"Entities"))</f>
        <v>105</v>
      </c>
      <c r="DX736" s="75">
        <f ca="1">ROUND((Table14[[#This Row],[XP]]*Table14[[#This Row],[entity_spawned (AVG)]])*(Table14[[#This Row],[activating_chance]]/100),0)</f>
        <v>42</v>
      </c>
      <c r="DY736" s="145" t="str">
        <f ca="1">INDIRECT(ADDRESS(11+(MATCH(RIGHT(Table14[[#This Row],[spawner_sku]],LEN(Table14[[#This Row],[spawner_sku]])-FIND("/",Table14[[#This Row],[spawner_sku]])),Table28[Entity Prefab],0)),25,1,1,"Entities"))</f>
        <v>yes</v>
      </c>
      <c r="DZ736" s="72">
        <v>1</v>
      </c>
      <c r="EA736" s="72">
        <v>1</v>
      </c>
      <c r="EB736" s="72" t="b">
        <v>0</v>
      </c>
      <c r="EC736" s="72"/>
    </row>
    <row r="737" spans="123:133" x14ac:dyDescent="0.25">
      <c r="DS737" t="s">
        <v>3835</v>
      </c>
      <c r="DT737">
        <v>1</v>
      </c>
      <c r="DU737">
        <v>100</v>
      </c>
      <c r="DV737">
        <v>100</v>
      </c>
      <c r="DW737" s="75">
        <f ca="1">INDIRECT(ADDRESS(11+(MATCH(RIGHT(Table14[[#This Row],[spawner_sku]],LEN(Table14[[#This Row],[spawner_sku]])-FIND("/",Table14[[#This Row],[spawner_sku]])),Table1[Entity Prefab],0)),10,1,1,"Entities"))</f>
        <v>105</v>
      </c>
      <c r="DX737" s="75">
        <f ca="1">ROUND((Table14[[#This Row],[XP]]*Table14[[#This Row],[entity_spawned (AVG)]])*(Table14[[#This Row],[activating_chance]]/100),0)</f>
        <v>105</v>
      </c>
      <c r="DY737" s="145" t="str">
        <f ca="1">INDIRECT(ADDRESS(11+(MATCH(RIGHT(Table14[[#This Row],[spawner_sku]],LEN(Table14[[#This Row],[spawner_sku]])-FIND("/",Table14[[#This Row],[spawner_sku]])),Table28[Entity Prefab],0)),25,1,1,"Entities"))</f>
        <v>yes</v>
      </c>
      <c r="DZ737" s="72">
        <v>1</v>
      </c>
      <c r="EA737" s="72">
        <v>1</v>
      </c>
      <c r="EB737" s="72" t="b">
        <v>0</v>
      </c>
      <c r="EC737" s="72"/>
    </row>
    <row r="738" spans="123:133" x14ac:dyDescent="0.25">
      <c r="DS738" t="s">
        <v>3835</v>
      </c>
      <c r="DT738">
        <v>1</v>
      </c>
      <c r="DU738">
        <v>100</v>
      </c>
      <c r="DV738">
        <v>100</v>
      </c>
      <c r="DW738" s="75">
        <f ca="1">INDIRECT(ADDRESS(11+(MATCH(RIGHT(Table14[[#This Row],[spawner_sku]],LEN(Table14[[#This Row],[spawner_sku]])-FIND("/",Table14[[#This Row],[spawner_sku]])),Table1[Entity Prefab],0)),10,1,1,"Entities"))</f>
        <v>105</v>
      </c>
      <c r="DX738" s="75">
        <f ca="1">ROUND((Table14[[#This Row],[XP]]*Table14[[#This Row],[entity_spawned (AVG)]])*(Table14[[#This Row],[activating_chance]]/100),0)</f>
        <v>105</v>
      </c>
      <c r="DY738" s="145" t="str">
        <f ca="1">INDIRECT(ADDRESS(11+(MATCH(RIGHT(Table14[[#This Row],[spawner_sku]],LEN(Table14[[#This Row],[spawner_sku]])-FIND("/",Table14[[#This Row],[spawner_sku]])),Table28[Entity Prefab],0)),25,1,1,"Entities"))</f>
        <v>yes</v>
      </c>
      <c r="DZ738" s="72">
        <v>1</v>
      </c>
      <c r="EA738" s="72">
        <v>1</v>
      </c>
      <c r="EB738" s="72" t="b">
        <v>0</v>
      </c>
      <c r="EC738" s="72"/>
    </row>
    <row r="739" spans="123:133" x14ac:dyDescent="0.25">
      <c r="DS739" t="s">
        <v>3835</v>
      </c>
      <c r="DT739">
        <v>1</v>
      </c>
      <c r="DU739">
        <v>90</v>
      </c>
      <c r="DV739">
        <v>100</v>
      </c>
      <c r="DW739" s="75">
        <f ca="1">INDIRECT(ADDRESS(11+(MATCH(RIGHT(Table14[[#This Row],[spawner_sku]],LEN(Table14[[#This Row],[spawner_sku]])-FIND("/",Table14[[#This Row],[spawner_sku]])),Table1[Entity Prefab],0)),10,1,1,"Entities"))</f>
        <v>105</v>
      </c>
      <c r="DX739" s="75">
        <f ca="1">ROUND((Table14[[#This Row],[XP]]*Table14[[#This Row],[entity_spawned (AVG)]])*(Table14[[#This Row],[activating_chance]]/100),0)</f>
        <v>105</v>
      </c>
      <c r="DY739" s="145" t="str">
        <f ca="1">INDIRECT(ADDRESS(11+(MATCH(RIGHT(Table14[[#This Row],[spawner_sku]],LEN(Table14[[#This Row],[spawner_sku]])-FIND("/",Table14[[#This Row],[spawner_sku]])),Table28[Entity Prefab],0)),25,1,1,"Entities"))</f>
        <v>yes</v>
      </c>
      <c r="DZ739" s="72">
        <v>1</v>
      </c>
      <c r="EA739" s="72">
        <v>1</v>
      </c>
      <c r="EB739" s="72" t="b">
        <v>0</v>
      </c>
      <c r="EC739" s="72"/>
    </row>
    <row r="740" spans="123:133" x14ac:dyDescent="0.25">
      <c r="DS740" t="s">
        <v>3835</v>
      </c>
      <c r="DT740">
        <v>1</v>
      </c>
      <c r="DU740">
        <v>100</v>
      </c>
      <c r="DV740">
        <v>100</v>
      </c>
      <c r="DW740" s="75">
        <f ca="1">INDIRECT(ADDRESS(11+(MATCH(RIGHT(Table14[[#This Row],[spawner_sku]],LEN(Table14[[#This Row],[spawner_sku]])-FIND("/",Table14[[#This Row],[spawner_sku]])),Table1[Entity Prefab],0)),10,1,1,"Entities"))</f>
        <v>105</v>
      </c>
      <c r="DX740" s="75">
        <f ca="1">ROUND((Table14[[#This Row],[XP]]*Table14[[#This Row],[entity_spawned (AVG)]])*(Table14[[#This Row],[activating_chance]]/100),0)</f>
        <v>105</v>
      </c>
      <c r="DY740" s="145" t="str">
        <f ca="1">INDIRECT(ADDRESS(11+(MATCH(RIGHT(Table14[[#This Row],[spawner_sku]],LEN(Table14[[#This Row],[spawner_sku]])-FIND("/",Table14[[#This Row],[spawner_sku]])),Table28[Entity Prefab],0)),25,1,1,"Entities"))</f>
        <v>yes</v>
      </c>
      <c r="DZ740" s="72">
        <v>1</v>
      </c>
      <c r="EA740" s="72">
        <v>1</v>
      </c>
      <c r="EB740" s="72" t="b">
        <v>0</v>
      </c>
      <c r="EC740" s="72"/>
    </row>
    <row r="741" spans="123:133" x14ac:dyDescent="0.25">
      <c r="DS741" t="s">
        <v>3835</v>
      </c>
      <c r="DT741">
        <v>1</v>
      </c>
      <c r="DU741">
        <v>100</v>
      </c>
      <c r="DV741">
        <v>100</v>
      </c>
      <c r="DW741" s="75">
        <f ca="1">INDIRECT(ADDRESS(11+(MATCH(RIGHT(Table14[[#This Row],[spawner_sku]],LEN(Table14[[#This Row],[spawner_sku]])-FIND("/",Table14[[#This Row],[spawner_sku]])),Table1[Entity Prefab],0)),10,1,1,"Entities"))</f>
        <v>105</v>
      </c>
      <c r="DX741" s="75">
        <f ca="1">ROUND((Table14[[#This Row],[XP]]*Table14[[#This Row],[entity_spawned (AVG)]])*(Table14[[#This Row],[activating_chance]]/100),0)</f>
        <v>105</v>
      </c>
      <c r="DY741" s="145" t="str">
        <f ca="1">INDIRECT(ADDRESS(11+(MATCH(RIGHT(Table14[[#This Row],[spawner_sku]],LEN(Table14[[#This Row],[spawner_sku]])-FIND("/",Table14[[#This Row],[spawner_sku]])),Table28[Entity Prefab],0)),25,1,1,"Entities"))</f>
        <v>yes</v>
      </c>
      <c r="DZ741" s="72">
        <v>1</v>
      </c>
      <c r="EA741" s="72">
        <v>1</v>
      </c>
      <c r="EB741" s="72" t="b">
        <v>0</v>
      </c>
      <c r="EC741" s="72"/>
    </row>
    <row r="742" spans="123:133" x14ac:dyDescent="0.25">
      <c r="DS742" t="s">
        <v>3835</v>
      </c>
      <c r="DT742">
        <v>1</v>
      </c>
      <c r="DU742">
        <v>180</v>
      </c>
      <c r="DV742">
        <v>100</v>
      </c>
      <c r="DW742" s="75">
        <f ca="1">INDIRECT(ADDRESS(11+(MATCH(RIGHT(Table14[[#This Row],[spawner_sku]],LEN(Table14[[#This Row],[spawner_sku]])-FIND("/",Table14[[#This Row],[spawner_sku]])),Table1[Entity Prefab],0)),10,1,1,"Entities"))</f>
        <v>105</v>
      </c>
      <c r="DX742" s="75">
        <f ca="1">ROUND((Table14[[#This Row],[XP]]*Table14[[#This Row],[entity_spawned (AVG)]])*(Table14[[#This Row],[activating_chance]]/100),0)</f>
        <v>105</v>
      </c>
      <c r="DY742" s="145" t="str">
        <f ca="1">INDIRECT(ADDRESS(11+(MATCH(RIGHT(Table14[[#This Row],[spawner_sku]],LEN(Table14[[#This Row],[spawner_sku]])-FIND("/",Table14[[#This Row],[spawner_sku]])),Table28[Entity Prefab],0)),25,1,1,"Entities"))</f>
        <v>yes</v>
      </c>
      <c r="DZ742" s="72">
        <v>1</v>
      </c>
      <c r="EA742" s="72">
        <v>1</v>
      </c>
      <c r="EB742" s="72" t="b">
        <v>0</v>
      </c>
      <c r="EC742" s="72"/>
    </row>
    <row r="743" spans="123:133" x14ac:dyDescent="0.25">
      <c r="DS743" t="s">
        <v>3835</v>
      </c>
      <c r="DT743">
        <v>1</v>
      </c>
      <c r="DU743">
        <v>100</v>
      </c>
      <c r="DV743">
        <v>100</v>
      </c>
      <c r="DW743" s="75">
        <f ca="1">INDIRECT(ADDRESS(11+(MATCH(RIGHT(Table14[[#This Row],[spawner_sku]],LEN(Table14[[#This Row],[spawner_sku]])-FIND("/",Table14[[#This Row],[spawner_sku]])),Table1[Entity Prefab],0)),10,1,1,"Entities"))</f>
        <v>105</v>
      </c>
      <c r="DX743" s="75">
        <f ca="1">ROUND((Table14[[#This Row],[XP]]*Table14[[#This Row],[entity_spawned (AVG)]])*(Table14[[#This Row],[activating_chance]]/100),0)</f>
        <v>105</v>
      </c>
      <c r="DY743" s="145" t="str">
        <f ca="1">INDIRECT(ADDRESS(11+(MATCH(RIGHT(Table14[[#This Row],[spawner_sku]],LEN(Table14[[#This Row],[spawner_sku]])-FIND("/",Table14[[#This Row],[spawner_sku]])),Table28[Entity Prefab],0)),25,1,1,"Entities"))</f>
        <v>yes</v>
      </c>
      <c r="DZ743" s="72">
        <v>1</v>
      </c>
      <c r="EA743" s="72">
        <v>1</v>
      </c>
      <c r="EB743" s="72" t="b">
        <v>0</v>
      </c>
      <c r="EC743" s="72"/>
    </row>
    <row r="744" spans="123:133" x14ac:dyDescent="0.25">
      <c r="DS744" t="s">
        <v>3835</v>
      </c>
      <c r="DT744">
        <v>1</v>
      </c>
      <c r="DU744">
        <v>100</v>
      </c>
      <c r="DV744">
        <v>100</v>
      </c>
      <c r="DW744" s="75">
        <f ca="1">INDIRECT(ADDRESS(11+(MATCH(RIGHT(Table14[[#This Row],[spawner_sku]],LEN(Table14[[#This Row],[spawner_sku]])-FIND("/",Table14[[#This Row],[spawner_sku]])),Table1[Entity Prefab],0)),10,1,1,"Entities"))</f>
        <v>105</v>
      </c>
      <c r="DX744" s="75">
        <f ca="1">ROUND((Table14[[#This Row],[XP]]*Table14[[#This Row],[entity_spawned (AVG)]])*(Table14[[#This Row],[activating_chance]]/100),0)</f>
        <v>105</v>
      </c>
      <c r="DY744" s="145" t="str">
        <f ca="1">INDIRECT(ADDRESS(11+(MATCH(RIGHT(Table14[[#This Row],[spawner_sku]],LEN(Table14[[#This Row],[spawner_sku]])-FIND("/",Table14[[#This Row],[spawner_sku]])),Table28[Entity Prefab],0)),25,1,1,"Entities"))</f>
        <v>yes</v>
      </c>
      <c r="DZ744" s="72">
        <v>1</v>
      </c>
      <c r="EA744" s="72">
        <v>1</v>
      </c>
      <c r="EB744" s="72" t="b">
        <v>0</v>
      </c>
      <c r="EC744" s="72"/>
    </row>
    <row r="745" spans="123:133" x14ac:dyDescent="0.25">
      <c r="DS745" t="s">
        <v>3835</v>
      </c>
      <c r="DT745">
        <v>1</v>
      </c>
      <c r="DU745">
        <v>140</v>
      </c>
      <c r="DV745">
        <v>100</v>
      </c>
      <c r="DW745" s="75">
        <f ca="1">INDIRECT(ADDRESS(11+(MATCH(RIGHT(Table14[[#This Row],[spawner_sku]],LEN(Table14[[#This Row],[spawner_sku]])-FIND("/",Table14[[#This Row],[spawner_sku]])),Table1[Entity Prefab],0)),10,1,1,"Entities"))</f>
        <v>105</v>
      </c>
      <c r="DX745" s="75">
        <f ca="1">ROUND((Table14[[#This Row],[XP]]*Table14[[#This Row],[entity_spawned (AVG)]])*(Table14[[#This Row],[activating_chance]]/100),0)</f>
        <v>105</v>
      </c>
      <c r="DY745" s="145" t="str">
        <f ca="1">INDIRECT(ADDRESS(11+(MATCH(RIGHT(Table14[[#This Row],[spawner_sku]],LEN(Table14[[#This Row],[spawner_sku]])-FIND("/",Table14[[#This Row],[spawner_sku]])),Table28[Entity Prefab],0)),25,1,1,"Entities"))</f>
        <v>yes</v>
      </c>
      <c r="DZ745" s="72">
        <v>1</v>
      </c>
      <c r="EA745" s="72">
        <v>1</v>
      </c>
      <c r="EB745" s="72" t="b">
        <v>0</v>
      </c>
      <c r="EC745" s="72"/>
    </row>
    <row r="746" spans="123:133" x14ac:dyDescent="0.25">
      <c r="DS746" t="s">
        <v>3835</v>
      </c>
      <c r="DT746">
        <v>1</v>
      </c>
      <c r="DU746">
        <v>90</v>
      </c>
      <c r="DV746">
        <v>40</v>
      </c>
      <c r="DW746" s="75">
        <f ca="1">INDIRECT(ADDRESS(11+(MATCH(RIGHT(Table14[[#This Row],[spawner_sku]],LEN(Table14[[#This Row],[spawner_sku]])-FIND("/",Table14[[#This Row],[spawner_sku]])),Table1[Entity Prefab],0)),10,1,1,"Entities"))</f>
        <v>105</v>
      </c>
      <c r="DX746" s="75">
        <f ca="1">ROUND((Table14[[#This Row],[XP]]*Table14[[#This Row],[entity_spawned (AVG)]])*(Table14[[#This Row],[activating_chance]]/100),0)</f>
        <v>42</v>
      </c>
      <c r="DY746" s="145" t="str">
        <f ca="1">INDIRECT(ADDRESS(11+(MATCH(RIGHT(Table14[[#This Row],[spawner_sku]],LEN(Table14[[#This Row],[spawner_sku]])-FIND("/",Table14[[#This Row],[spawner_sku]])),Table28[Entity Prefab],0)),25,1,1,"Entities"))</f>
        <v>yes</v>
      </c>
      <c r="DZ746" s="72">
        <v>1</v>
      </c>
      <c r="EA746" s="72">
        <v>1</v>
      </c>
      <c r="EB746" s="72" t="b">
        <v>0</v>
      </c>
      <c r="EC746" s="72"/>
    </row>
    <row r="747" spans="123:133" x14ac:dyDescent="0.25">
      <c r="DS747" t="s">
        <v>3835</v>
      </c>
      <c r="DT747">
        <v>1</v>
      </c>
      <c r="DU747">
        <v>100</v>
      </c>
      <c r="DV747">
        <v>50</v>
      </c>
      <c r="DW747" s="75">
        <f ca="1">INDIRECT(ADDRESS(11+(MATCH(RIGHT(Table14[[#This Row],[spawner_sku]],LEN(Table14[[#This Row],[spawner_sku]])-FIND("/",Table14[[#This Row],[spawner_sku]])),Table1[Entity Prefab],0)),10,1,1,"Entities"))</f>
        <v>105</v>
      </c>
      <c r="DX747" s="75">
        <f ca="1">ROUND((Table14[[#This Row],[XP]]*Table14[[#This Row],[entity_spawned (AVG)]])*(Table14[[#This Row],[activating_chance]]/100),0)</f>
        <v>53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3835</v>
      </c>
      <c r="DT748">
        <v>1</v>
      </c>
      <c r="DU748">
        <v>60</v>
      </c>
      <c r="DV748">
        <v>40</v>
      </c>
      <c r="DW748" s="75">
        <f ca="1">INDIRECT(ADDRESS(11+(MATCH(RIGHT(Table14[[#This Row],[spawner_sku]],LEN(Table14[[#This Row],[spawner_sku]])-FIND("/",Table14[[#This Row],[spawner_sku]])),Table1[Entity Prefab],0)),10,1,1,"Entities"))</f>
        <v>105</v>
      </c>
      <c r="DX748" s="75">
        <f ca="1">ROUND((Table14[[#This Row],[XP]]*Table14[[#This Row],[entity_spawned (AVG)]])*(Table14[[#This Row],[activating_chance]]/100),0)</f>
        <v>42</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DS749" t="s">
        <v>3835</v>
      </c>
      <c r="DT749">
        <v>1</v>
      </c>
      <c r="DU749">
        <v>150</v>
      </c>
      <c r="DV749">
        <v>100</v>
      </c>
      <c r="DW749" s="75">
        <f ca="1">INDIRECT(ADDRESS(11+(MATCH(RIGHT(Table14[[#This Row],[spawner_sku]],LEN(Table14[[#This Row],[spawner_sku]])-FIND("/",Table14[[#This Row],[spawner_sku]])),Table1[Entity Prefab],0)),10,1,1,"Entities"))</f>
        <v>105</v>
      </c>
      <c r="DX749" s="75">
        <f ca="1">ROUND((Table14[[#This Row],[XP]]*Table14[[#This Row],[entity_spawned (AVG)]])*(Table14[[#This Row],[activating_chance]]/100),0)</f>
        <v>105</v>
      </c>
      <c r="DY749" s="145" t="str">
        <f ca="1">INDIRECT(ADDRESS(11+(MATCH(RIGHT(Table14[[#This Row],[spawner_sku]],LEN(Table14[[#This Row],[spawner_sku]])-FIND("/",Table14[[#This Row],[spawner_sku]])),Table28[Entity Prefab],0)),25,1,1,"Entities"))</f>
        <v>yes</v>
      </c>
      <c r="DZ749" s="72">
        <v>1</v>
      </c>
      <c r="EA749" s="72">
        <v>1</v>
      </c>
      <c r="EB749" s="72" t="b">
        <v>0</v>
      </c>
      <c r="EC749" s="72"/>
    </row>
    <row r="750" spans="123:133" x14ac:dyDescent="0.25">
      <c r="DS750" t="s">
        <v>3835</v>
      </c>
      <c r="DT750">
        <v>1</v>
      </c>
      <c r="DU750">
        <v>100</v>
      </c>
      <c r="DV750">
        <v>100</v>
      </c>
      <c r="DW750" s="75">
        <f ca="1">INDIRECT(ADDRESS(11+(MATCH(RIGHT(Table14[[#This Row],[spawner_sku]],LEN(Table14[[#This Row],[spawner_sku]])-FIND("/",Table14[[#This Row],[spawner_sku]])),Table1[Entity Prefab],0)),10,1,1,"Entities"))</f>
        <v>105</v>
      </c>
      <c r="DX750" s="75">
        <f ca="1">ROUND((Table14[[#This Row],[XP]]*Table14[[#This Row],[entity_spawned (AVG)]])*(Table14[[#This Row],[activating_chance]]/100),0)</f>
        <v>105</v>
      </c>
      <c r="DY750" s="145" t="str">
        <f ca="1">INDIRECT(ADDRESS(11+(MATCH(RIGHT(Table14[[#This Row],[spawner_sku]],LEN(Table14[[#This Row],[spawner_sku]])-FIND("/",Table14[[#This Row],[spawner_sku]])),Table28[Entity Prefab],0)),25,1,1,"Entities"))</f>
        <v>yes</v>
      </c>
      <c r="DZ750" s="72">
        <v>1</v>
      </c>
      <c r="EA750" s="72">
        <v>1</v>
      </c>
      <c r="EB750" s="72" t="b">
        <v>0</v>
      </c>
      <c r="EC750" s="72"/>
    </row>
    <row r="751" spans="123:133" x14ac:dyDescent="0.25">
      <c r="DS751" t="s">
        <v>3835</v>
      </c>
      <c r="DT751">
        <v>1</v>
      </c>
      <c r="DU751">
        <v>90</v>
      </c>
      <c r="DV751">
        <v>40</v>
      </c>
      <c r="DW751" s="75">
        <f ca="1">INDIRECT(ADDRESS(11+(MATCH(RIGHT(Table14[[#This Row],[spawner_sku]],LEN(Table14[[#This Row],[spawner_sku]])-FIND("/",Table14[[#This Row],[spawner_sku]])),Table1[Entity Prefab],0)),10,1,1,"Entities"))</f>
        <v>105</v>
      </c>
      <c r="DX751" s="75">
        <f ca="1">ROUND((Table14[[#This Row],[XP]]*Table14[[#This Row],[entity_spawned (AVG)]])*(Table14[[#This Row],[activating_chance]]/100),0)</f>
        <v>42</v>
      </c>
      <c r="DY751" s="145" t="str">
        <f ca="1">INDIRECT(ADDRESS(11+(MATCH(RIGHT(Table14[[#This Row],[spawner_sku]],LEN(Table14[[#This Row],[spawner_sku]])-FIND("/",Table14[[#This Row],[spawner_sku]])),Table28[Entity Prefab],0)),25,1,1,"Entities"))</f>
        <v>yes</v>
      </c>
      <c r="DZ751" s="72">
        <v>1</v>
      </c>
      <c r="EA751" s="72">
        <v>1</v>
      </c>
      <c r="EB751" s="72" t="b">
        <v>0</v>
      </c>
      <c r="EC751" s="72"/>
    </row>
    <row r="752" spans="123:133" x14ac:dyDescent="0.25">
      <c r="DS752" t="s">
        <v>3835</v>
      </c>
      <c r="DT752">
        <v>1</v>
      </c>
      <c r="DU752">
        <v>180</v>
      </c>
      <c r="DV752">
        <v>50</v>
      </c>
      <c r="DW752" s="75">
        <f ca="1">INDIRECT(ADDRESS(11+(MATCH(RIGHT(Table14[[#This Row],[spawner_sku]],LEN(Table14[[#This Row],[spawner_sku]])-FIND("/",Table14[[#This Row],[spawner_sku]])),Table1[Entity Prefab],0)),10,1,1,"Entities"))</f>
        <v>105</v>
      </c>
      <c r="DX752" s="75">
        <f ca="1">ROUND((Table14[[#This Row],[XP]]*Table14[[#This Row],[entity_spawned (AVG)]])*(Table14[[#This Row],[activating_chance]]/100),0)</f>
        <v>53</v>
      </c>
      <c r="DY752" s="145" t="str">
        <f ca="1">INDIRECT(ADDRESS(11+(MATCH(RIGHT(Table14[[#This Row],[spawner_sku]],LEN(Table14[[#This Row],[spawner_sku]])-FIND("/",Table14[[#This Row],[spawner_sku]])),Table28[Entity Prefab],0)),25,1,1,"Entities"))</f>
        <v>yes</v>
      </c>
      <c r="DZ752" s="72">
        <v>1</v>
      </c>
      <c r="EA752" s="72">
        <v>1</v>
      </c>
      <c r="EB752" s="72" t="b">
        <v>0</v>
      </c>
      <c r="EC752" s="72"/>
    </row>
    <row r="753" spans="123:133" x14ac:dyDescent="0.25">
      <c r="DS753" t="s">
        <v>3835</v>
      </c>
      <c r="DT753">
        <v>1</v>
      </c>
      <c r="DU753">
        <v>140</v>
      </c>
      <c r="DV753">
        <v>50</v>
      </c>
      <c r="DW753" s="75">
        <f ca="1">INDIRECT(ADDRESS(11+(MATCH(RIGHT(Table14[[#This Row],[spawner_sku]],LEN(Table14[[#This Row],[spawner_sku]])-FIND("/",Table14[[#This Row],[spawner_sku]])),Table1[Entity Prefab],0)),10,1,1,"Entities"))</f>
        <v>105</v>
      </c>
      <c r="DX753" s="75">
        <f ca="1">ROUND((Table14[[#This Row],[XP]]*Table14[[#This Row],[entity_spawned (AVG)]])*(Table14[[#This Row],[activating_chance]]/100),0)</f>
        <v>53</v>
      </c>
      <c r="DY753" s="145" t="str">
        <f ca="1">INDIRECT(ADDRESS(11+(MATCH(RIGHT(Table14[[#This Row],[spawner_sku]],LEN(Table14[[#This Row],[spawner_sku]])-FIND("/",Table14[[#This Row],[spawner_sku]])),Table28[Entity Prefab],0)),25,1,1,"Entities"))</f>
        <v>yes</v>
      </c>
      <c r="DZ753" s="72">
        <v>1</v>
      </c>
      <c r="EA753" s="72">
        <v>1</v>
      </c>
      <c r="EB753" s="72" t="b">
        <v>0</v>
      </c>
      <c r="EC753" s="72"/>
    </row>
    <row r="754" spans="123:133" x14ac:dyDescent="0.25">
      <c r="DS754" t="s">
        <v>3835</v>
      </c>
      <c r="DT754">
        <v>1</v>
      </c>
      <c r="DU754">
        <v>100</v>
      </c>
      <c r="DV754">
        <v>100</v>
      </c>
      <c r="DW754" s="75">
        <f ca="1">INDIRECT(ADDRESS(11+(MATCH(RIGHT(Table14[[#This Row],[spawner_sku]],LEN(Table14[[#This Row],[spawner_sku]])-FIND("/",Table14[[#This Row],[spawner_sku]])),Table1[Entity Prefab],0)),10,1,1,"Entities"))</f>
        <v>105</v>
      </c>
      <c r="DX754" s="75">
        <f ca="1">ROUND((Table14[[#This Row],[XP]]*Table14[[#This Row],[entity_spawned (AVG)]])*(Table14[[#This Row],[activating_chance]]/100),0)</f>
        <v>105</v>
      </c>
      <c r="DY754" s="145" t="str">
        <f ca="1">INDIRECT(ADDRESS(11+(MATCH(RIGHT(Table14[[#This Row],[spawner_sku]],LEN(Table14[[#This Row],[spawner_sku]])-FIND("/",Table14[[#This Row],[spawner_sku]])),Table28[Entity Prefab],0)),25,1,1,"Entities"))</f>
        <v>yes</v>
      </c>
      <c r="DZ754" s="72">
        <v>1</v>
      </c>
      <c r="EA754" s="72">
        <v>1</v>
      </c>
      <c r="EB754" s="72" t="b">
        <v>0</v>
      </c>
      <c r="EC754" s="72"/>
    </row>
    <row r="755" spans="123:133" x14ac:dyDescent="0.25">
      <c r="DS755" t="s">
        <v>3835</v>
      </c>
      <c r="DT755">
        <v>1</v>
      </c>
      <c r="DU755">
        <v>140</v>
      </c>
      <c r="DV755">
        <v>100</v>
      </c>
      <c r="DW755" s="75">
        <f ca="1">INDIRECT(ADDRESS(11+(MATCH(RIGHT(Table14[[#This Row],[spawner_sku]],LEN(Table14[[#This Row],[spawner_sku]])-FIND("/",Table14[[#This Row],[spawner_sku]])),Table1[Entity Prefab],0)),10,1,1,"Entities"))</f>
        <v>105</v>
      </c>
      <c r="DX755" s="75">
        <f ca="1">ROUND((Table14[[#This Row],[XP]]*Table14[[#This Row],[entity_spawned (AVG)]])*(Table14[[#This Row],[activating_chance]]/100),0)</f>
        <v>105</v>
      </c>
      <c r="DY755" s="145" t="str">
        <f ca="1">INDIRECT(ADDRESS(11+(MATCH(RIGHT(Table14[[#This Row],[spawner_sku]],LEN(Table14[[#This Row],[spawner_sku]])-FIND("/",Table14[[#This Row],[spawner_sku]])),Table28[Entity Prefab],0)),25,1,1,"Entities"))</f>
        <v>yes</v>
      </c>
      <c r="DZ755" s="72">
        <v>1</v>
      </c>
      <c r="EA755" s="72">
        <v>1</v>
      </c>
      <c r="EB755" s="72" t="b">
        <v>0</v>
      </c>
      <c r="EC755" s="72"/>
    </row>
    <row r="756" spans="123:133" x14ac:dyDescent="0.25">
      <c r="DS756" t="s">
        <v>3835</v>
      </c>
      <c r="DT756">
        <v>1</v>
      </c>
      <c r="DU756">
        <v>140</v>
      </c>
      <c r="DV756">
        <v>100</v>
      </c>
      <c r="DW756" s="75">
        <f ca="1">INDIRECT(ADDRESS(11+(MATCH(RIGHT(Table14[[#This Row],[spawner_sku]],LEN(Table14[[#This Row],[spawner_sku]])-FIND("/",Table14[[#This Row],[spawner_sku]])),Table1[Entity Prefab],0)),10,1,1,"Entities"))</f>
        <v>105</v>
      </c>
      <c r="DX756" s="75">
        <f ca="1">ROUND((Table14[[#This Row],[XP]]*Table14[[#This Row],[entity_spawned (AVG)]])*(Table14[[#This Row],[activating_chance]]/100),0)</f>
        <v>105</v>
      </c>
      <c r="DY756" s="145" t="str">
        <f ca="1">INDIRECT(ADDRESS(11+(MATCH(RIGHT(Table14[[#This Row],[spawner_sku]],LEN(Table14[[#This Row],[spawner_sku]])-FIND("/",Table14[[#This Row],[spawner_sku]])),Table28[Entity Prefab],0)),25,1,1,"Entities"))</f>
        <v>yes</v>
      </c>
      <c r="DZ756" s="72">
        <v>1</v>
      </c>
      <c r="EA756" s="72">
        <v>1</v>
      </c>
      <c r="EB756" s="72" t="b">
        <v>0</v>
      </c>
      <c r="EC756" s="72"/>
    </row>
    <row r="757" spans="123:133" x14ac:dyDescent="0.25">
      <c r="DS757" t="s">
        <v>3835</v>
      </c>
      <c r="DT757">
        <v>1</v>
      </c>
      <c r="DU757">
        <v>140</v>
      </c>
      <c r="DV757">
        <v>50</v>
      </c>
      <c r="DW757" s="75">
        <f ca="1">INDIRECT(ADDRESS(11+(MATCH(RIGHT(Table14[[#This Row],[spawner_sku]],LEN(Table14[[#This Row],[spawner_sku]])-FIND("/",Table14[[#This Row],[spawner_sku]])),Table1[Entity Prefab],0)),10,1,1,"Entities"))</f>
        <v>105</v>
      </c>
      <c r="DX757" s="75">
        <f ca="1">ROUND((Table14[[#This Row],[XP]]*Table14[[#This Row],[entity_spawned (AVG)]])*(Table14[[#This Row],[activating_chance]]/100),0)</f>
        <v>53</v>
      </c>
      <c r="DY757" s="145" t="str">
        <f ca="1">INDIRECT(ADDRESS(11+(MATCH(RIGHT(Table14[[#This Row],[spawner_sku]],LEN(Table14[[#This Row],[spawner_sku]])-FIND("/",Table14[[#This Row],[spawner_sku]])),Table28[Entity Prefab],0)),25,1,1,"Entities"))</f>
        <v>yes</v>
      </c>
      <c r="DZ757" s="72">
        <v>1</v>
      </c>
      <c r="EA757" s="72">
        <v>1</v>
      </c>
      <c r="EB757" s="72" t="b">
        <v>0</v>
      </c>
      <c r="EC757" s="72"/>
    </row>
    <row r="758" spans="123:133" x14ac:dyDescent="0.25">
      <c r="DS758" t="s">
        <v>3836</v>
      </c>
      <c r="DT758">
        <v>2</v>
      </c>
      <c r="DU758">
        <v>120</v>
      </c>
      <c r="DV758">
        <v>100</v>
      </c>
      <c r="DW758" s="75">
        <f ca="1">INDIRECT(ADDRESS(11+(MATCH(RIGHT(Table14[[#This Row],[spawner_sku]],LEN(Table14[[#This Row],[spawner_sku]])-FIND("/",Table14[[#This Row],[spawner_sku]])),Table1[Entity Prefab],0)),10,1,1,"Entities"))</f>
        <v>45</v>
      </c>
      <c r="DX758" s="75">
        <f ca="1">ROUND((Table14[[#This Row],[XP]]*Table14[[#This Row],[entity_spawned (AVG)]])*(Table14[[#This Row],[activating_chance]]/100),0)</f>
        <v>90</v>
      </c>
      <c r="DY758" s="145" t="str">
        <f ca="1">INDIRECT(ADDRESS(11+(MATCH(RIGHT(Table14[[#This Row],[spawner_sku]],LEN(Table14[[#This Row],[spawner_sku]])-FIND("/",Table14[[#This Row],[spawner_sku]])),Table28[Entity Prefab],0)),25,1,1,"Entities"))</f>
        <v>no</v>
      </c>
      <c r="DZ758" s="72">
        <v>2</v>
      </c>
      <c r="EA758" s="72">
        <v>2</v>
      </c>
      <c r="EB758" s="72" t="b">
        <v>0</v>
      </c>
      <c r="EC758" s="72"/>
    </row>
    <row r="759" spans="123:133" x14ac:dyDescent="0.25">
      <c r="DS759" t="s">
        <v>3836</v>
      </c>
      <c r="DT759">
        <v>2</v>
      </c>
      <c r="DU759">
        <v>90</v>
      </c>
      <c r="DV759">
        <v>100</v>
      </c>
      <c r="DW759" s="75">
        <f ca="1">INDIRECT(ADDRESS(11+(MATCH(RIGHT(Table14[[#This Row],[spawner_sku]],LEN(Table14[[#This Row],[spawner_sku]])-FIND("/",Table14[[#This Row],[spawner_sku]])),Table1[Entity Prefab],0)),10,1,1,"Entities"))</f>
        <v>45</v>
      </c>
      <c r="DX759" s="75">
        <f ca="1">ROUND((Table14[[#This Row],[XP]]*Table14[[#This Row],[entity_spawned (AVG)]])*(Table14[[#This Row],[activating_chance]]/100),0)</f>
        <v>90</v>
      </c>
      <c r="DY759" s="145" t="str">
        <f ca="1">INDIRECT(ADDRESS(11+(MATCH(RIGHT(Table14[[#This Row],[spawner_sku]],LEN(Table14[[#This Row],[spawner_sku]])-FIND("/",Table14[[#This Row],[spawner_sku]])),Table28[Entity Prefab],0)),25,1,1,"Entities"))</f>
        <v>no</v>
      </c>
      <c r="DZ759" s="72">
        <v>2</v>
      </c>
      <c r="EA759" s="72">
        <v>2</v>
      </c>
      <c r="EB759" s="72" t="b">
        <v>0</v>
      </c>
      <c r="EC759" s="72"/>
    </row>
    <row r="760" spans="123:133" x14ac:dyDescent="0.25">
      <c r="DS760" t="s">
        <v>3836</v>
      </c>
      <c r="DT760">
        <v>2</v>
      </c>
      <c r="DU760">
        <v>100</v>
      </c>
      <c r="DV760">
        <v>50</v>
      </c>
      <c r="DW760" s="75">
        <f ca="1">INDIRECT(ADDRESS(11+(MATCH(RIGHT(Table14[[#This Row],[spawner_sku]],LEN(Table14[[#This Row],[spawner_sku]])-FIND("/",Table14[[#This Row],[spawner_sku]])),Table1[Entity Prefab],0)),10,1,1,"Entities"))</f>
        <v>45</v>
      </c>
      <c r="DX760" s="75">
        <f ca="1">ROUND((Table14[[#This Row],[XP]]*Table14[[#This Row],[entity_spawned (AVG)]])*(Table14[[#This Row],[activating_chance]]/100),0)</f>
        <v>45</v>
      </c>
      <c r="DY760" s="145" t="str">
        <f ca="1">INDIRECT(ADDRESS(11+(MATCH(RIGHT(Table14[[#This Row],[spawner_sku]],LEN(Table14[[#This Row],[spawner_sku]])-FIND("/",Table14[[#This Row],[spawner_sku]])),Table28[Entity Prefab],0)),25,1,1,"Entities"))</f>
        <v>no</v>
      </c>
      <c r="DZ760" s="72">
        <v>2</v>
      </c>
      <c r="EA760" s="72">
        <v>2</v>
      </c>
      <c r="EB760" s="72" t="b">
        <v>0</v>
      </c>
      <c r="EC760" s="72"/>
    </row>
    <row r="761" spans="123:133" x14ac:dyDescent="0.25">
      <c r="DS761" t="s">
        <v>3836</v>
      </c>
      <c r="DT761">
        <v>1.5</v>
      </c>
      <c r="DU761">
        <v>120</v>
      </c>
      <c r="DV761">
        <v>100</v>
      </c>
      <c r="DW761" s="75">
        <f ca="1">INDIRECT(ADDRESS(11+(MATCH(RIGHT(Table14[[#This Row],[spawner_sku]],LEN(Table14[[#This Row],[spawner_sku]])-FIND("/",Table14[[#This Row],[spawner_sku]])),Table1[Entity Prefab],0)),10,1,1,"Entities"))</f>
        <v>45</v>
      </c>
      <c r="DX761" s="75">
        <f ca="1">ROUND((Table14[[#This Row],[XP]]*Table14[[#This Row],[entity_spawned (AVG)]])*(Table14[[#This Row],[activating_chance]]/100),0)</f>
        <v>68</v>
      </c>
      <c r="DY761" s="145" t="str">
        <f ca="1">INDIRECT(ADDRESS(11+(MATCH(RIGHT(Table14[[#This Row],[spawner_sku]],LEN(Table14[[#This Row],[spawner_sku]])-FIND("/",Table14[[#This Row],[spawner_sku]])),Table28[Entity Prefab],0)),25,1,1,"Entities"))</f>
        <v>no</v>
      </c>
      <c r="DZ761" s="72">
        <v>1</v>
      </c>
      <c r="EA761" s="72">
        <v>2</v>
      </c>
      <c r="EB761" s="72" t="b">
        <v>0</v>
      </c>
      <c r="EC761" s="72"/>
    </row>
    <row r="762" spans="123:133" x14ac:dyDescent="0.25">
      <c r="DS762" t="s">
        <v>3836</v>
      </c>
      <c r="DT762">
        <v>1</v>
      </c>
      <c r="DU762">
        <v>100</v>
      </c>
      <c r="DV762">
        <v>80</v>
      </c>
      <c r="DW762" s="75">
        <f ca="1">INDIRECT(ADDRESS(11+(MATCH(RIGHT(Table14[[#This Row],[spawner_sku]],LEN(Table14[[#This Row],[spawner_sku]])-FIND("/",Table14[[#This Row],[spawner_sku]])),Table1[Entity Prefab],0)),10,1,1,"Entities"))</f>
        <v>45</v>
      </c>
      <c r="DX762" s="75">
        <f ca="1">ROUND((Table14[[#This Row],[XP]]*Table14[[#This Row],[entity_spawned (AVG)]])*(Table14[[#This Row],[activating_chance]]/100),0)</f>
        <v>36</v>
      </c>
      <c r="DY762" s="145" t="str">
        <f ca="1">INDIRECT(ADDRESS(11+(MATCH(RIGHT(Table14[[#This Row],[spawner_sku]],LEN(Table14[[#This Row],[spawner_sku]])-FIND("/",Table14[[#This Row],[spawner_sku]])),Table28[Entity Prefab],0)),25,1,1,"Entities"))</f>
        <v>no</v>
      </c>
      <c r="DZ762" s="72">
        <v>1</v>
      </c>
      <c r="EA762" s="72">
        <v>1</v>
      </c>
      <c r="EB762" s="72" t="b">
        <v>0</v>
      </c>
      <c r="EC762" s="72"/>
    </row>
    <row r="763" spans="123:133" x14ac:dyDescent="0.25">
      <c r="DS763" t="s">
        <v>3836</v>
      </c>
      <c r="DT763">
        <v>2</v>
      </c>
      <c r="DU763">
        <v>100</v>
      </c>
      <c r="DV763">
        <v>30</v>
      </c>
      <c r="DW763" s="75">
        <f ca="1">INDIRECT(ADDRESS(11+(MATCH(RIGHT(Table14[[#This Row],[spawner_sku]],LEN(Table14[[#This Row],[spawner_sku]])-FIND("/",Table14[[#This Row],[spawner_sku]])),Table1[Entity Prefab],0)),10,1,1,"Entities"))</f>
        <v>45</v>
      </c>
      <c r="DX763" s="75">
        <f ca="1">ROUND((Table14[[#This Row],[XP]]*Table14[[#This Row],[entity_spawned (AVG)]])*(Table14[[#This Row],[activating_chance]]/100),0)</f>
        <v>27</v>
      </c>
      <c r="DY763" s="145" t="str">
        <f ca="1">INDIRECT(ADDRESS(11+(MATCH(RIGHT(Table14[[#This Row],[spawner_sku]],LEN(Table14[[#This Row],[spawner_sku]])-FIND("/",Table14[[#This Row],[spawner_sku]])),Table28[Entity Prefab],0)),25,1,1,"Entities"))</f>
        <v>no</v>
      </c>
      <c r="DZ763" s="72">
        <v>2</v>
      </c>
      <c r="EA763" s="72">
        <v>2</v>
      </c>
      <c r="EB763" s="72" t="b">
        <v>0</v>
      </c>
      <c r="EC763" s="72"/>
    </row>
    <row r="764" spans="123:133" x14ac:dyDescent="0.25">
      <c r="DS764" t="s">
        <v>3836</v>
      </c>
      <c r="DT764">
        <v>2</v>
      </c>
      <c r="DU764">
        <v>100</v>
      </c>
      <c r="DV764">
        <v>100</v>
      </c>
      <c r="DW764" s="75">
        <f ca="1">INDIRECT(ADDRESS(11+(MATCH(RIGHT(Table14[[#This Row],[spawner_sku]],LEN(Table14[[#This Row],[spawner_sku]])-FIND("/",Table14[[#This Row],[spawner_sku]])),Table1[Entity Prefab],0)),10,1,1,"Entities"))</f>
        <v>45</v>
      </c>
      <c r="DX764" s="75">
        <f ca="1">ROUND((Table14[[#This Row],[XP]]*Table14[[#This Row],[entity_spawned (AVG)]])*(Table14[[#This Row],[activating_chance]]/100),0)</f>
        <v>90</v>
      </c>
      <c r="DY764" s="145" t="str">
        <f ca="1">INDIRECT(ADDRESS(11+(MATCH(RIGHT(Table14[[#This Row],[spawner_sku]],LEN(Table14[[#This Row],[spawner_sku]])-FIND("/",Table14[[#This Row],[spawner_sku]])),Table28[Entity Prefab],0)),25,1,1,"Entities"))</f>
        <v>no</v>
      </c>
      <c r="DZ764" s="72">
        <v>2</v>
      </c>
      <c r="EA764" s="72">
        <v>2</v>
      </c>
      <c r="EB764" s="72" t="b">
        <v>0</v>
      </c>
      <c r="EC764" s="72"/>
    </row>
    <row r="765" spans="123:133" x14ac:dyDescent="0.25">
      <c r="DS765" t="s">
        <v>3836</v>
      </c>
      <c r="DT765">
        <v>1</v>
      </c>
      <c r="DU765">
        <v>100</v>
      </c>
      <c r="DV765">
        <v>100</v>
      </c>
      <c r="DW765" s="75">
        <f ca="1">INDIRECT(ADDRESS(11+(MATCH(RIGHT(Table14[[#This Row],[spawner_sku]],LEN(Table14[[#This Row],[spawner_sku]])-FIND("/",Table14[[#This Row],[spawner_sku]])),Table1[Entity Prefab],0)),10,1,1,"Entities"))</f>
        <v>45</v>
      </c>
      <c r="DX765" s="75">
        <f ca="1">ROUND((Table14[[#This Row],[XP]]*Table14[[#This Row],[entity_spawned (AVG)]])*(Table14[[#This Row],[activating_chance]]/100),0)</f>
        <v>45</v>
      </c>
      <c r="DY765" s="145" t="str">
        <f ca="1">INDIRECT(ADDRESS(11+(MATCH(RIGHT(Table14[[#This Row],[spawner_sku]],LEN(Table14[[#This Row],[spawner_sku]])-FIND("/",Table14[[#This Row],[spawner_sku]])),Table28[Entity Prefab],0)),25,1,1,"Entities"))</f>
        <v>no</v>
      </c>
      <c r="DZ765" s="72">
        <v>1</v>
      </c>
      <c r="EA765" s="72">
        <v>1</v>
      </c>
      <c r="EB765" s="72" t="b">
        <v>0</v>
      </c>
      <c r="EC765" s="72"/>
    </row>
    <row r="766" spans="123:133" x14ac:dyDescent="0.25">
      <c r="DS766" t="s">
        <v>3836</v>
      </c>
      <c r="DT766">
        <v>2.5</v>
      </c>
      <c r="DU766">
        <v>120</v>
      </c>
      <c r="DV766">
        <v>50</v>
      </c>
      <c r="DW766" s="75">
        <f ca="1">INDIRECT(ADDRESS(11+(MATCH(RIGHT(Table14[[#This Row],[spawner_sku]],LEN(Table14[[#This Row],[spawner_sku]])-FIND("/",Table14[[#This Row],[spawner_sku]])),Table1[Entity Prefab],0)),10,1,1,"Entities"))</f>
        <v>45</v>
      </c>
      <c r="DX766" s="75">
        <f ca="1">ROUND((Table14[[#This Row],[XP]]*Table14[[#This Row],[entity_spawned (AVG)]])*(Table14[[#This Row],[activating_chance]]/100),0)</f>
        <v>56</v>
      </c>
      <c r="DY766" s="145" t="str">
        <f ca="1">INDIRECT(ADDRESS(11+(MATCH(RIGHT(Table14[[#This Row],[spawner_sku]],LEN(Table14[[#This Row],[spawner_sku]])-FIND("/",Table14[[#This Row],[spawner_sku]])),Table28[Entity Prefab],0)),25,1,1,"Entities"))</f>
        <v>no</v>
      </c>
      <c r="DZ766" s="72">
        <v>2</v>
      </c>
      <c r="EA766" s="72">
        <v>3</v>
      </c>
      <c r="EB766" s="72" t="b">
        <v>0</v>
      </c>
      <c r="EC766" s="72"/>
    </row>
    <row r="767" spans="123:133" x14ac:dyDescent="0.25">
      <c r="DS767" t="s">
        <v>3836</v>
      </c>
      <c r="DT767">
        <v>2.5</v>
      </c>
      <c r="DU767">
        <v>100</v>
      </c>
      <c r="DV767">
        <v>80</v>
      </c>
      <c r="DW767" s="75">
        <f ca="1">INDIRECT(ADDRESS(11+(MATCH(RIGHT(Table14[[#This Row],[spawner_sku]],LEN(Table14[[#This Row],[spawner_sku]])-FIND("/",Table14[[#This Row],[spawner_sku]])),Table1[Entity Prefab],0)),10,1,1,"Entities"))</f>
        <v>45</v>
      </c>
      <c r="DX767" s="75">
        <f ca="1">ROUND((Table14[[#This Row],[XP]]*Table14[[#This Row],[entity_spawned (AVG)]])*(Table14[[#This Row],[activating_chance]]/100),0)</f>
        <v>90</v>
      </c>
      <c r="DY767" s="145" t="str">
        <f ca="1">INDIRECT(ADDRESS(11+(MATCH(RIGHT(Table14[[#This Row],[spawner_sku]],LEN(Table14[[#This Row],[spawner_sku]])-FIND("/",Table14[[#This Row],[spawner_sku]])),Table28[Entity Prefab],0)),25,1,1,"Entities"))</f>
        <v>no</v>
      </c>
      <c r="DZ767" s="72">
        <v>2</v>
      </c>
      <c r="EA767" s="72">
        <v>3</v>
      </c>
      <c r="EB767" s="72" t="b">
        <v>0</v>
      </c>
      <c r="EC767" s="72"/>
    </row>
    <row r="768" spans="123:133" x14ac:dyDescent="0.25">
      <c r="DS768" t="s">
        <v>3836</v>
      </c>
      <c r="DT768">
        <v>1</v>
      </c>
      <c r="DU768">
        <v>120</v>
      </c>
      <c r="DV768">
        <v>70</v>
      </c>
      <c r="DW768" s="75">
        <f ca="1">INDIRECT(ADDRESS(11+(MATCH(RIGHT(Table14[[#This Row],[spawner_sku]],LEN(Table14[[#This Row],[spawner_sku]])-FIND("/",Table14[[#This Row],[spawner_sku]])),Table1[Entity Prefab],0)),10,1,1,"Entities"))</f>
        <v>45</v>
      </c>
      <c r="DX768" s="75">
        <f ca="1">ROUND((Table14[[#This Row],[XP]]*Table14[[#This Row],[entity_spawned (AVG)]])*(Table14[[#This Row],[activating_chance]]/100),0)</f>
        <v>32</v>
      </c>
      <c r="DY768" s="145" t="str">
        <f ca="1">INDIRECT(ADDRESS(11+(MATCH(RIGHT(Table14[[#This Row],[spawner_sku]],LEN(Table14[[#This Row],[spawner_sku]])-FIND("/",Table14[[#This Row],[spawner_sku]])),Table28[Entity Prefab],0)),25,1,1,"Entities"))</f>
        <v>no</v>
      </c>
      <c r="DZ768" s="72">
        <v>1</v>
      </c>
      <c r="EA768" s="72">
        <v>1</v>
      </c>
      <c r="EB768" s="72" t="b">
        <v>0</v>
      </c>
      <c r="EC768" s="72"/>
    </row>
    <row r="769" spans="123:133" x14ac:dyDescent="0.25">
      <c r="DS769" t="s">
        <v>3836</v>
      </c>
      <c r="DT769">
        <v>1</v>
      </c>
      <c r="DU769">
        <v>120</v>
      </c>
      <c r="DV769">
        <v>80</v>
      </c>
      <c r="DW769" s="75">
        <f ca="1">INDIRECT(ADDRESS(11+(MATCH(RIGHT(Table14[[#This Row],[spawner_sku]],LEN(Table14[[#This Row],[spawner_sku]])-FIND("/",Table14[[#This Row],[spawner_sku]])),Table1[Entity Prefab],0)),10,1,1,"Entities"))</f>
        <v>45</v>
      </c>
      <c r="DX769" s="75">
        <f ca="1">ROUND((Table14[[#This Row],[XP]]*Table14[[#This Row],[entity_spawned (AVG)]])*(Table14[[#This Row],[activating_chance]]/100),0)</f>
        <v>36</v>
      </c>
      <c r="DY769" s="145" t="str">
        <f ca="1">INDIRECT(ADDRESS(11+(MATCH(RIGHT(Table14[[#This Row],[spawner_sku]],LEN(Table14[[#This Row],[spawner_sku]])-FIND("/",Table14[[#This Row],[spawner_sku]])),Table28[Entity Prefab],0)),25,1,1,"Entities"))</f>
        <v>no</v>
      </c>
      <c r="DZ769" s="72">
        <v>1</v>
      </c>
      <c r="EA769" s="72">
        <v>1</v>
      </c>
      <c r="EB769" s="72" t="b">
        <v>0</v>
      </c>
      <c r="EC769" s="72"/>
    </row>
    <row r="770" spans="123:133" x14ac:dyDescent="0.25">
      <c r="DS770" t="s">
        <v>3836</v>
      </c>
      <c r="DT770">
        <v>1</v>
      </c>
      <c r="DU770">
        <v>100</v>
      </c>
      <c r="DV770">
        <v>100</v>
      </c>
      <c r="DW770" s="75">
        <f ca="1">INDIRECT(ADDRESS(11+(MATCH(RIGHT(Table14[[#This Row],[spawner_sku]],LEN(Table14[[#This Row],[spawner_sku]])-FIND("/",Table14[[#This Row],[spawner_sku]])),Table1[Entity Prefab],0)),10,1,1,"Entities"))</f>
        <v>45</v>
      </c>
      <c r="DX770" s="75">
        <f ca="1">ROUND((Table14[[#This Row],[XP]]*Table14[[#This Row],[entity_spawned (AVG)]])*(Table14[[#This Row],[activating_chance]]/100),0)</f>
        <v>45</v>
      </c>
      <c r="DY770" s="145" t="str">
        <f ca="1">INDIRECT(ADDRESS(11+(MATCH(RIGHT(Table14[[#This Row],[spawner_sku]],LEN(Table14[[#This Row],[spawner_sku]])-FIND("/",Table14[[#This Row],[spawner_sku]])),Table28[Entity Prefab],0)),25,1,1,"Entities"))</f>
        <v>no</v>
      </c>
      <c r="DZ770" s="72">
        <v>1</v>
      </c>
      <c r="EA770" s="72">
        <v>1</v>
      </c>
      <c r="EB770" s="72" t="b">
        <v>0</v>
      </c>
      <c r="EC770" s="72"/>
    </row>
    <row r="771" spans="123:133" x14ac:dyDescent="0.25">
      <c r="DS771" t="s">
        <v>3836</v>
      </c>
      <c r="DT771">
        <v>3</v>
      </c>
      <c r="DU771">
        <v>100</v>
      </c>
      <c r="DV771">
        <v>80</v>
      </c>
      <c r="DW771" s="75">
        <f ca="1">INDIRECT(ADDRESS(11+(MATCH(RIGHT(Table14[[#This Row],[spawner_sku]],LEN(Table14[[#This Row],[spawner_sku]])-FIND("/",Table14[[#This Row],[spawner_sku]])),Table1[Entity Prefab],0)),10,1,1,"Entities"))</f>
        <v>45</v>
      </c>
      <c r="DX771" s="75">
        <f ca="1">ROUND((Table14[[#This Row],[XP]]*Table14[[#This Row],[entity_spawned (AVG)]])*(Table14[[#This Row],[activating_chance]]/100),0)</f>
        <v>108</v>
      </c>
      <c r="DY771" s="145" t="str">
        <f ca="1">INDIRECT(ADDRESS(11+(MATCH(RIGHT(Table14[[#This Row],[spawner_sku]],LEN(Table14[[#This Row],[spawner_sku]])-FIND("/",Table14[[#This Row],[spawner_sku]])),Table28[Entity Prefab],0)),25,1,1,"Entities"))</f>
        <v>no</v>
      </c>
      <c r="DZ771" s="72">
        <v>3</v>
      </c>
      <c r="EA771" s="72">
        <v>3</v>
      </c>
      <c r="EB771" s="72" t="b">
        <v>0</v>
      </c>
      <c r="EC771" s="72"/>
    </row>
    <row r="772" spans="123:133" x14ac:dyDescent="0.25">
      <c r="DS772" t="s">
        <v>3836</v>
      </c>
      <c r="DT772">
        <v>1</v>
      </c>
      <c r="DU772">
        <v>120</v>
      </c>
      <c r="DV772">
        <v>100</v>
      </c>
      <c r="DW772" s="75">
        <f ca="1">INDIRECT(ADDRESS(11+(MATCH(RIGHT(Table14[[#This Row],[spawner_sku]],LEN(Table14[[#This Row],[spawner_sku]])-FIND("/",Table14[[#This Row],[spawner_sku]])),Table1[Entity Prefab],0)),10,1,1,"Entities"))</f>
        <v>45</v>
      </c>
      <c r="DX772" s="75">
        <f ca="1">ROUND((Table14[[#This Row],[XP]]*Table14[[#This Row],[entity_spawned (AVG)]])*(Table14[[#This Row],[activating_chance]]/100),0)</f>
        <v>45</v>
      </c>
      <c r="DY772" s="145" t="str">
        <f ca="1">INDIRECT(ADDRESS(11+(MATCH(RIGHT(Table14[[#This Row],[spawner_sku]],LEN(Table14[[#This Row],[spawner_sku]])-FIND("/",Table14[[#This Row],[spawner_sku]])),Table28[Entity Prefab],0)),25,1,1,"Entities"))</f>
        <v>no</v>
      </c>
      <c r="DZ772" s="72">
        <v>1</v>
      </c>
      <c r="EA772" s="72">
        <v>1</v>
      </c>
      <c r="EB772" s="72" t="b">
        <v>0</v>
      </c>
      <c r="EC772" s="72"/>
    </row>
    <row r="773" spans="123:133" x14ac:dyDescent="0.25">
      <c r="DS773" t="s">
        <v>3836</v>
      </c>
      <c r="DT773">
        <v>1</v>
      </c>
      <c r="DU773">
        <v>120</v>
      </c>
      <c r="DV773">
        <v>100</v>
      </c>
      <c r="DW773" s="75">
        <f ca="1">INDIRECT(ADDRESS(11+(MATCH(RIGHT(Table14[[#This Row],[spawner_sku]],LEN(Table14[[#This Row],[spawner_sku]])-FIND("/",Table14[[#This Row],[spawner_sku]])),Table1[Entity Prefab],0)),10,1,1,"Entities"))</f>
        <v>45</v>
      </c>
      <c r="DX773" s="75">
        <f ca="1">ROUND((Table14[[#This Row],[XP]]*Table14[[#This Row],[entity_spawned (AVG)]])*(Table14[[#This Row],[activating_chance]]/100),0)</f>
        <v>45</v>
      </c>
      <c r="DY773" s="145" t="str">
        <f ca="1">INDIRECT(ADDRESS(11+(MATCH(RIGHT(Table14[[#This Row],[spawner_sku]],LEN(Table14[[#This Row],[spawner_sku]])-FIND("/",Table14[[#This Row],[spawner_sku]])),Table28[Entity Prefab],0)),25,1,1,"Entities"))</f>
        <v>no</v>
      </c>
      <c r="DZ773" s="72">
        <v>1</v>
      </c>
      <c r="EA773" s="72">
        <v>1</v>
      </c>
      <c r="EB773" s="72" t="b">
        <v>0</v>
      </c>
      <c r="EC773" s="72"/>
    </row>
    <row r="774" spans="123:133" x14ac:dyDescent="0.25">
      <c r="DS774" t="s">
        <v>3836</v>
      </c>
      <c r="DT774">
        <v>1</v>
      </c>
      <c r="DU774">
        <v>140</v>
      </c>
      <c r="DV774">
        <v>100</v>
      </c>
      <c r="DW774" s="75">
        <f ca="1">INDIRECT(ADDRESS(11+(MATCH(RIGHT(Table14[[#This Row],[spawner_sku]],LEN(Table14[[#This Row],[spawner_sku]])-FIND("/",Table14[[#This Row],[spawner_sku]])),Table1[Entity Prefab],0)),10,1,1,"Entities"))</f>
        <v>45</v>
      </c>
      <c r="DX774" s="75">
        <f ca="1">ROUND((Table14[[#This Row],[XP]]*Table14[[#This Row],[entity_spawned (AVG)]])*(Table14[[#This Row],[activating_chance]]/100),0)</f>
        <v>45</v>
      </c>
      <c r="DY774" s="145" t="str">
        <f ca="1">INDIRECT(ADDRESS(11+(MATCH(RIGHT(Table14[[#This Row],[spawner_sku]],LEN(Table14[[#This Row],[spawner_sku]])-FIND("/",Table14[[#This Row],[spawner_sku]])),Table28[Entity Prefab],0)),25,1,1,"Entities"))</f>
        <v>no</v>
      </c>
      <c r="DZ774" s="72">
        <v>1</v>
      </c>
      <c r="EA774" s="72">
        <v>1</v>
      </c>
      <c r="EB774" s="72" t="b">
        <v>0</v>
      </c>
      <c r="EC774" s="72"/>
    </row>
    <row r="775" spans="123:133" x14ac:dyDescent="0.25">
      <c r="DS775" t="s">
        <v>3836</v>
      </c>
      <c r="DT775">
        <v>3</v>
      </c>
      <c r="DU775">
        <v>100</v>
      </c>
      <c r="DV775">
        <v>100</v>
      </c>
      <c r="DW775" s="75">
        <f ca="1">INDIRECT(ADDRESS(11+(MATCH(RIGHT(Table14[[#This Row],[spawner_sku]],LEN(Table14[[#This Row],[spawner_sku]])-FIND("/",Table14[[#This Row],[spawner_sku]])),Table1[Entity Prefab],0)),10,1,1,"Entities"))</f>
        <v>45</v>
      </c>
      <c r="DX775" s="75">
        <f ca="1">ROUND((Table14[[#This Row],[XP]]*Table14[[#This Row],[entity_spawned (AVG)]])*(Table14[[#This Row],[activating_chance]]/100),0)</f>
        <v>135</v>
      </c>
      <c r="DY775" s="145" t="str">
        <f ca="1">INDIRECT(ADDRESS(11+(MATCH(RIGHT(Table14[[#This Row],[spawner_sku]],LEN(Table14[[#This Row],[spawner_sku]])-FIND("/",Table14[[#This Row],[spawner_sku]])),Table28[Entity Prefab],0)),25,1,1,"Entities"))</f>
        <v>no</v>
      </c>
      <c r="DZ775" s="72">
        <v>3</v>
      </c>
      <c r="EA775" s="72">
        <v>3</v>
      </c>
      <c r="EB775" s="72" t="b">
        <v>0</v>
      </c>
      <c r="EC775" s="72"/>
    </row>
    <row r="776" spans="123:133" x14ac:dyDescent="0.25">
      <c r="DS776" t="s">
        <v>3836</v>
      </c>
      <c r="DT776">
        <v>2</v>
      </c>
      <c r="DU776">
        <v>120</v>
      </c>
      <c r="DV776">
        <v>100</v>
      </c>
      <c r="DW776" s="75">
        <f ca="1">INDIRECT(ADDRESS(11+(MATCH(RIGHT(Table14[[#This Row],[spawner_sku]],LEN(Table14[[#This Row],[spawner_sku]])-FIND("/",Table14[[#This Row],[spawner_sku]])),Table1[Entity Prefab],0)),10,1,1,"Entities"))</f>
        <v>45</v>
      </c>
      <c r="DX776" s="75">
        <f ca="1">ROUND((Table14[[#This Row],[XP]]*Table14[[#This Row],[entity_spawned (AVG)]])*(Table14[[#This Row],[activating_chance]]/100),0)</f>
        <v>90</v>
      </c>
      <c r="DY776" s="145" t="str">
        <f ca="1">INDIRECT(ADDRESS(11+(MATCH(RIGHT(Table14[[#This Row],[spawner_sku]],LEN(Table14[[#This Row],[spawner_sku]])-FIND("/",Table14[[#This Row],[spawner_sku]])),Table28[Entity Prefab],0)),25,1,1,"Entities"))</f>
        <v>no</v>
      </c>
      <c r="DZ776" s="72">
        <v>2</v>
      </c>
      <c r="EA776" s="72">
        <v>2</v>
      </c>
      <c r="EB776" s="72" t="b">
        <v>0</v>
      </c>
      <c r="EC776" s="72"/>
    </row>
    <row r="777" spans="123:133" x14ac:dyDescent="0.25">
      <c r="DS777" t="s">
        <v>3836</v>
      </c>
      <c r="DT777">
        <v>2</v>
      </c>
      <c r="DU777">
        <v>90</v>
      </c>
      <c r="DV777">
        <v>100</v>
      </c>
      <c r="DW777" s="75">
        <f ca="1">INDIRECT(ADDRESS(11+(MATCH(RIGHT(Table14[[#This Row],[spawner_sku]],LEN(Table14[[#This Row],[spawner_sku]])-FIND("/",Table14[[#This Row],[spawner_sku]])),Table1[Entity Prefab],0)),10,1,1,"Entities"))</f>
        <v>45</v>
      </c>
      <c r="DX777" s="75">
        <f ca="1">ROUND((Table14[[#This Row],[XP]]*Table14[[#This Row],[entity_spawned (AVG)]])*(Table14[[#This Row],[activating_chance]]/100),0)</f>
        <v>90</v>
      </c>
      <c r="DY777" s="145" t="str">
        <f ca="1">INDIRECT(ADDRESS(11+(MATCH(RIGHT(Table14[[#This Row],[spawner_sku]],LEN(Table14[[#This Row],[spawner_sku]])-FIND("/",Table14[[#This Row],[spawner_sku]])),Table28[Entity Prefab],0)),25,1,1,"Entities"))</f>
        <v>no</v>
      </c>
      <c r="DZ777" s="72">
        <v>2</v>
      </c>
      <c r="EA777" s="72">
        <v>2</v>
      </c>
      <c r="EB777" s="72" t="b">
        <v>0</v>
      </c>
      <c r="EC777" s="72"/>
    </row>
    <row r="778" spans="123:133" x14ac:dyDescent="0.25">
      <c r="DS778" t="s">
        <v>3836</v>
      </c>
      <c r="DT778">
        <v>1</v>
      </c>
      <c r="DU778">
        <v>80</v>
      </c>
      <c r="DV778">
        <v>100</v>
      </c>
      <c r="DW778" s="75">
        <f ca="1">INDIRECT(ADDRESS(11+(MATCH(RIGHT(Table14[[#This Row],[spawner_sku]],LEN(Table14[[#This Row],[spawner_sku]])-FIND("/",Table14[[#This Row],[spawner_sku]])),Table1[Entity Prefab],0)),10,1,1,"Entities"))</f>
        <v>45</v>
      </c>
      <c r="DX778" s="75">
        <f ca="1">ROUND((Table14[[#This Row],[XP]]*Table14[[#This Row],[entity_spawned (AVG)]])*(Table14[[#This Row],[activating_chance]]/100),0)</f>
        <v>45</v>
      </c>
      <c r="DY778" s="145" t="str">
        <f ca="1">INDIRECT(ADDRESS(11+(MATCH(RIGHT(Table14[[#This Row],[spawner_sku]],LEN(Table14[[#This Row],[spawner_sku]])-FIND("/",Table14[[#This Row],[spawner_sku]])),Table28[Entity Prefab],0)),25,1,1,"Entities"))</f>
        <v>no</v>
      </c>
      <c r="DZ778" s="72">
        <v>1</v>
      </c>
      <c r="EA778" s="72">
        <v>1</v>
      </c>
      <c r="EB778" s="72" t="b">
        <v>0</v>
      </c>
      <c r="EC778" s="72"/>
    </row>
    <row r="779" spans="123:133" x14ac:dyDescent="0.25">
      <c r="DS779" t="s">
        <v>3836</v>
      </c>
      <c r="DT779">
        <v>1</v>
      </c>
      <c r="DU779">
        <v>120</v>
      </c>
      <c r="DV779">
        <v>80</v>
      </c>
      <c r="DW779" s="75">
        <f ca="1">INDIRECT(ADDRESS(11+(MATCH(RIGHT(Table14[[#This Row],[spawner_sku]],LEN(Table14[[#This Row],[spawner_sku]])-FIND("/",Table14[[#This Row],[spawner_sku]])),Table1[Entity Prefab],0)),10,1,1,"Entities"))</f>
        <v>45</v>
      </c>
      <c r="DX779" s="75">
        <f ca="1">ROUND((Table14[[#This Row],[XP]]*Table14[[#This Row],[entity_spawned (AVG)]])*(Table14[[#This Row],[activating_chance]]/100),0)</f>
        <v>36</v>
      </c>
      <c r="DY779" s="145" t="str">
        <f ca="1">INDIRECT(ADDRESS(11+(MATCH(RIGHT(Table14[[#This Row],[spawner_sku]],LEN(Table14[[#This Row],[spawner_sku]])-FIND("/",Table14[[#This Row],[spawner_sku]])),Table28[Entity Prefab],0)),25,1,1,"Entities"))</f>
        <v>no</v>
      </c>
      <c r="DZ779" s="72">
        <v>1</v>
      </c>
      <c r="EA779" s="72">
        <v>1</v>
      </c>
      <c r="EB779" s="72" t="b">
        <v>0</v>
      </c>
      <c r="EC779" s="72"/>
    </row>
    <row r="780" spans="123:133" x14ac:dyDescent="0.25">
      <c r="DS780" t="s">
        <v>3836</v>
      </c>
      <c r="DT780">
        <v>2.5</v>
      </c>
      <c r="DU780">
        <v>100</v>
      </c>
      <c r="DV780">
        <v>100</v>
      </c>
      <c r="DW780" s="75">
        <f ca="1">INDIRECT(ADDRESS(11+(MATCH(RIGHT(Table14[[#This Row],[spawner_sku]],LEN(Table14[[#This Row],[spawner_sku]])-FIND("/",Table14[[#This Row],[spawner_sku]])),Table1[Entity Prefab],0)),10,1,1,"Entities"))</f>
        <v>45</v>
      </c>
      <c r="DX780" s="75">
        <f ca="1">ROUND((Table14[[#This Row],[XP]]*Table14[[#This Row],[entity_spawned (AVG)]])*(Table14[[#This Row],[activating_chance]]/100),0)</f>
        <v>113</v>
      </c>
      <c r="DY780" s="145" t="str">
        <f ca="1">INDIRECT(ADDRESS(11+(MATCH(RIGHT(Table14[[#This Row],[spawner_sku]],LEN(Table14[[#This Row],[spawner_sku]])-FIND("/",Table14[[#This Row],[spawner_sku]])),Table28[Entity Prefab],0)),25,1,1,"Entities"))</f>
        <v>no</v>
      </c>
      <c r="DZ780" s="72">
        <v>2</v>
      </c>
      <c r="EA780" s="72">
        <v>3</v>
      </c>
      <c r="EB780" s="72" t="b">
        <v>0</v>
      </c>
      <c r="EC780" s="72"/>
    </row>
    <row r="781" spans="123:133" x14ac:dyDescent="0.25">
      <c r="DS781" t="s">
        <v>3836</v>
      </c>
      <c r="DT781">
        <v>1.5</v>
      </c>
      <c r="DU781">
        <v>120</v>
      </c>
      <c r="DV781">
        <v>100</v>
      </c>
      <c r="DW781" s="75">
        <f ca="1">INDIRECT(ADDRESS(11+(MATCH(RIGHT(Table14[[#This Row],[spawner_sku]],LEN(Table14[[#This Row],[spawner_sku]])-FIND("/",Table14[[#This Row],[spawner_sku]])),Table1[Entity Prefab],0)),10,1,1,"Entities"))</f>
        <v>45</v>
      </c>
      <c r="DX781" s="75">
        <f ca="1">ROUND((Table14[[#This Row],[XP]]*Table14[[#This Row],[entity_spawned (AVG)]])*(Table14[[#This Row],[activating_chance]]/100),0)</f>
        <v>68</v>
      </c>
      <c r="DY781" s="145" t="str">
        <f ca="1">INDIRECT(ADDRESS(11+(MATCH(RIGHT(Table14[[#This Row],[spawner_sku]],LEN(Table14[[#This Row],[spawner_sku]])-FIND("/",Table14[[#This Row],[spawner_sku]])),Table28[Entity Prefab],0)),25,1,1,"Entities"))</f>
        <v>no</v>
      </c>
      <c r="DZ781" s="72">
        <v>1</v>
      </c>
      <c r="EA781" s="72">
        <v>2</v>
      </c>
      <c r="EB781" s="72" t="b">
        <v>0</v>
      </c>
      <c r="EC781" s="72"/>
    </row>
    <row r="782" spans="123:133" x14ac:dyDescent="0.25">
      <c r="DS782" t="s">
        <v>3836</v>
      </c>
      <c r="DT782">
        <v>1</v>
      </c>
      <c r="DU782">
        <v>120</v>
      </c>
      <c r="DV782">
        <v>30</v>
      </c>
      <c r="DW782" s="75">
        <f ca="1">INDIRECT(ADDRESS(11+(MATCH(RIGHT(Table14[[#This Row],[spawner_sku]],LEN(Table14[[#This Row],[spawner_sku]])-FIND("/",Table14[[#This Row],[spawner_sku]])),Table1[Entity Prefab],0)),10,1,1,"Entities"))</f>
        <v>45</v>
      </c>
      <c r="DX782" s="75">
        <f ca="1">ROUND((Table14[[#This Row],[XP]]*Table14[[#This Row],[entity_spawned (AVG)]])*(Table14[[#This Row],[activating_chance]]/100),0)</f>
        <v>14</v>
      </c>
      <c r="DY782" s="145" t="str">
        <f ca="1">INDIRECT(ADDRESS(11+(MATCH(RIGHT(Table14[[#This Row],[spawner_sku]],LEN(Table14[[#This Row],[spawner_sku]])-FIND("/",Table14[[#This Row],[spawner_sku]])),Table28[Entity Prefab],0)),25,1,1,"Entities"))</f>
        <v>no</v>
      </c>
      <c r="DZ782" s="72">
        <v>1</v>
      </c>
      <c r="EA782" s="72">
        <v>1</v>
      </c>
      <c r="EB782" s="72" t="b">
        <v>0</v>
      </c>
      <c r="EC782" s="72"/>
    </row>
    <row r="783" spans="123:133" x14ac:dyDescent="0.25">
      <c r="DS783" t="s">
        <v>3836</v>
      </c>
      <c r="DT783">
        <v>1.5</v>
      </c>
      <c r="DU783">
        <v>120</v>
      </c>
      <c r="DV783">
        <v>80</v>
      </c>
      <c r="DW783" s="75">
        <f ca="1">INDIRECT(ADDRESS(11+(MATCH(RIGHT(Table14[[#This Row],[spawner_sku]],LEN(Table14[[#This Row],[spawner_sku]])-FIND("/",Table14[[#This Row],[spawner_sku]])),Table1[Entity Prefab],0)),10,1,1,"Entities"))</f>
        <v>45</v>
      </c>
      <c r="DX783" s="75">
        <f ca="1">ROUND((Table14[[#This Row],[XP]]*Table14[[#This Row],[entity_spawned (AVG)]])*(Table14[[#This Row],[activating_chance]]/100),0)</f>
        <v>54</v>
      </c>
      <c r="DY783" s="145" t="str">
        <f ca="1">INDIRECT(ADDRESS(11+(MATCH(RIGHT(Table14[[#This Row],[spawner_sku]],LEN(Table14[[#This Row],[spawner_sku]])-FIND("/",Table14[[#This Row],[spawner_sku]])),Table28[Entity Prefab],0)),25,1,1,"Entities"))</f>
        <v>no</v>
      </c>
      <c r="DZ783" s="72">
        <v>1</v>
      </c>
      <c r="EA783" s="72">
        <v>2</v>
      </c>
      <c r="EB783" s="72" t="b">
        <v>0</v>
      </c>
      <c r="EC783" s="72"/>
    </row>
    <row r="784" spans="123:133" x14ac:dyDescent="0.25">
      <c r="DS784" t="s">
        <v>3836</v>
      </c>
      <c r="DT784">
        <v>2</v>
      </c>
      <c r="DU784">
        <v>100</v>
      </c>
      <c r="DV784">
        <v>100</v>
      </c>
      <c r="DW784" s="75">
        <f ca="1">INDIRECT(ADDRESS(11+(MATCH(RIGHT(Table14[[#This Row],[spawner_sku]],LEN(Table14[[#This Row],[spawner_sku]])-FIND("/",Table14[[#This Row],[spawner_sku]])),Table1[Entity Prefab],0)),10,1,1,"Entities"))</f>
        <v>45</v>
      </c>
      <c r="DX784" s="75">
        <f ca="1">ROUND((Table14[[#This Row],[XP]]*Table14[[#This Row],[entity_spawned (AVG)]])*(Table14[[#This Row],[activating_chance]]/100),0)</f>
        <v>90</v>
      </c>
      <c r="DY784" s="145" t="str">
        <f ca="1">INDIRECT(ADDRESS(11+(MATCH(RIGHT(Table14[[#This Row],[spawner_sku]],LEN(Table14[[#This Row],[spawner_sku]])-FIND("/",Table14[[#This Row],[spawner_sku]])),Table28[Entity Prefab],0)),25,1,1,"Entities"))</f>
        <v>no</v>
      </c>
      <c r="DZ784" s="72">
        <v>2</v>
      </c>
      <c r="EA784" s="72">
        <v>2</v>
      </c>
      <c r="EB784" s="72" t="b">
        <v>0</v>
      </c>
      <c r="EC784" s="72"/>
    </row>
    <row r="785" spans="123:133" x14ac:dyDescent="0.25">
      <c r="DS785" t="s">
        <v>3836</v>
      </c>
      <c r="DT785">
        <v>2.5</v>
      </c>
      <c r="DU785">
        <v>150</v>
      </c>
      <c r="DV785">
        <v>100</v>
      </c>
      <c r="DW785" s="75">
        <f ca="1">INDIRECT(ADDRESS(11+(MATCH(RIGHT(Table14[[#This Row],[spawner_sku]],LEN(Table14[[#This Row],[spawner_sku]])-FIND("/",Table14[[#This Row],[spawner_sku]])),Table1[Entity Prefab],0)),10,1,1,"Entities"))</f>
        <v>45</v>
      </c>
      <c r="DX785" s="75">
        <f ca="1">ROUND((Table14[[#This Row],[XP]]*Table14[[#This Row],[entity_spawned (AVG)]])*(Table14[[#This Row],[activating_chance]]/100),0)</f>
        <v>113</v>
      </c>
      <c r="DY785" s="145" t="str">
        <f ca="1">INDIRECT(ADDRESS(11+(MATCH(RIGHT(Table14[[#This Row],[spawner_sku]],LEN(Table14[[#This Row],[spawner_sku]])-FIND("/",Table14[[#This Row],[spawner_sku]])),Table28[Entity Prefab],0)),25,1,1,"Entities"))</f>
        <v>no</v>
      </c>
      <c r="DZ785" s="72">
        <v>2</v>
      </c>
      <c r="EA785" s="72">
        <v>3</v>
      </c>
      <c r="EB785" s="72" t="b">
        <v>0</v>
      </c>
      <c r="EC785" s="72"/>
    </row>
    <row r="786" spans="123:133" x14ac:dyDescent="0.25">
      <c r="DS786" t="s">
        <v>3836</v>
      </c>
      <c r="DT786">
        <v>1</v>
      </c>
      <c r="DU786">
        <v>120</v>
      </c>
      <c r="DV786">
        <v>100</v>
      </c>
      <c r="DW786" s="75">
        <f ca="1">INDIRECT(ADDRESS(11+(MATCH(RIGHT(Table14[[#This Row],[spawner_sku]],LEN(Table14[[#This Row],[spawner_sku]])-FIND("/",Table14[[#This Row],[spawner_sku]])),Table1[Entity Prefab],0)),10,1,1,"Entities"))</f>
        <v>45</v>
      </c>
      <c r="DX786" s="75">
        <f ca="1">ROUND((Table14[[#This Row],[XP]]*Table14[[#This Row],[entity_spawned (AVG)]])*(Table14[[#This Row],[activating_chance]]/100),0)</f>
        <v>45</v>
      </c>
      <c r="DY786" s="145" t="str">
        <f ca="1">INDIRECT(ADDRESS(11+(MATCH(RIGHT(Table14[[#This Row],[spawner_sku]],LEN(Table14[[#This Row],[spawner_sku]])-FIND("/",Table14[[#This Row],[spawner_sku]])),Table28[Entity Prefab],0)),25,1,1,"Entities"))</f>
        <v>no</v>
      </c>
      <c r="DZ786" s="72">
        <v>1</v>
      </c>
      <c r="EA786" s="72">
        <v>1</v>
      </c>
      <c r="EB786" s="72" t="b">
        <v>0</v>
      </c>
      <c r="EC786" s="72"/>
    </row>
    <row r="787" spans="123:133" x14ac:dyDescent="0.25">
      <c r="DS787" t="s">
        <v>3836</v>
      </c>
      <c r="DT787">
        <v>1</v>
      </c>
      <c r="DU787">
        <v>100</v>
      </c>
      <c r="DV787">
        <v>50</v>
      </c>
      <c r="DW787" s="75">
        <f ca="1">INDIRECT(ADDRESS(11+(MATCH(RIGHT(Table14[[#This Row],[spawner_sku]],LEN(Table14[[#This Row],[spawner_sku]])-FIND("/",Table14[[#This Row],[spawner_sku]])),Table1[Entity Prefab],0)),10,1,1,"Entities"))</f>
        <v>45</v>
      </c>
      <c r="DX787" s="75">
        <f ca="1">ROUND((Table14[[#This Row],[XP]]*Table14[[#This Row],[entity_spawned (AVG)]])*(Table14[[#This Row],[activating_chance]]/100),0)</f>
        <v>23</v>
      </c>
      <c r="DY787" s="145" t="str">
        <f ca="1">INDIRECT(ADDRESS(11+(MATCH(RIGHT(Table14[[#This Row],[spawner_sku]],LEN(Table14[[#This Row],[spawner_sku]])-FIND("/",Table14[[#This Row],[spawner_sku]])),Table28[Entity Prefab],0)),25,1,1,"Entities"))</f>
        <v>no</v>
      </c>
      <c r="DZ787" s="72">
        <v>1</v>
      </c>
      <c r="EA787" s="72">
        <v>1</v>
      </c>
      <c r="EB787" s="72" t="b">
        <v>0</v>
      </c>
      <c r="EC787" s="72"/>
    </row>
    <row r="788" spans="123:133" x14ac:dyDescent="0.25">
      <c r="DS788" t="s">
        <v>3836</v>
      </c>
      <c r="DT788">
        <v>1</v>
      </c>
      <c r="DU788">
        <v>70</v>
      </c>
      <c r="DV788">
        <v>100</v>
      </c>
      <c r="DW788" s="75">
        <f ca="1">INDIRECT(ADDRESS(11+(MATCH(RIGHT(Table14[[#This Row],[spawner_sku]],LEN(Table14[[#This Row],[spawner_sku]])-FIND("/",Table14[[#This Row],[spawner_sku]])),Table1[Entity Prefab],0)),10,1,1,"Entities"))</f>
        <v>45</v>
      </c>
      <c r="DX788" s="75">
        <f ca="1">ROUND((Table14[[#This Row],[XP]]*Table14[[#This Row],[entity_spawned (AVG)]])*(Table14[[#This Row],[activating_chance]]/100),0)</f>
        <v>45</v>
      </c>
      <c r="DY788" s="145" t="str">
        <f ca="1">INDIRECT(ADDRESS(11+(MATCH(RIGHT(Table14[[#This Row],[spawner_sku]],LEN(Table14[[#This Row],[spawner_sku]])-FIND("/",Table14[[#This Row],[spawner_sku]])),Table28[Entity Prefab],0)),25,1,1,"Entities"))</f>
        <v>no</v>
      </c>
      <c r="DZ788" s="72">
        <v>1</v>
      </c>
      <c r="EA788" s="72">
        <v>1</v>
      </c>
      <c r="EB788" s="72" t="b">
        <v>0</v>
      </c>
      <c r="EC788" s="72"/>
    </row>
    <row r="789" spans="123:133" x14ac:dyDescent="0.25">
      <c r="DS789" t="s">
        <v>3836</v>
      </c>
      <c r="DT789">
        <v>1</v>
      </c>
      <c r="DU789">
        <v>100</v>
      </c>
      <c r="DV789">
        <v>30</v>
      </c>
      <c r="DW789" s="75">
        <f ca="1">INDIRECT(ADDRESS(11+(MATCH(RIGHT(Table14[[#This Row],[spawner_sku]],LEN(Table14[[#This Row],[spawner_sku]])-FIND("/",Table14[[#This Row],[spawner_sku]])),Table1[Entity Prefab],0)),10,1,1,"Entities"))</f>
        <v>45</v>
      </c>
      <c r="DX789" s="75">
        <f ca="1">ROUND((Table14[[#This Row],[XP]]*Table14[[#This Row],[entity_spawned (AVG)]])*(Table14[[#This Row],[activating_chance]]/100),0)</f>
        <v>14</v>
      </c>
      <c r="DY789" s="145" t="str">
        <f ca="1">INDIRECT(ADDRESS(11+(MATCH(RIGHT(Table14[[#This Row],[spawner_sku]],LEN(Table14[[#This Row],[spawner_sku]])-FIND("/",Table14[[#This Row],[spawner_sku]])),Table28[Entity Prefab],0)),25,1,1,"Entities"))</f>
        <v>no</v>
      </c>
      <c r="DZ789" s="72">
        <v>1</v>
      </c>
      <c r="EA789" s="72">
        <v>1</v>
      </c>
      <c r="EB789" s="72" t="b">
        <v>0</v>
      </c>
      <c r="EC789" s="72"/>
    </row>
    <row r="790" spans="123:133" x14ac:dyDescent="0.25">
      <c r="DS790" t="s">
        <v>3836</v>
      </c>
      <c r="DT790">
        <v>1</v>
      </c>
      <c r="DU790">
        <v>100</v>
      </c>
      <c r="DV790">
        <v>100</v>
      </c>
      <c r="DW790" s="75">
        <f ca="1">INDIRECT(ADDRESS(11+(MATCH(RIGHT(Table14[[#This Row],[spawner_sku]],LEN(Table14[[#This Row],[spawner_sku]])-FIND("/",Table14[[#This Row],[spawner_sku]])),Table1[Entity Prefab],0)),10,1,1,"Entities"))</f>
        <v>45</v>
      </c>
      <c r="DX790" s="75">
        <f ca="1">ROUND((Table14[[#This Row],[XP]]*Table14[[#This Row],[entity_spawned (AVG)]])*(Table14[[#This Row],[activating_chance]]/100),0)</f>
        <v>45</v>
      </c>
      <c r="DY790" s="145" t="str">
        <f ca="1">INDIRECT(ADDRESS(11+(MATCH(RIGHT(Table14[[#This Row],[spawner_sku]],LEN(Table14[[#This Row],[spawner_sku]])-FIND("/",Table14[[#This Row],[spawner_sku]])),Table28[Entity Prefab],0)),25,1,1,"Entities"))</f>
        <v>no</v>
      </c>
      <c r="DZ790" s="72">
        <v>1</v>
      </c>
      <c r="EA790" s="72">
        <v>1</v>
      </c>
      <c r="EB790" s="72" t="b">
        <v>0</v>
      </c>
      <c r="EC790" s="72"/>
    </row>
    <row r="791" spans="123:133" x14ac:dyDescent="0.25">
      <c r="DS791" t="s">
        <v>3836</v>
      </c>
      <c r="DT791">
        <v>2</v>
      </c>
      <c r="DU791">
        <v>80</v>
      </c>
      <c r="DV791">
        <v>100</v>
      </c>
      <c r="DW791" s="75">
        <f ca="1">INDIRECT(ADDRESS(11+(MATCH(RIGHT(Table14[[#This Row],[spawner_sku]],LEN(Table14[[#This Row],[spawner_sku]])-FIND("/",Table14[[#This Row],[spawner_sku]])),Table1[Entity Prefab],0)),10,1,1,"Entities"))</f>
        <v>45</v>
      </c>
      <c r="DX791" s="75">
        <f ca="1">ROUND((Table14[[#This Row],[XP]]*Table14[[#This Row],[entity_spawned (AVG)]])*(Table14[[#This Row],[activating_chance]]/100),0)</f>
        <v>90</v>
      </c>
      <c r="DY791" s="145" t="str">
        <f ca="1">INDIRECT(ADDRESS(11+(MATCH(RIGHT(Table14[[#This Row],[spawner_sku]],LEN(Table14[[#This Row],[spawner_sku]])-FIND("/",Table14[[#This Row],[spawner_sku]])),Table28[Entity Prefab],0)),25,1,1,"Entities"))</f>
        <v>no</v>
      </c>
      <c r="DZ791" s="72">
        <v>1</v>
      </c>
      <c r="EA791" s="72">
        <v>3</v>
      </c>
      <c r="EB791" s="72" t="b">
        <v>0</v>
      </c>
      <c r="EC791" s="72"/>
    </row>
    <row r="792" spans="123:133" x14ac:dyDescent="0.25">
      <c r="DS792" t="s">
        <v>3836</v>
      </c>
      <c r="DT792">
        <v>1</v>
      </c>
      <c r="DU792">
        <v>110</v>
      </c>
      <c r="DV792">
        <v>100</v>
      </c>
      <c r="DW792" s="75">
        <f ca="1">INDIRECT(ADDRESS(11+(MATCH(RIGHT(Table14[[#This Row],[spawner_sku]],LEN(Table14[[#This Row],[spawner_sku]])-FIND("/",Table14[[#This Row],[spawner_sku]])),Table1[Entity Prefab],0)),10,1,1,"Entities"))</f>
        <v>45</v>
      </c>
      <c r="DX792" s="75">
        <f ca="1">ROUND((Table14[[#This Row],[XP]]*Table14[[#This Row],[entity_spawned (AVG)]])*(Table14[[#This Row],[activating_chance]]/100),0)</f>
        <v>45</v>
      </c>
      <c r="DY792" s="145" t="str">
        <f ca="1">INDIRECT(ADDRESS(11+(MATCH(RIGHT(Table14[[#This Row],[spawner_sku]],LEN(Table14[[#This Row],[spawner_sku]])-FIND("/",Table14[[#This Row],[spawner_sku]])),Table28[Entity Prefab],0)),25,1,1,"Entities"))</f>
        <v>no</v>
      </c>
      <c r="DZ792" s="72">
        <v>1</v>
      </c>
      <c r="EA792" s="72">
        <v>1</v>
      </c>
      <c r="EB792" s="72" t="b">
        <v>0</v>
      </c>
      <c r="EC792" s="72"/>
    </row>
    <row r="793" spans="123:133" x14ac:dyDescent="0.25">
      <c r="DS793" t="s">
        <v>3836</v>
      </c>
      <c r="DT793">
        <v>2</v>
      </c>
      <c r="DU793">
        <v>90</v>
      </c>
      <c r="DV793">
        <v>100</v>
      </c>
      <c r="DW793" s="75">
        <f ca="1">INDIRECT(ADDRESS(11+(MATCH(RIGHT(Table14[[#This Row],[spawner_sku]],LEN(Table14[[#This Row],[spawner_sku]])-FIND("/",Table14[[#This Row],[spawner_sku]])),Table1[Entity Prefab],0)),10,1,1,"Entities"))</f>
        <v>45</v>
      </c>
      <c r="DX793" s="75">
        <f ca="1">ROUND((Table14[[#This Row],[XP]]*Table14[[#This Row],[entity_spawned (AVG)]])*(Table14[[#This Row],[activating_chance]]/100),0)</f>
        <v>90</v>
      </c>
      <c r="DY793" s="145" t="str">
        <f ca="1">INDIRECT(ADDRESS(11+(MATCH(RIGHT(Table14[[#This Row],[spawner_sku]],LEN(Table14[[#This Row],[spawner_sku]])-FIND("/",Table14[[#This Row],[spawner_sku]])),Table28[Entity Prefab],0)),25,1,1,"Entities"))</f>
        <v>no</v>
      </c>
      <c r="DZ793" s="72">
        <v>2</v>
      </c>
      <c r="EA793" s="72">
        <v>2</v>
      </c>
      <c r="EB793" s="72" t="b">
        <v>0</v>
      </c>
      <c r="EC793" s="72"/>
    </row>
    <row r="794" spans="123:133" x14ac:dyDescent="0.25">
      <c r="DS794" t="s">
        <v>3836</v>
      </c>
      <c r="DT794">
        <v>2.5</v>
      </c>
      <c r="DU794">
        <v>100</v>
      </c>
      <c r="DV794">
        <v>100</v>
      </c>
      <c r="DW794" s="75">
        <f ca="1">INDIRECT(ADDRESS(11+(MATCH(RIGHT(Table14[[#This Row],[spawner_sku]],LEN(Table14[[#This Row],[spawner_sku]])-FIND("/",Table14[[#This Row],[spawner_sku]])),Table1[Entity Prefab],0)),10,1,1,"Entities"))</f>
        <v>45</v>
      </c>
      <c r="DX794" s="75">
        <f ca="1">ROUND((Table14[[#This Row],[XP]]*Table14[[#This Row],[entity_spawned (AVG)]])*(Table14[[#This Row],[activating_chance]]/100),0)</f>
        <v>113</v>
      </c>
      <c r="DY794" s="145" t="str">
        <f ca="1">INDIRECT(ADDRESS(11+(MATCH(RIGHT(Table14[[#This Row],[spawner_sku]],LEN(Table14[[#This Row],[spawner_sku]])-FIND("/",Table14[[#This Row],[spawner_sku]])),Table28[Entity Prefab],0)),25,1,1,"Entities"))</f>
        <v>no</v>
      </c>
      <c r="DZ794" s="72">
        <v>2</v>
      </c>
      <c r="EA794" s="72">
        <v>3</v>
      </c>
      <c r="EB794" s="72" t="b">
        <v>0</v>
      </c>
      <c r="EC794" s="72"/>
    </row>
    <row r="795" spans="123:133" x14ac:dyDescent="0.25">
      <c r="DS795" t="s">
        <v>3836</v>
      </c>
      <c r="DT795">
        <v>2</v>
      </c>
      <c r="DU795">
        <v>120</v>
      </c>
      <c r="DV795">
        <v>100</v>
      </c>
      <c r="DW795" s="75">
        <f ca="1">INDIRECT(ADDRESS(11+(MATCH(RIGHT(Table14[[#This Row],[spawner_sku]],LEN(Table14[[#This Row],[spawner_sku]])-FIND("/",Table14[[#This Row],[spawner_sku]])),Table1[Entity Prefab],0)),10,1,1,"Entities"))</f>
        <v>45</v>
      </c>
      <c r="DX795" s="75">
        <f ca="1">ROUND((Table14[[#This Row],[XP]]*Table14[[#This Row],[entity_spawned (AVG)]])*(Table14[[#This Row],[activating_chance]]/100),0)</f>
        <v>90</v>
      </c>
      <c r="DY795" s="145" t="str">
        <f ca="1">INDIRECT(ADDRESS(11+(MATCH(RIGHT(Table14[[#This Row],[spawner_sku]],LEN(Table14[[#This Row],[spawner_sku]])-FIND("/",Table14[[#This Row],[spawner_sku]])),Table28[Entity Prefab],0)),25,1,1,"Entities"))</f>
        <v>no</v>
      </c>
      <c r="DZ795" s="72">
        <v>2</v>
      </c>
      <c r="EA795" s="72">
        <v>2</v>
      </c>
      <c r="EB795" s="72" t="b">
        <v>0</v>
      </c>
      <c r="EC795" s="72"/>
    </row>
    <row r="796" spans="123:133" x14ac:dyDescent="0.25">
      <c r="DS796" t="s">
        <v>3836</v>
      </c>
      <c r="DT796">
        <v>1</v>
      </c>
      <c r="DU796">
        <v>100</v>
      </c>
      <c r="DV796">
        <v>100</v>
      </c>
      <c r="DW796" s="75">
        <f ca="1">INDIRECT(ADDRESS(11+(MATCH(RIGHT(Table14[[#This Row],[spawner_sku]],LEN(Table14[[#This Row],[spawner_sku]])-FIND("/",Table14[[#This Row],[spawner_sku]])),Table1[Entity Prefab],0)),10,1,1,"Entities"))</f>
        <v>45</v>
      </c>
      <c r="DX796" s="75">
        <f ca="1">ROUND((Table14[[#This Row],[XP]]*Table14[[#This Row],[entity_spawned (AVG)]])*(Table14[[#This Row],[activating_chance]]/100),0)</f>
        <v>45</v>
      </c>
      <c r="DY796" s="145" t="str">
        <f ca="1">INDIRECT(ADDRESS(11+(MATCH(RIGHT(Table14[[#This Row],[spawner_sku]],LEN(Table14[[#This Row],[spawner_sku]])-FIND("/",Table14[[#This Row],[spawner_sku]])),Table28[Entity Prefab],0)),25,1,1,"Entities"))</f>
        <v>no</v>
      </c>
      <c r="DZ796" s="72">
        <v>1</v>
      </c>
      <c r="EA796" s="72">
        <v>1</v>
      </c>
      <c r="EB796" s="72" t="b">
        <v>0</v>
      </c>
      <c r="EC796" s="72"/>
    </row>
    <row r="797" spans="123:133" x14ac:dyDescent="0.25">
      <c r="DS797" t="s">
        <v>3836</v>
      </c>
      <c r="DT797">
        <v>2</v>
      </c>
      <c r="DU797">
        <v>100</v>
      </c>
      <c r="DV797">
        <v>100</v>
      </c>
      <c r="DW797" s="75">
        <f ca="1">INDIRECT(ADDRESS(11+(MATCH(RIGHT(Table14[[#This Row],[spawner_sku]],LEN(Table14[[#This Row],[spawner_sku]])-FIND("/",Table14[[#This Row],[spawner_sku]])),Table1[Entity Prefab],0)),10,1,1,"Entities"))</f>
        <v>45</v>
      </c>
      <c r="DX797" s="75">
        <f ca="1">ROUND((Table14[[#This Row],[XP]]*Table14[[#This Row],[entity_spawned (AVG)]])*(Table14[[#This Row],[activating_chance]]/100),0)</f>
        <v>90</v>
      </c>
      <c r="DY797" s="145" t="str">
        <f ca="1">INDIRECT(ADDRESS(11+(MATCH(RIGHT(Table14[[#This Row],[spawner_sku]],LEN(Table14[[#This Row],[spawner_sku]])-FIND("/",Table14[[#This Row],[spawner_sku]])),Table28[Entity Prefab],0)),25,1,1,"Entities"))</f>
        <v>no</v>
      </c>
      <c r="DZ797" s="72">
        <v>2</v>
      </c>
      <c r="EA797" s="72">
        <v>2</v>
      </c>
      <c r="EB797" s="72" t="b">
        <v>0</v>
      </c>
      <c r="EC797" s="72"/>
    </row>
    <row r="798" spans="123:133" x14ac:dyDescent="0.25">
      <c r="DS798" t="s">
        <v>3836</v>
      </c>
      <c r="DT798">
        <v>1</v>
      </c>
      <c r="DU798">
        <v>90</v>
      </c>
      <c r="DV798">
        <v>10</v>
      </c>
      <c r="DW798" s="75">
        <f ca="1">INDIRECT(ADDRESS(11+(MATCH(RIGHT(Table14[[#This Row],[spawner_sku]],LEN(Table14[[#This Row],[spawner_sku]])-FIND("/",Table14[[#This Row],[spawner_sku]])),Table1[Entity Prefab],0)),10,1,1,"Entities"))</f>
        <v>45</v>
      </c>
      <c r="DX798" s="75">
        <f ca="1">ROUND((Table14[[#This Row],[XP]]*Table14[[#This Row],[entity_spawned (AVG)]])*(Table14[[#This Row],[activating_chance]]/100),0)</f>
        <v>5</v>
      </c>
      <c r="DY798" s="145" t="str">
        <f ca="1">INDIRECT(ADDRESS(11+(MATCH(RIGHT(Table14[[#This Row],[spawner_sku]],LEN(Table14[[#This Row],[spawner_sku]])-FIND("/",Table14[[#This Row],[spawner_sku]])),Table28[Entity Prefab],0)),25,1,1,"Entities"))</f>
        <v>no</v>
      </c>
      <c r="DZ798" s="72">
        <v>1</v>
      </c>
      <c r="EA798" s="72">
        <v>1</v>
      </c>
      <c r="EB798" s="72" t="b">
        <v>0</v>
      </c>
      <c r="EC798" s="72"/>
    </row>
    <row r="799" spans="123:133" x14ac:dyDescent="0.25">
      <c r="DS799" t="s">
        <v>3836</v>
      </c>
      <c r="DT799">
        <v>1.5</v>
      </c>
      <c r="DU799">
        <v>100</v>
      </c>
      <c r="DV799">
        <v>100</v>
      </c>
      <c r="DW799" s="75">
        <f ca="1">INDIRECT(ADDRESS(11+(MATCH(RIGHT(Table14[[#This Row],[spawner_sku]],LEN(Table14[[#This Row],[spawner_sku]])-FIND("/",Table14[[#This Row],[spawner_sku]])),Table1[Entity Prefab],0)),10,1,1,"Entities"))</f>
        <v>45</v>
      </c>
      <c r="DX799" s="75">
        <f ca="1">ROUND((Table14[[#This Row],[XP]]*Table14[[#This Row],[entity_spawned (AVG)]])*(Table14[[#This Row],[activating_chance]]/100),0)</f>
        <v>68</v>
      </c>
      <c r="DY799" s="145" t="str">
        <f ca="1">INDIRECT(ADDRESS(11+(MATCH(RIGHT(Table14[[#This Row],[spawner_sku]],LEN(Table14[[#This Row],[spawner_sku]])-FIND("/",Table14[[#This Row],[spawner_sku]])),Table28[Entity Prefab],0)),25,1,1,"Entities"))</f>
        <v>no</v>
      </c>
      <c r="DZ799" s="72">
        <v>1</v>
      </c>
      <c r="EA799" s="72">
        <v>2</v>
      </c>
      <c r="EB799" s="72" t="b">
        <v>0</v>
      </c>
      <c r="EC799" s="72"/>
    </row>
    <row r="800" spans="123:133" x14ac:dyDescent="0.25">
      <c r="DS800" t="s">
        <v>3836</v>
      </c>
      <c r="DT800">
        <v>2</v>
      </c>
      <c r="DU800">
        <v>120</v>
      </c>
      <c r="DV800">
        <v>100</v>
      </c>
      <c r="DW800" s="75">
        <f ca="1">INDIRECT(ADDRESS(11+(MATCH(RIGHT(Table14[[#This Row],[spawner_sku]],LEN(Table14[[#This Row],[spawner_sku]])-FIND("/",Table14[[#This Row],[spawner_sku]])),Table1[Entity Prefab],0)),10,1,1,"Entities"))</f>
        <v>45</v>
      </c>
      <c r="DX800" s="75">
        <f ca="1">ROUND((Table14[[#This Row],[XP]]*Table14[[#This Row],[entity_spawned (AVG)]])*(Table14[[#This Row],[activating_chance]]/100),0)</f>
        <v>90</v>
      </c>
      <c r="DY800" s="145" t="str">
        <f ca="1">INDIRECT(ADDRESS(11+(MATCH(RIGHT(Table14[[#This Row],[spawner_sku]],LEN(Table14[[#This Row],[spawner_sku]])-FIND("/",Table14[[#This Row],[spawner_sku]])),Table28[Entity Prefab],0)),25,1,1,"Entities"))</f>
        <v>no</v>
      </c>
      <c r="DZ800" s="72">
        <v>2</v>
      </c>
      <c r="EA800" s="72">
        <v>2</v>
      </c>
      <c r="EB800" s="72" t="b">
        <v>0</v>
      </c>
      <c r="EC800" s="72"/>
    </row>
    <row r="801" spans="123:133" x14ac:dyDescent="0.25">
      <c r="DS801" t="s">
        <v>3836</v>
      </c>
      <c r="DT801">
        <v>1.5</v>
      </c>
      <c r="DU801">
        <v>100</v>
      </c>
      <c r="DV801">
        <v>80</v>
      </c>
      <c r="DW801" s="75">
        <f ca="1">INDIRECT(ADDRESS(11+(MATCH(RIGHT(Table14[[#This Row],[spawner_sku]],LEN(Table14[[#This Row],[spawner_sku]])-FIND("/",Table14[[#This Row],[spawner_sku]])),Table1[Entity Prefab],0)),10,1,1,"Entities"))</f>
        <v>45</v>
      </c>
      <c r="DX801" s="75">
        <f ca="1">ROUND((Table14[[#This Row],[XP]]*Table14[[#This Row],[entity_spawned (AVG)]])*(Table14[[#This Row],[activating_chance]]/100),0)</f>
        <v>54</v>
      </c>
      <c r="DY801" s="145" t="str">
        <f ca="1">INDIRECT(ADDRESS(11+(MATCH(RIGHT(Table14[[#This Row],[spawner_sku]],LEN(Table14[[#This Row],[spawner_sku]])-FIND("/",Table14[[#This Row],[spawner_sku]])),Table28[Entity Prefab],0)),25,1,1,"Entities"))</f>
        <v>no</v>
      </c>
      <c r="DZ801" s="72">
        <v>1</v>
      </c>
      <c r="EA801" s="72">
        <v>2</v>
      </c>
      <c r="EB801" s="72" t="b">
        <v>0</v>
      </c>
      <c r="EC801" s="72"/>
    </row>
    <row r="802" spans="123:133" x14ac:dyDescent="0.25">
      <c r="DS802" t="s">
        <v>3836</v>
      </c>
      <c r="DT802">
        <v>2.5</v>
      </c>
      <c r="DU802">
        <v>100</v>
      </c>
      <c r="DV802">
        <v>100</v>
      </c>
      <c r="DW802" s="75">
        <f ca="1">INDIRECT(ADDRESS(11+(MATCH(RIGHT(Table14[[#This Row],[spawner_sku]],LEN(Table14[[#This Row],[spawner_sku]])-FIND("/",Table14[[#This Row],[spawner_sku]])),Table1[Entity Prefab],0)),10,1,1,"Entities"))</f>
        <v>45</v>
      </c>
      <c r="DX802" s="75">
        <f ca="1">ROUND((Table14[[#This Row],[XP]]*Table14[[#This Row],[entity_spawned (AVG)]])*(Table14[[#This Row],[activating_chance]]/100),0)</f>
        <v>113</v>
      </c>
      <c r="DY802" s="145" t="str">
        <f ca="1">INDIRECT(ADDRESS(11+(MATCH(RIGHT(Table14[[#This Row],[spawner_sku]],LEN(Table14[[#This Row],[spawner_sku]])-FIND("/",Table14[[#This Row],[spawner_sku]])),Table28[Entity Prefab],0)),25,1,1,"Entities"))</f>
        <v>no</v>
      </c>
      <c r="DZ802" s="72">
        <v>2</v>
      </c>
      <c r="EA802" s="72">
        <v>3</v>
      </c>
      <c r="EB802" s="72" t="b">
        <v>0</v>
      </c>
      <c r="EC802" s="72"/>
    </row>
    <row r="803" spans="123:133" x14ac:dyDescent="0.25">
      <c r="DS803" t="s">
        <v>490</v>
      </c>
      <c r="DT803">
        <v>1</v>
      </c>
      <c r="DU803">
        <v>300</v>
      </c>
      <c r="DV803">
        <v>100</v>
      </c>
      <c r="DW803" s="75">
        <f ca="1">INDIRECT(ADDRESS(11+(MATCH(RIGHT(Table14[[#This Row],[spawner_sku]],LEN(Table14[[#This Row],[spawner_sku]])-FIND("/",Table14[[#This Row],[spawner_sku]])),Table1[Entity Prefab],0)),10,1,1,"Entities"))</f>
        <v>83</v>
      </c>
      <c r="DX803" s="75">
        <f ca="1">ROUND((Table14[[#This Row],[XP]]*Table14[[#This Row],[entity_spawned (AVG)]])*(Table14[[#This Row],[activating_chance]]/100),0)</f>
        <v>83</v>
      </c>
      <c r="DY803" s="145" t="str">
        <f ca="1">INDIRECT(ADDRESS(11+(MATCH(RIGHT(Table14[[#This Row],[spawner_sku]],LEN(Table14[[#This Row],[spawner_sku]])-FIND("/",Table14[[#This Row],[spawner_sku]])),Table28[Entity Prefab],0)),25,1,1,"Entities"))</f>
        <v>yes</v>
      </c>
      <c r="DZ803" s="72">
        <v>1</v>
      </c>
      <c r="EA803" s="72">
        <v>1</v>
      </c>
      <c r="EB803" s="72" t="b">
        <v>0</v>
      </c>
      <c r="EC803" s="72"/>
    </row>
    <row r="804" spans="123:133" x14ac:dyDescent="0.25">
      <c r="DS804" t="s">
        <v>490</v>
      </c>
      <c r="DT804">
        <v>1</v>
      </c>
      <c r="DU804">
        <v>300</v>
      </c>
      <c r="DV804">
        <v>100</v>
      </c>
      <c r="DW804" s="75">
        <f ca="1">INDIRECT(ADDRESS(11+(MATCH(RIGHT(Table14[[#This Row],[spawner_sku]],LEN(Table14[[#This Row],[spawner_sku]])-FIND("/",Table14[[#This Row],[spawner_sku]])),Table1[Entity Prefab],0)),10,1,1,"Entities"))</f>
        <v>83</v>
      </c>
      <c r="DX804" s="75">
        <f ca="1">ROUND((Table14[[#This Row],[XP]]*Table14[[#This Row],[entity_spawned (AVG)]])*(Table14[[#This Row],[activating_chance]]/100),0)</f>
        <v>83</v>
      </c>
      <c r="DY804" s="145" t="str">
        <f ca="1">INDIRECT(ADDRESS(11+(MATCH(RIGHT(Table14[[#This Row],[spawner_sku]],LEN(Table14[[#This Row],[spawner_sku]])-FIND("/",Table14[[#This Row],[spawner_sku]])),Table28[Entity Prefab],0)),25,1,1,"Entities"))</f>
        <v>yes</v>
      </c>
      <c r="DZ804" s="72">
        <v>1</v>
      </c>
      <c r="EA804" s="72">
        <v>1</v>
      </c>
      <c r="EB804" s="72" t="b">
        <v>0</v>
      </c>
      <c r="EC804" s="72"/>
    </row>
    <row r="805" spans="123:133" x14ac:dyDescent="0.25">
      <c r="EC805" s="72"/>
    </row>
    <row r="806" spans="123:133" x14ac:dyDescent="0.25">
      <c r="EC806" s="72"/>
    </row>
    <row r="807" spans="123:133" x14ac:dyDescent="0.25">
      <c r="EC807" s="72"/>
    </row>
    <row r="808" spans="123:133" x14ac:dyDescent="0.25">
      <c r="EC808" s="72"/>
    </row>
    <row r="809" spans="123:133" x14ac:dyDescent="0.25">
      <c r="EC809" s="72"/>
    </row>
    <row r="810" spans="123:133" x14ac:dyDescent="0.25">
      <c r="EC810" s="72"/>
    </row>
    <row r="811" spans="123:133" x14ac:dyDescent="0.25">
      <c r="EC811" s="72"/>
    </row>
    <row r="812" spans="123:133" x14ac:dyDescent="0.25">
      <c r="EC812" s="72"/>
    </row>
    <row r="813" spans="123:133" x14ac:dyDescent="0.25">
      <c r="EC813" s="72"/>
    </row>
    <row r="814" spans="123:133" x14ac:dyDescent="0.25">
      <c r="EC814" s="72"/>
    </row>
    <row r="815" spans="123:133" x14ac:dyDescent="0.25">
      <c r="EC815" s="72"/>
    </row>
    <row r="816" spans="12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CS22:CS402 DD22:DD225 DO22:DO327 DZ22:DZ804 EK22:EK67 I22:I616 T22:T256 AE22:AE92 AP22:AP403 BA22:BA170 BL22:BL246 BW22:BW453 CH22:CH336 EV22:EV336 FG22:FG241 FR22:FR174 GC22:GC221 GN22:GN154">
    <cfRule type="expression" dxfId="5" priority="140">
      <formula>OR(AND(I22&lt;5,J22&gt;4),I22&gt;J22)</formula>
    </cfRule>
  </conditionalFormatting>
  <conditionalFormatting sqref="CT22:CT402 DE22:DE225 DP22:DP327 EA22:EA804 EL22:EL67 J22:J616 U22:U256 AF22:AF92 AQ22:AQ403 BB22:BB170 BM22:BM246 BX22:BX453 CI22:CI336 EW22:EW336 FH22:FH241 FS22:FS174 GD22:GD221 GO22:GO154">
    <cfRule type="expression" dxfId="4" priority="138">
      <formula>OR(AND(I22&lt;5,J22&gt;4),I22&gt;J22)</formula>
    </cfRule>
  </conditionalFormatting>
  <conditionalFormatting sqref="CU22:CU402 DF22:DF225 DQ22:DQ327 EB22:EB804 EM22:EM67 K22:K616 V22:V256 AG22:AG92 AR22:AR403 BC22:BC170 BN22:BN246 BY22:BY453 CJ22:CJ336 EX22:EX336 FI22:FI241 FT22:FT174 GE22:GE221 GP22:GP154">
    <cfRule type="expression" dxfId="3"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5"/>
  <sheetViews>
    <sheetView topLeftCell="AC1" workbookViewId="0">
      <selection activeCell="AT49" sqref="AT49"/>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4467</v>
      </c>
    </row>
    <row r="2" spans="1:49" x14ac:dyDescent="0.25">
      <c r="A2" s="156" t="s">
        <v>2722</v>
      </c>
      <c r="B2" s="156" t="s">
        <v>3866</v>
      </c>
      <c r="E2" s="82"/>
    </row>
    <row r="3" spans="1:49" x14ac:dyDescent="0.25">
      <c r="A3" s="155" t="s">
        <v>123</v>
      </c>
      <c r="B3" s="155">
        <v>3</v>
      </c>
    </row>
    <row r="4" spans="1:49" x14ac:dyDescent="0.25">
      <c r="A4" s="155" t="s">
        <v>2779</v>
      </c>
      <c r="B4" s="155">
        <v>1</v>
      </c>
      <c r="E4" t="s">
        <v>391</v>
      </c>
      <c r="U4" t="s">
        <v>391</v>
      </c>
      <c r="AK4" t="s">
        <v>391</v>
      </c>
    </row>
    <row r="5" spans="1:49" x14ac:dyDescent="0.25">
      <c r="A5" s="155" t="s">
        <v>554</v>
      </c>
      <c r="B5" s="155">
        <v>2</v>
      </c>
      <c r="E5" s="1" t="s">
        <v>4446</v>
      </c>
      <c r="K5" t="s">
        <v>397</v>
      </c>
      <c r="L5" s="79">
        <v>2500</v>
      </c>
      <c r="O5" t="s">
        <v>397</v>
      </c>
      <c r="P5" s="79">
        <v>30</v>
      </c>
      <c r="U5" s="1" t="s">
        <v>4447</v>
      </c>
      <c r="AA5" t="s">
        <v>397</v>
      </c>
      <c r="AB5" s="79">
        <v>2500</v>
      </c>
      <c r="AE5" t="s">
        <v>397</v>
      </c>
      <c r="AF5" s="79">
        <v>30</v>
      </c>
      <c r="AK5" s="1" t="s">
        <v>4448</v>
      </c>
      <c r="AQ5" t="s">
        <v>397</v>
      </c>
      <c r="AR5" s="79">
        <v>2500</v>
      </c>
      <c r="AU5" t="s">
        <v>397</v>
      </c>
      <c r="AV5" s="79">
        <v>30</v>
      </c>
    </row>
    <row r="6" spans="1:49" x14ac:dyDescent="0.25">
      <c r="I6" s="82" t="s">
        <v>4494</v>
      </c>
      <c r="K6" s="1" t="s">
        <v>387</v>
      </c>
      <c r="O6" s="1" t="s">
        <v>4445</v>
      </c>
      <c r="AA6" s="1" t="s">
        <v>387</v>
      </c>
      <c r="AE6" s="1" t="s">
        <v>4445</v>
      </c>
      <c r="AO6" s="82" t="s">
        <v>4494</v>
      </c>
      <c r="AQ6" s="1" t="s">
        <v>387</v>
      </c>
      <c r="AU6" s="1" t="s">
        <v>4445</v>
      </c>
    </row>
    <row r="7" spans="1:49" x14ac:dyDescent="0.25">
      <c r="E7" t="s">
        <v>386</v>
      </c>
      <c r="F7" t="s">
        <v>388</v>
      </c>
      <c r="G7" t="s">
        <v>389</v>
      </c>
      <c r="H7" t="s">
        <v>4444</v>
      </c>
      <c r="I7" t="s">
        <v>4492</v>
      </c>
      <c r="K7" s="72" t="s">
        <v>388</v>
      </c>
      <c r="L7" s="72" t="s">
        <v>389</v>
      </c>
      <c r="M7" s="72" t="s">
        <v>390</v>
      </c>
      <c r="O7" s="72" t="s">
        <v>388</v>
      </c>
      <c r="P7" s="72" t="s">
        <v>389</v>
      </c>
      <c r="Q7" s="72" t="s">
        <v>390</v>
      </c>
      <c r="U7" t="s">
        <v>386</v>
      </c>
      <c r="V7" t="s">
        <v>388</v>
      </c>
      <c r="W7" t="s">
        <v>389</v>
      </c>
      <c r="X7" t="s">
        <v>4444</v>
      </c>
      <c r="Y7" t="s">
        <v>4492</v>
      </c>
      <c r="AA7" s="72" t="s">
        <v>388</v>
      </c>
      <c r="AB7" s="72" t="s">
        <v>389</v>
      </c>
      <c r="AC7" s="72" t="s">
        <v>390</v>
      </c>
      <c r="AE7" s="72" t="s">
        <v>388</v>
      </c>
      <c r="AF7" s="72" t="s">
        <v>389</v>
      </c>
      <c r="AG7" s="72" t="s">
        <v>390</v>
      </c>
      <c r="AK7" s="91" t="s">
        <v>386</v>
      </c>
      <c r="AL7" s="91" t="s">
        <v>388</v>
      </c>
      <c r="AM7" s="91" t="s">
        <v>389</v>
      </c>
      <c r="AN7" s="176" t="s">
        <v>4444</v>
      </c>
      <c r="AO7" s="91" t="s">
        <v>4492</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1919</v>
      </c>
      <c r="O8">
        <v>0</v>
      </c>
      <c r="P8">
        <v>0</v>
      </c>
      <c r="Q8">
        <f>COUNTIF(Table7[Min],"="&amp;O8)</f>
        <v>1919</v>
      </c>
      <c r="U8" t="s">
        <v>11</v>
      </c>
      <c r="V8">
        <v>0</v>
      </c>
      <c r="W8">
        <v>0</v>
      </c>
      <c r="X8" t="s">
        <v>8</v>
      </c>
      <c r="Y8"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1403</v>
      </c>
      <c r="AE8">
        <v>0</v>
      </c>
      <c r="AF8">
        <v>0</v>
      </c>
      <c r="AG8">
        <f>COUNTIF(Table15[Min],"="&amp;AU8)</f>
        <v>1403</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5235</v>
      </c>
      <c r="G9" t="s">
        <v>4481</v>
      </c>
      <c r="H9" t="s">
        <v>4482</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t="s">
        <v>6891</v>
      </c>
      <c r="W11" t="s">
        <v>4481</v>
      </c>
      <c r="X11" t="s">
        <v>4482</v>
      </c>
      <c r="Y11"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5237</v>
      </c>
      <c r="G13" t="s">
        <v>4481</v>
      </c>
      <c r="H13" t="s">
        <v>4482</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19000</v>
      </c>
      <c r="W14">
        <v>30000</v>
      </c>
      <c r="X14" t="s">
        <v>206</v>
      </c>
      <c r="Y14"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3</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21000</v>
      </c>
      <c r="W16">
        <v>0</v>
      </c>
      <c r="X16" t="s">
        <v>206</v>
      </c>
      <c r="Y16"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6</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2</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44</v>
      </c>
      <c r="AE20">
        <f t="shared" si="10"/>
        <v>331</v>
      </c>
      <c r="AF20">
        <f t="shared" si="6"/>
        <v>360</v>
      </c>
      <c r="AG20">
        <f>COUNTIFS(Table15[Min],"&gt;="&amp;AU20,Table15[Min],"&lt;="&amp;AV20,Table15[Type],"=TIME")</f>
        <v>5</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1</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28</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15</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26000</v>
      </c>
      <c r="W24">
        <v>0</v>
      </c>
      <c r="X24" t="s">
        <v>206</v>
      </c>
      <c r="Y24"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39</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10</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16</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5</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30000</v>
      </c>
      <c r="W29">
        <v>0</v>
      </c>
      <c r="X29" t="s">
        <v>206</v>
      </c>
      <c r="Y29"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0</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30000</v>
      </c>
      <c r="W30">
        <v>0</v>
      </c>
      <c r="X30" t="s">
        <v>206</v>
      </c>
      <c r="Y30"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1</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0</v>
      </c>
      <c r="W31">
        <v>0</v>
      </c>
      <c r="X31" t="s">
        <v>8</v>
      </c>
      <c r="Y31"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0</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0</v>
      </c>
      <c r="W32">
        <v>0</v>
      </c>
      <c r="X32" t="s">
        <v>8</v>
      </c>
      <c r="Y32"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300</v>
      </c>
      <c r="W33">
        <v>0</v>
      </c>
      <c r="X33" t="s">
        <v>4443</v>
      </c>
      <c r="Y33"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0</v>
      </c>
      <c r="W34">
        <v>0</v>
      </c>
      <c r="X34" t="s">
        <v>8</v>
      </c>
      <c r="Y34"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0</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4443</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40000</v>
      </c>
      <c r="W35">
        <v>0</v>
      </c>
      <c r="X35" t="s">
        <v>206</v>
      </c>
      <c r="Y3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0</v>
      </c>
      <c r="W36">
        <v>0</v>
      </c>
      <c r="X36" t="s">
        <v>8</v>
      </c>
      <c r="Y36"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1</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0</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40000</v>
      </c>
      <c r="W38">
        <v>0</v>
      </c>
      <c r="X38" t="s">
        <v>206</v>
      </c>
      <c r="Y38"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2720</v>
      </c>
      <c r="U40" t="s">
        <v>398</v>
      </c>
      <c r="V40">
        <v>0</v>
      </c>
      <c r="W40">
        <v>0</v>
      </c>
      <c r="X40" t="s">
        <v>8</v>
      </c>
      <c r="Y40" t="str">
        <f ca="1">IF(Table15[[#This Row],[Type]]="KILL",IF(_xlfn.NUMBERVALUE(RIGHT(Table15[[#This Row],[Min]],LEN(Table15[[#This Row],[Min]])-FIND("-",Table15[[#This Row],[Min]])))&gt;INDIRECT(ADDRESS(11+MATCH(LEFT(Table15[[#This Row],[Min]],FIND("-",Table15[[#This Row],[Min]])-1),Table1[Content Sku],0),16,1,1,"Entities")),"review","ok"),"ok")</f>
        <v>ok</v>
      </c>
      <c r="Z40" s="92" t="s">
        <v>2720</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2720</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2722</v>
      </c>
      <c r="K41" t="s">
        <v>192</v>
      </c>
      <c r="L41" t="s">
        <v>2721</v>
      </c>
      <c r="N41" s="1" t="s">
        <v>2723</v>
      </c>
      <c r="O41" s="1">
        <f ca="1">SUM(Table34[COINS])</f>
        <v>188</v>
      </c>
      <c r="U41" t="s">
        <v>398</v>
      </c>
      <c r="V41">
        <v>0</v>
      </c>
      <c r="W41">
        <v>0</v>
      </c>
      <c r="X41" t="s">
        <v>8</v>
      </c>
      <c r="Y41" t="str">
        <f ca="1">IF(Table15[[#This Row],[Type]]="KILL",IF(_xlfn.NUMBERVALUE(RIGHT(Table15[[#This Row],[Min]],LEN(Table15[[#This Row],[Min]])-FIND("-",Table15[[#This Row],[Min]])))&gt;INDIRECT(ADDRESS(11+MATCH(LEFT(Table15[[#This Row],[Min]],FIND("-",Table15[[#This Row],[Min]])-1),Table1[Content Sku],0),16,1,1,"Entities")),"review","ok"),"ok")</f>
        <v>ok</v>
      </c>
      <c r="Z41" t="s">
        <v>2722</v>
      </c>
      <c r="AA41" t="s">
        <v>192</v>
      </c>
      <c r="AB41" t="s">
        <v>2721</v>
      </c>
      <c r="AD41" s="1" t="s">
        <v>2723</v>
      </c>
      <c r="AE41" s="1">
        <f ca="1">SUM(Table33[COINS])</f>
        <v>225</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2722</v>
      </c>
      <c r="AQ41" t="s">
        <v>192</v>
      </c>
      <c r="AR41" t="s">
        <v>2721</v>
      </c>
      <c r="AT41" s="1" t="s">
        <v>2723</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50000</v>
      </c>
      <c r="W42">
        <v>0</v>
      </c>
      <c r="X42" t="s">
        <v>206</v>
      </c>
      <c r="Y42"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3847</v>
      </c>
      <c r="U43" t="s">
        <v>398</v>
      </c>
      <c r="V43">
        <v>42000</v>
      </c>
      <c r="W43">
        <v>0</v>
      </c>
      <c r="X43" t="s">
        <v>206</v>
      </c>
      <c r="Y43"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3847</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3847</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3846</v>
      </c>
      <c r="O44" s="1">
        <v>21</v>
      </c>
      <c r="U44" t="s">
        <v>398</v>
      </c>
      <c r="V44">
        <v>0</v>
      </c>
      <c r="W44">
        <v>0</v>
      </c>
      <c r="X44" t="s">
        <v>8</v>
      </c>
      <c r="Y44"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3846</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3846</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35000</v>
      </c>
      <c r="W45">
        <v>0</v>
      </c>
      <c r="X45" t="s">
        <v>206</v>
      </c>
      <c r="Y4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t="str">
        <f ca="1">IF(Table15[[#This Row],[Type]]="KILL",IF(_xlfn.NUMBERVALUE(RIGHT(Table15[[#This Row],[Min]],LEN(Table15[[#This Row],[Min]])-FIND("-",Table15[[#This Row],[Min]])))&gt;INDIRECT(ADDRESS(11+MATCH(LEFT(Table15[[#This Row],[Min]],FIND("-",Table15[[#This Row],[Min]])-1),Table1[Content Sku],0),16,1,1,"Entities")),"review","ok"),"ok")</f>
        <v>ok</v>
      </c>
      <c r="Z46" t="s">
        <v>2779</v>
      </c>
      <c r="AA46">
        <v>1</v>
      </c>
      <c r="AB46" s="75">
        <f ca="1">INDIRECT(ADDRESS(2+(MATCH(Table33[[#This Row],[SPAWNER]],Table40[SPAWNER],0)),2,1,1,"DATA_SCENES_UNITY_2"))</f>
        <v>1</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360</v>
      </c>
      <c r="W48">
        <v>0</v>
      </c>
      <c r="X48" t="s">
        <v>4443</v>
      </c>
      <c r="Y48"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300</v>
      </c>
      <c r="W50">
        <v>0</v>
      </c>
      <c r="X50" t="s">
        <v>4443</v>
      </c>
      <c r="Y50" t="str">
        <f ca="1">IF(Table15[[#This Row],[Type]]="KILL",IF(_xlfn.NUMBERVALUE(RIGHT(Table15[[#This Row],[Min]],LEN(Table15[[#This Row],[Min]])-FIND("-",Table15[[#This Row],[Min]])))&gt;INDIRECT(ADDRESS(11+MATCH(LEFT(Table15[[#This Row],[Min]],FIND("-",Table15[[#This Row],[Min]])-1),Table1[Content Sku],0),16,1,1,"Entities")),"review","ok"),"ok")</f>
        <v>ok</v>
      </c>
      <c r="Z50" t="s">
        <v>554</v>
      </c>
      <c r="AA50">
        <v>9</v>
      </c>
      <c r="AB50" s="75">
        <f ca="1">INDIRECT(ADDRESS(2+(MATCH(Table33[[#This Row],[SPAWNER]],Table40[SPAWNER],0)),2,1,1,"DATA_SCENES_UNITY_2"))</f>
        <v>2</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360</v>
      </c>
      <c r="W51">
        <v>0</v>
      </c>
      <c r="X51" t="s">
        <v>4443</v>
      </c>
      <c r="Y51" t="str">
        <f ca="1">IF(Table15[[#This Row],[Type]]="KILL",IF(_xlfn.NUMBERVALUE(RIGHT(Table15[[#This Row],[Min]],LEN(Table15[[#This Row],[Min]])-FIND("-",Table15[[#This Row],[Min]])))&gt;INDIRECT(ADDRESS(11+MATCH(LEFT(Table15[[#This Row],[Min]],FIND("-",Table15[[#This Row],[Min]])-1),Table1[Content Sku],0),16,1,1,"Entities")),"review","ok"),"ok")</f>
        <v>ok</v>
      </c>
      <c r="Z51" t="s">
        <v>554</v>
      </c>
      <c r="AA51">
        <v>4</v>
      </c>
      <c r="AB51" s="75">
        <f ca="1">INDIRECT(ADDRESS(2+(MATCH(Table33[[#This Row],[SPAWNER]],Table40[SPAWNER],0)),2,1,1,"DATA_SCENES_UNITY_2"))</f>
        <v>2</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300</v>
      </c>
      <c r="W52">
        <v>0</v>
      </c>
      <c r="X52" t="s">
        <v>4443</v>
      </c>
      <c r="Y52"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t="str">
        <f ca="1">IF(Table15[[#This Row],[Type]]="KILL",IF(_xlfn.NUMBERVALUE(RIGHT(Table15[[#This Row],[Min]],LEN(Table15[[#This Row],[Min]])-FIND("-",Table15[[#This Row],[Min]])))&gt;INDIRECT(ADDRESS(11+MATCH(LEFT(Table15[[#This Row],[Min]],FIND("-",Table15[[#This Row],[Min]])-1),Table1[Content Sku],0),16,1,1,"Entities")),"review","ok"),"ok")</f>
        <v>ok</v>
      </c>
      <c r="Z53" t="s">
        <v>554</v>
      </c>
      <c r="AA53">
        <v>2</v>
      </c>
      <c r="AB53" s="75">
        <f ca="1">INDIRECT(ADDRESS(2+(MATCH(Table33[[#This Row],[SPAWNER]],Table40[SPAWNER],0)),2,1,1,"DATA_SCENES_UNITY_2"))</f>
        <v>2</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300</v>
      </c>
      <c r="W55">
        <v>0</v>
      </c>
      <c r="X55" t="s">
        <v>4443</v>
      </c>
      <c r="Y55" t="str">
        <f ca="1">IF(Table15[[#This Row],[Type]]="KILL",IF(_xlfn.NUMBERVALUE(RIGHT(Table15[[#This Row],[Min]],LEN(Table15[[#This Row],[Min]])-FIND("-",Table15[[#This Row],[Min]])))&gt;INDIRECT(ADDRESS(11+MATCH(LEFT(Table15[[#This Row],[Min]],FIND("-",Table15[[#This Row],[Min]])-1),Table1[Content Sku],0),16,1,1,"Entities")),"review","ok"),"ok")</f>
        <v>ok</v>
      </c>
      <c r="Z55" t="s">
        <v>554</v>
      </c>
      <c r="AA55">
        <v>4</v>
      </c>
      <c r="AB55" s="75">
        <f ca="1">INDIRECT(ADDRESS(2+(MATCH(Table33[[#This Row],[SPAWNER]],Table40[SPAWNER],0)),2,1,1,"DATA_SCENES_UNITY_2"))</f>
        <v>2</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0</v>
      </c>
      <c r="W57">
        <v>0</v>
      </c>
      <c r="X57" t="s">
        <v>8</v>
      </c>
      <c r="Y57" t="str">
        <f ca="1">IF(Table15[[#This Row],[Type]]="KILL",IF(_xlfn.NUMBERVALUE(RIGHT(Table15[[#This Row],[Min]],LEN(Table15[[#This Row],[Min]])-FIND("-",Table15[[#This Row],[Min]])))&gt;INDIRECT(ADDRESS(11+MATCH(LEFT(Table15[[#This Row],[Min]],FIND("-",Table15[[#This Row],[Min]])-1),Table1[Content Sku],0),16,1,1,"Entities")),"review","ok"),"ok")</f>
        <v>ok</v>
      </c>
      <c r="Z57" t="s">
        <v>554</v>
      </c>
      <c r="AA57">
        <v>3</v>
      </c>
      <c r="AB57" s="75">
        <f ca="1">INDIRECT(ADDRESS(2+(MATCH(Table33[[#This Row],[SPAWNER]],Table40[SPAWNER],0)),2,1,1,"DATA_SCENES_UNITY_2"))</f>
        <v>2</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0</v>
      </c>
      <c r="W59">
        <v>0</v>
      </c>
      <c r="X59" t="s">
        <v>8</v>
      </c>
      <c r="Y59" t="str">
        <f ca="1">IF(Table15[[#This Row],[Type]]="KILL",IF(_xlfn.NUMBERVALUE(RIGHT(Table15[[#This Row],[Min]],LEN(Table15[[#This Row],[Min]])-FIND("-",Table15[[#This Row],[Min]])))&gt;INDIRECT(ADDRESS(11+MATCH(LEFT(Table15[[#This Row],[Min]],FIND("-",Table15[[#This Row],[Min]])-1),Table1[Content Sku],0),16,1,1,"Entities")),"review","ok"),"ok")</f>
        <v>ok</v>
      </c>
      <c r="Z59" t="s">
        <v>554</v>
      </c>
      <c r="AA59">
        <v>1</v>
      </c>
      <c r="AB59" s="75">
        <f ca="1">INDIRECT(ADDRESS(2+(MATCH(Table33[[#This Row],[SPAWNER]],Table40[SPAWNER],0)),2,1,1,"DATA_SCENES_UNITY_2"))</f>
        <v>2</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0</v>
      </c>
      <c r="W60">
        <v>0</v>
      </c>
      <c r="X60" t="s">
        <v>8</v>
      </c>
      <c r="Y60"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40000</v>
      </c>
      <c r="W61">
        <v>0</v>
      </c>
      <c r="X61" t="s">
        <v>206</v>
      </c>
      <c r="Y61" t="str">
        <f ca="1">IF(Table15[[#This Row],[Type]]="KILL",IF(_xlfn.NUMBERVALUE(RIGHT(Table15[[#This Row],[Min]],LEN(Table15[[#This Row],[Min]])-FIND("-",Table15[[#This Row],[Min]])))&gt;INDIRECT(ADDRESS(11+MATCH(LEFT(Table15[[#This Row],[Min]],FIND("-",Table15[[#This Row],[Min]])-1),Table1[Content Sku],0),16,1,1,"Entities")),"review","ok"),"ok")</f>
        <v>ok</v>
      </c>
      <c r="Z61" t="s">
        <v>554</v>
      </c>
      <c r="AA61">
        <v>3</v>
      </c>
      <c r="AB61" s="75">
        <f ca="1">INDIRECT(ADDRESS(2+(MATCH(Table33[[#This Row],[SPAWNER]],Table40[SPAWNER],0)),2,1,1,"DATA_SCENES_UNITY_2"))</f>
        <v>2</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t="str">
        <f ca="1">IF(Table15[[#This Row],[Type]]="KILL",IF(_xlfn.NUMBERVALUE(RIGHT(Table15[[#This Row],[Min]],LEN(Table15[[#This Row],[Min]])-FIND("-",Table15[[#This Row],[Min]])))&gt;INDIRECT(ADDRESS(11+MATCH(LEFT(Table15[[#This Row],[Min]],FIND("-",Table15[[#This Row],[Min]])-1),Table1[Content Sku],0),16,1,1,"Entities")),"review","ok"),"ok")</f>
        <v>ok</v>
      </c>
      <c r="Z63" t="s">
        <v>554</v>
      </c>
      <c r="AA63">
        <v>3</v>
      </c>
      <c r="AB63" s="75">
        <f ca="1">INDIRECT(ADDRESS(2+(MATCH(Table33[[#This Row],[SPAWNER]],Table40[SPAWNER],0)),2,1,1,"DATA_SCENES_UNITY_2"))</f>
        <v>2</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40000</v>
      </c>
      <c r="W64">
        <v>0</v>
      </c>
      <c r="X64" t="s">
        <v>206</v>
      </c>
      <c r="Y64" t="str">
        <f ca="1">IF(Table15[[#This Row],[Type]]="KILL",IF(_xlfn.NUMBERVALUE(RIGHT(Table15[[#This Row],[Min]],LEN(Table15[[#This Row],[Min]])-FIND("-",Table15[[#This Row],[Min]])))&gt;INDIRECT(ADDRESS(11+MATCH(LEFT(Table15[[#This Row],[Min]],FIND("-",Table15[[#This Row],[Min]])-1),Table1[Content Sku],0),16,1,1,"Entities")),"review","ok"),"ok")</f>
        <v>ok</v>
      </c>
      <c r="Z64" t="s">
        <v>2779</v>
      </c>
      <c r="AA64">
        <v>1</v>
      </c>
      <c r="AB64" s="75">
        <f ca="1">INDIRECT(ADDRESS(2+(MATCH(Table33[[#This Row],[SPAWNER]],Table40[SPAWNER],0)),2,1,1,"DATA_SCENES_UNITY_2"))</f>
        <v>1</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0</v>
      </c>
      <c r="W66">
        <v>0</v>
      </c>
      <c r="X66" t="s">
        <v>8</v>
      </c>
      <c r="Y66"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2779</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40000</v>
      </c>
      <c r="W67">
        <v>0</v>
      </c>
      <c r="X67" t="s">
        <v>206</v>
      </c>
      <c r="Y67" t="str">
        <f ca="1">IF(Table15[[#This Row],[Type]]="KILL",IF(_xlfn.NUMBERVALUE(RIGHT(Table15[[#This Row],[Min]],LEN(Table15[[#This Row],[Min]])-FIND("-",Table15[[#This Row],[Min]])))&gt;INDIRECT(ADDRESS(11+MATCH(LEFT(Table15[[#This Row],[Min]],FIND("-",Table15[[#This Row],[Min]])-1),Table1[Content Sku],0),16,1,1,"Entities")),"review","ok"),"ok")</f>
        <v>ok</v>
      </c>
      <c r="Z67" t="s">
        <v>554</v>
      </c>
      <c r="AA67">
        <v>5</v>
      </c>
      <c r="AB67" s="75">
        <f ca="1">INDIRECT(ADDRESS(2+(MATCH(Table33[[#This Row],[SPAWNER]],Table40[SPAWNER],0)),2,1,1,"DATA_SCENES_UNITY_2"))</f>
        <v>2</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2779</v>
      </c>
      <c r="AQ67" s="1">
        <v>1</v>
      </c>
      <c r="AR67" s="178">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2779</v>
      </c>
      <c r="K68">
        <v>1</v>
      </c>
      <c r="L68" s="75">
        <f ca="1">INDIRECT(ADDRESS(2+(MATCH(Table34[[#This Row],[SPAWNER]],Table40[SPAWNER],0)),2,1,1,"DATA_SCENES_UNITY_2"))</f>
        <v>1</v>
      </c>
      <c r="U68" t="s">
        <v>398</v>
      </c>
      <c r="V68">
        <v>0</v>
      </c>
      <c r="W68">
        <v>0</v>
      </c>
      <c r="X68" t="s">
        <v>8</v>
      </c>
      <c r="Y68" t="str">
        <f ca="1">IF(Table15[[#This Row],[Type]]="KILL",IF(_xlfn.NUMBERVALUE(RIGHT(Table15[[#This Row],[Min]],LEN(Table15[[#This Row],[Min]])-FIND("-",Table15[[#This Row],[Min]])))&gt;INDIRECT(ADDRESS(11+MATCH(LEFT(Table15[[#This Row],[Min]],FIND("-",Table15[[#This Row],[Min]])-1),Table1[Content Sku],0),16,1,1,"Entities")),"review","ok"),"ok")</f>
        <v>ok</v>
      </c>
      <c r="Z68" t="s">
        <v>554</v>
      </c>
      <c r="AA68">
        <v>3</v>
      </c>
      <c r="AB68" s="75">
        <f ca="1">INDIRECT(ADDRESS(2+(MATCH(Table33[[#This Row],[SPAWNER]],Table40[SPAWNER],0)),2,1,1,"DATA_SCENES_UNITY_2"))</f>
        <v>2</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2779</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2779</v>
      </c>
      <c r="K69">
        <v>1</v>
      </c>
      <c r="L69" s="75">
        <f ca="1">INDIRECT(ADDRESS(2+(MATCH(Table34[[#This Row],[SPAWNER]],Table40[SPAWNER],0)),2,1,1,"DATA_SCENES_UNITY_2"))</f>
        <v>1</v>
      </c>
      <c r="U69" t="s">
        <v>398</v>
      </c>
      <c r="V69">
        <v>40000</v>
      </c>
      <c r="W69">
        <v>0</v>
      </c>
      <c r="X69" t="s">
        <v>206</v>
      </c>
      <c r="Y69" t="str">
        <f ca="1">IF(Table15[[#This Row],[Type]]="KILL",IF(_xlfn.NUMBERVALUE(RIGHT(Table15[[#This Row],[Min]],LEN(Table15[[#This Row],[Min]])-FIND("-",Table15[[#This Row],[Min]])))&gt;INDIRECT(ADDRESS(11+MATCH(LEFT(Table15[[#This Row],[Min]],FIND("-",Table15[[#This Row],[Min]])-1),Table1[Content Sku],0),16,1,1,"Entities")),"review","ok"),"ok")</f>
        <v>ok</v>
      </c>
      <c r="Z69" t="s">
        <v>554</v>
      </c>
      <c r="AA69">
        <v>3</v>
      </c>
      <c r="AB69" s="75">
        <f ca="1">INDIRECT(ADDRESS(2+(MATCH(Table33[[#This Row],[SPAWNER]],Table40[SPAWNER],0)),2,1,1,"DATA_SCENES_UNITY_2"))</f>
        <v>2</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2779</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2779</v>
      </c>
      <c r="K70">
        <v>1</v>
      </c>
      <c r="L70" s="75">
        <f ca="1">INDIRECT(ADDRESS(2+(MATCH(Table34[[#This Row],[SPAWNER]],Table40[SPAWNER],0)),2,1,1,"DATA_SCENES_UNITY_2"))</f>
        <v>1</v>
      </c>
      <c r="U70" t="s">
        <v>398</v>
      </c>
      <c r="V70">
        <v>40000</v>
      </c>
      <c r="W70">
        <v>0</v>
      </c>
      <c r="X70" t="s">
        <v>206</v>
      </c>
      <c r="Y70"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2779</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2779</v>
      </c>
      <c r="K71">
        <v>1</v>
      </c>
      <c r="L71" s="75">
        <f ca="1">INDIRECT(ADDRESS(2+(MATCH(Table34[[#This Row],[SPAWNER]],Table40[SPAWNER],0)),2,1,1,"DATA_SCENES_UNITY_2"))</f>
        <v>1</v>
      </c>
      <c r="U71" t="s">
        <v>398</v>
      </c>
      <c r="V71">
        <v>30000</v>
      </c>
      <c r="W71">
        <v>0</v>
      </c>
      <c r="X71" t="s">
        <v>206</v>
      </c>
      <c r="Y71" t="str">
        <f ca="1">IF(Table15[[#This Row],[Type]]="KILL",IF(_xlfn.NUMBERVALUE(RIGHT(Table15[[#This Row],[Min]],LEN(Table15[[#This Row],[Min]])-FIND("-",Table15[[#This Row],[Min]])))&gt;INDIRECT(ADDRESS(11+MATCH(LEFT(Table15[[#This Row],[Min]],FIND("-",Table15[[#This Row],[Min]])-1),Table1[Content Sku],0),16,1,1,"Entities")),"review","ok"),"ok")</f>
        <v>ok</v>
      </c>
      <c r="Z71" t="s">
        <v>2779</v>
      </c>
      <c r="AA71">
        <v>1</v>
      </c>
      <c r="AB71" s="75">
        <f ca="1">INDIRECT(ADDRESS(2+(MATCH(Table33[[#This Row],[SPAWNER]],Table40[SPAWNER],0)),2,1,1,"DATA_SCENES_UNITY_2"))</f>
        <v>1</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2779</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2779</v>
      </c>
      <c r="K72">
        <v>1</v>
      </c>
      <c r="L72" s="75">
        <f ca="1">INDIRECT(ADDRESS(2+(MATCH(Table34[[#This Row],[SPAWNER]],Table40[SPAWNER],0)),2,1,1,"DATA_SCENES_UNITY_2"))</f>
        <v>1</v>
      </c>
      <c r="U72" t="s">
        <v>398</v>
      </c>
      <c r="V72">
        <v>40000</v>
      </c>
      <c r="W72">
        <v>0</v>
      </c>
      <c r="X72" t="s">
        <v>206</v>
      </c>
      <c r="Y72"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2779</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2779</v>
      </c>
      <c r="K73">
        <v>1</v>
      </c>
      <c r="L73" s="75">
        <f ca="1">INDIRECT(ADDRESS(2+(MATCH(Table34[[#This Row],[SPAWNER]],Table40[SPAWNER],0)),2,1,1,"DATA_SCENES_UNITY_2"))</f>
        <v>1</v>
      </c>
      <c r="U73" t="s">
        <v>398</v>
      </c>
      <c r="V73">
        <v>0</v>
      </c>
      <c r="W73">
        <v>0</v>
      </c>
      <c r="X73" t="s">
        <v>8</v>
      </c>
      <c r="Y73" t="str">
        <f ca="1">IF(Table15[[#This Row],[Type]]="KILL",IF(_xlfn.NUMBERVALUE(RIGHT(Table15[[#This Row],[Min]],LEN(Table15[[#This Row],[Min]])-FIND("-",Table15[[#This Row],[Min]])))&gt;INDIRECT(ADDRESS(11+MATCH(LEFT(Table15[[#This Row],[Min]],FIND("-",Table15[[#This Row],[Min]])-1),Table1[Content Sku],0),16,1,1,"Entities")),"review","ok"),"ok")</f>
        <v>ok</v>
      </c>
      <c r="Z73" t="s">
        <v>554</v>
      </c>
      <c r="AA73">
        <v>3</v>
      </c>
      <c r="AB73" s="75">
        <f ca="1">INDIRECT(ADDRESS(2+(MATCH(Table33[[#This Row],[SPAWNER]],Table40[SPAWNER],0)),2,1,1,"DATA_SCENES_UNITY_2"))</f>
        <v>2</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2779</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2779</v>
      </c>
      <c r="K74">
        <v>1</v>
      </c>
      <c r="L74" s="75">
        <f ca="1">INDIRECT(ADDRESS(2+(MATCH(Table34[[#This Row],[SPAWNER]],Table40[SPAWNER],0)),2,1,1,"DATA_SCENES_UNITY_2"))</f>
        <v>1</v>
      </c>
      <c r="U74" t="s">
        <v>398</v>
      </c>
      <c r="V74">
        <v>0</v>
      </c>
      <c r="W74">
        <v>0</v>
      </c>
      <c r="X74" t="s">
        <v>8</v>
      </c>
      <c r="Y74"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2779</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2779</v>
      </c>
      <c r="K75">
        <v>1</v>
      </c>
      <c r="L75" s="75">
        <f ca="1">INDIRECT(ADDRESS(2+(MATCH(Table34[[#This Row],[SPAWNER]],Table40[SPAWNER],0)),2,1,1,"DATA_SCENES_UNITY_2"))</f>
        <v>1</v>
      </c>
      <c r="U75" t="s">
        <v>398</v>
      </c>
      <c r="V75">
        <v>30000</v>
      </c>
      <c r="W75">
        <v>0</v>
      </c>
      <c r="X75" t="s">
        <v>206</v>
      </c>
      <c r="Y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2779</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2779</v>
      </c>
      <c r="K76">
        <v>1</v>
      </c>
      <c r="L76" s="75">
        <f ca="1">INDIRECT(ADDRESS(2+(MATCH(Table34[[#This Row],[SPAWNER]],Table40[SPAWNER],0)),2,1,1,"DATA_SCENES_UNITY_2"))</f>
        <v>1</v>
      </c>
      <c r="U76" t="s">
        <v>398</v>
      </c>
      <c r="V76">
        <v>40000</v>
      </c>
      <c r="W76">
        <v>0</v>
      </c>
      <c r="X76" t="s">
        <v>206</v>
      </c>
      <c r="Y76"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2779</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2779</v>
      </c>
      <c r="K77">
        <v>1</v>
      </c>
      <c r="L77" s="75">
        <f ca="1">INDIRECT(ADDRESS(2+(MATCH(Table34[[#This Row],[SPAWNER]],Table40[SPAWNER],0)),2,1,1,"DATA_SCENES_UNITY_2"))</f>
        <v>1</v>
      </c>
      <c r="U77" t="s">
        <v>398</v>
      </c>
      <c r="V77">
        <v>30000</v>
      </c>
      <c r="W77">
        <v>0</v>
      </c>
      <c r="X77" t="s">
        <v>206</v>
      </c>
      <c r="Y77" t="str">
        <f ca="1">IF(Table15[[#This Row],[Type]]="KILL",IF(_xlfn.NUMBERVALUE(RIGHT(Table15[[#This Row],[Min]],LEN(Table15[[#This Row],[Min]])-FIND("-",Table15[[#This Row],[Min]])))&gt;INDIRECT(ADDRESS(11+MATCH(LEFT(Table15[[#This Row],[Min]],FIND("-",Table15[[#This Row],[Min]])-1),Table1[Content Sku],0),16,1,1,"Entities")),"review","ok"),"ok")</f>
        <v>ok</v>
      </c>
      <c r="Z77" t="s">
        <v>2779</v>
      </c>
      <c r="AA77">
        <v>1</v>
      </c>
      <c r="AB77" s="75">
        <f ca="1">INDIRECT(ADDRESS(2+(MATCH(Table33[[#This Row],[SPAWNER]],Table40[SPAWNER],0)),2,1,1,"DATA_SCENES_UNITY_2"))</f>
        <v>1</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2779</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2779</v>
      </c>
      <c r="K78">
        <v>1</v>
      </c>
      <c r="L78" s="75">
        <f ca="1">INDIRECT(ADDRESS(2+(MATCH(Table34[[#This Row],[SPAWNER]],Table40[SPAWNER],0)),2,1,1,"DATA_SCENES_UNITY_2"))</f>
        <v>1</v>
      </c>
      <c r="U78" t="s">
        <v>398</v>
      </c>
      <c r="V78">
        <v>300</v>
      </c>
      <c r="W78">
        <v>0</v>
      </c>
      <c r="X78" t="s">
        <v>4443</v>
      </c>
      <c r="Y78" t="str">
        <f ca="1">IF(Table15[[#This Row],[Type]]="KILL",IF(_xlfn.NUMBERVALUE(RIGHT(Table15[[#This Row],[Min]],LEN(Table15[[#This Row],[Min]])-FIND("-",Table15[[#This Row],[Min]])))&gt;INDIRECT(ADDRESS(11+MATCH(LEFT(Table15[[#This Row],[Min]],FIND("-",Table15[[#This Row],[Min]])-1),Table1[Content Sku],0),16,1,1,"Entities")),"review","ok"),"ok")</f>
        <v>ok</v>
      </c>
      <c r="Z78" t="s">
        <v>554</v>
      </c>
      <c r="AA78">
        <v>6</v>
      </c>
      <c r="AB78" s="75">
        <f ca="1">INDIRECT(ADDRESS(2+(MATCH(Table33[[#This Row],[SPAWNER]],Table40[SPAWNER],0)),2,1,1,"DATA_SCENES_UNITY_2"))</f>
        <v>2</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2779</v>
      </c>
      <c r="K79">
        <v>1</v>
      </c>
      <c r="L79" s="75">
        <f ca="1">INDIRECT(ADDRESS(2+(MATCH(Table34[[#This Row],[SPAWNER]],Table40[SPAWNER],0)),2,1,1,"DATA_SCENES_UNITY_2"))</f>
        <v>1</v>
      </c>
      <c r="U79" t="s">
        <v>398</v>
      </c>
      <c r="V79">
        <v>0</v>
      </c>
      <c r="W79">
        <v>0</v>
      </c>
      <c r="X79" t="s">
        <v>8</v>
      </c>
      <c r="Y79" t="str">
        <f ca="1">IF(Table15[[#This Row],[Type]]="KILL",IF(_xlfn.NUMBERVALUE(RIGHT(Table15[[#This Row],[Min]],LEN(Table15[[#This Row],[Min]])-FIND("-",Table15[[#This Row],[Min]])))&gt;INDIRECT(ADDRESS(11+MATCH(LEFT(Table15[[#This Row],[Min]],FIND("-",Table15[[#This Row],[Min]])-1),Table1[Content Sku],0),16,1,1,"Entities")),"review","ok"),"ok")</f>
        <v>ok</v>
      </c>
      <c r="Z79" t="s">
        <v>2779</v>
      </c>
      <c r="AA79">
        <v>1</v>
      </c>
      <c r="AB79" s="75">
        <f ca="1">INDIRECT(ADDRESS(2+(MATCH(Table33[[#This Row],[SPAWNER]],Table40[SPAWNER],0)),2,1,1,"DATA_SCENES_UNITY_2"))</f>
        <v>1</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2779</v>
      </c>
      <c r="K80">
        <v>1</v>
      </c>
      <c r="L80" s="75">
        <f ca="1">INDIRECT(ADDRESS(2+(MATCH(Table34[[#This Row],[SPAWNER]],Table40[SPAWNER],0)),2,1,1,"DATA_SCENES_UNITY_2"))</f>
        <v>1</v>
      </c>
      <c r="U80" t="s">
        <v>36</v>
      </c>
      <c r="V80">
        <v>0</v>
      </c>
      <c r="W80">
        <v>0</v>
      </c>
      <c r="X80" t="s">
        <v>8</v>
      </c>
      <c r="Y80" t="str">
        <f ca="1">IF(Table15[[#This Row],[Type]]="KILL",IF(_xlfn.NUMBERVALUE(RIGHT(Table15[[#This Row],[Min]],LEN(Table15[[#This Row],[Min]])-FIND("-",Table15[[#This Row],[Min]])))&gt;INDIRECT(ADDRESS(11+MATCH(LEFT(Table15[[#This Row],[Min]],FIND("-",Table15[[#This Row],[Min]])-1),Table1[Content Sku],0),16,1,1,"Entities")),"review","ok"),"ok")</f>
        <v>ok</v>
      </c>
      <c r="Z80" t="s">
        <v>554</v>
      </c>
      <c r="AA80">
        <v>3</v>
      </c>
      <c r="AB80" s="75">
        <f ca="1">INDIRECT(ADDRESS(2+(MATCH(Table33[[#This Row],[SPAWNER]],Table40[SPAWNER],0)),2,1,1,"DATA_SCENES_UNITY_2"))</f>
        <v>2</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2779</v>
      </c>
      <c r="K81">
        <v>1</v>
      </c>
      <c r="L81" s="75">
        <f ca="1">INDIRECT(ADDRESS(2+(MATCH(Table34[[#This Row],[SPAWNER]],Table40[SPAWNER],0)),2,1,1,"DATA_SCENES_UNITY_2"))</f>
        <v>1</v>
      </c>
      <c r="U81" t="s">
        <v>36</v>
      </c>
      <c r="V81">
        <v>0</v>
      </c>
      <c r="W81">
        <v>0</v>
      </c>
      <c r="X81" t="s">
        <v>8</v>
      </c>
      <c r="Y81" t="str">
        <f ca="1">IF(Table15[[#This Row],[Type]]="KILL",IF(_xlfn.NUMBERVALUE(RIGHT(Table15[[#This Row],[Min]],LEN(Table15[[#This Row],[Min]])-FIND("-",Table15[[#This Row],[Min]])))&gt;INDIRECT(ADDRESS(11+MATCH(LEFT(Table15[[#This Row],[Min]],FIND("-",Table15[[#This Row],[Min]])-1),Table1[Content Sku],0),16,1,1,"Entities")),"review","ok"),"ok")</f>
        <v>ok</v>
      </c>
      <c r="Z81" t="s">
        <v>554</v>
      </c>
      <c r="AA81">
        <v>5</v>
      </c>
      <c r="AB81" s="75">
        <f ca="1">INDIRECT(ADDRESS(2+(MATCH(Table33[[#This Row],[SPAWNER]],Table40[SPAWNER],0)),2,1,1,"DATA_SCENES_UNITY_2"))</f>
        <v>2</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2779</v>
      </c>
      <c r="K82">
        <v>1</v>
      </c>
      <c r="L82" s="75">
        <f ca="1">INDIRECT(ADDRESS(2+(MATCH(Table34[[#This Row],[SPAWNER]],Table40[SPAWNER],0)),2,1,1,"DATA_SCENES_UNITY_2"))</f>
        <v>1</v>
      </c>
      <c r="U82" t="s">
        <v>36</v>
      </c>
      <c r="V82">
        <v>0</v>
      </c>
      <c r="W82">
        <v>0</v>
      </c>
      <c r="X82" t="s">
        <v>8</v>
      </c>
      <c r="Y82"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2779</v>
      </c>
      <c r="K83">
        <v>1</v>
      </c>
      <c r="L83" s="75">
        <f ca="1">INDIRECT(ADDRESS(2+(MATCH(Table34[[#This Row],[SPAWNER]],Table40[SPAWNER],0)),2,1,1,"DATA_SCENES_UNITY_2"))</f>
        <v>1</v>
      </c>
      <c r="U83" t="s">
        <v>36</v>
      </c>
      <c r="V83">
        <v>0</v>
      </c>
      <c r="W83">
        <v>0</v>
      </c>
      <c r="X83" t="s">
        <v>8</v>
      </c>
      <c r="Y83"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2779</v>
      </c>
      <c r="K84">
        <v>1</v>
      </c>
      <c r="L84" s="75">
        <f ca="1">INDIRECT(ADDRESS(2+(MATCH(Table34[[#This Row],[SPAWNER]],Table40[SPAWNER],0)),2,1,1,"DATA_SCENES_UNITY_2"))</f>
        <v>1</v>
      </c>
      <c r="U84" t="s">
        <v>36</v>
      </c>
      <c r="V84">
        <v>42000</v>
      </c>
      <c r="W84">
        <v>0</v>
      </c>
      <c r="X84" t="s">
        <v>206</v>
      </c>
      <c r="Y84"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2779</v>
      </c>
      <c r="K85">
        <v>1</v>
      </c>
      <c r="L85" s="75">
        <f ca="1">INDIRECT(ADDRESS(2+(MATCH(Table34[[#This Row],[SPAWNER]],Table40[SPAWNER],0)),2,1,1,"DATA_SCENES_UNITY_2"))</f>
        <v>1</v>
      </c>
      <c r="U85" t="s">
        <v>36</v>
      </c>
      <c r="V85">
        <v>23000</v>
      </c>
      <c r="W85">
        <v>0</v>
      </c>
      <c r="X85" t="s">
        <v>206</v>
      </c>
      <c r="Y85" t="str">
        <f ca="1">IF(Table15[[#This Row],[Type]]="KILL",IF(_xlfn.NUMBERVALUE(RIGHT(Table15[[#This Row],[Min]],LEN(Table15[[#This Row],[Min]])-FIND("-",Table15[[#This Row],[Min]])))&gt;INDIRECT(ADDRESS(11+MATCH(LEFT(Table15[[#This Row],[Min]],FIND("-",Table15[[#This Row],[Min]])-1),Table1[Content Sku],0),16,1,1,"Entities")),"review","ok"),"ok")</f>
        <v>ok</v>
      </c>
      <c r="Z85" t="s">
        <v>554</v>
      </c>
      <c r="AA85">
        <v>3</v>
      </c>
      <c r="AB85" s="75">
        <f ca="1">INDIRECT(ADDRESS(2+(MATCH(Table33[[#This Row],[SPAWNER]],Table40[SPAWNER],0)),2,1,1,"DATA_SCENES_UNITY_2"))</f>
        <v>2</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2779</v>
      </c>
      <c r="K86">
        <v>1</v>
      </c>
      <c r="L86" s="75">
        <f ca="1">INDIRECT(ADDRESS(2+(MATCH(Table34[[#This Row],[SPAWNER]],Table40[SPAWNER],0)),2,1,1,"DATA_SCENES_UNITY_2"))</f>
        <v>1</v>
      </c>
      <c r="U86" t="s">
        <v>36</v>
      </c>
      <c r="V86">
        <v>0</v>
      </c>
      <c r="W86">
        <v>0</v>
      </c>
      <c r="X86" t="s">
        <v>8</v>
      </c>
      <c r="Y86" t="str">
        <f ca="1">IF(Table15[[#This Row],[Type]]="KILL",IF(_xlfn.NUMBERVALUE(RIGHT(Table15[[#This Row],[Min]],LEN(Table15[[#This Row],[Min]])-FIND("-",Table15[[#This Row],[Min]])))&gt;INDIRECT(ADDRESS(11+MATCH(LEFT(Table15[[#This Row],[Min]],FIND("-",Table15[[#This Row],[Min]])-1),Table1[Content Sku],0),16,1,1,"Entities")),"review","ok"),"ok")</f>
        <v>ok</v>
      </c>
      <c r="Z86" t="s">
        <v>554</v>
      </c>
      <c r="AA86">
        <v>3</v>
      </c>
      <c r="AB86" s="75">
        <f ca="1">INDIRECT(ADDRESS(2+(MATCH(Table33[[#This Row],[SPAWNER]],Table40[SPAWNER],0)),2,1,1,"DATA_SCENES_UNITY_2"))</f>
        <v>2</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2779</v>
      </c>
      <c r="K87">
        <v>1</v>
      </c>
      <c r="L87" s="75">
        <f ca="1">INDIRECT(ADDRESS(2+(MATCH(Table34[[#This Row],[SPAWNER]],Table40[SPAWNER],0)),2,1,1,"DATA_SCENES_UNITY_2"))</f>
        <v>1</v>
      </c>
      <c r="U87" t="s">
        <v>36</v>
      </c>
      <c r="V87">
        <v>44000</v>
      </c>
      <c r="W87">
        <v>0</v>
      </c>
      <c r="X87" t="s">
        <v>206</v>
      </c>
      <c r="Y87"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2779</v>
      </c>
      <c r="K88">
        <v>1</v>
      </c>
      <c r="L88" s="75">
        <f ca="1">INDIRECT(ADDRESS(2+(MATCH(Table34[[#This Row],[SPAWNER]],Table40[SPAWNER],0)),2,1,1,"DATA_SCENES_UNITY_2"))</f>
        <v>1</v>
      </c>
      <c r="U88" t="s">
        <v>36</v>
      </c>
      <c r="V88">
        <v>0</v>
      </c>
      <c r="W88">
        <v>0</v>
      </c>
      <c r="X88" t="s">
        <v>8</v>
      </c>
      <c r="Y88"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206</v>
      </c>
      <c r="I89" s="75" t="str">
        <f ca="1">IF(Table7[[#This Row],[Type]]="KILL",IF(_xlfn.NUMBERVALUE(RIGHT(Table7[[#This Row],[Min]],LEN(Table7[[#This Row],[Min]])-FIND("-",Table7[[#This Row],[Min]])))&gt;INDIRECT(ADDRESS(11+MATCH(LEFT(Table7[[#This Row],[Min]],FIND("-",Table7[[#This Row],[Min]])-1),Table1[Content Sku],0),14,1,1,"Entities")),"review","ok"),"ok")</f>
        <v>ok</v>
      </c>
      <c r="J89" t="s">
        <v>2779</v>
      </c>
      <c r="K89">
        <v>1</v>
      </c>
      <c r="L89" s="75">
        <f ca="1">INDIRECT(ADDRESS(2+(MATCH(Table34[[#This Row],[SPAWNER]],Table40[SPAWNER],0)),2,1,1,"DATA_SCENES_UNITY_2"))</f>
        <v>1</v>
      </c>
      <c r="U89" t="s">
        <v>36</v>
      </c>
      <c r="V89">
        <v>0</v>
      </c>
      <c r="W89">
        <v>0</v>
      </c>
      <c r="X89" t="s">
        <v>8</v>
      </c>
      <c r="Y89" t="str">
        <f ca="1">IF(Table15[[#This Row],[Type]]="KILL",IF(_xlfn.NUMBERVALUE(RIGHT(Table15[[#This Row],[Min]],LEN(Table15[[#This Row],[Min]])-FIND("-",Table15[[#This Row],[Min]])))&gt;INDIRECT(ADDRESS(11+MATCH(LEFT(Table15[[#This Row],[Min]],FIND("-",Table15[[#This Row],[Min]])-1),Table1[Content Sku],0),16,1,1,"Entities")),"review","ok"),"ok")</f>
        <v>ok</v>
      </c>
      <c r="Z89" t="s">
        <v>554</v>
      </c>
      <c r="AA89">
        <v>4</v>
      </c>
      <c r="AB89" s="75">
        <f ca="1">INDIRECT(ADDRESS(2+(MATCH(Table33[[#This Row],[SPAWNER]],Table40[SPAWNER],0)),2,1,1,"DATA_SCENES_UNITY_2"))</f>
        <v>2</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2779</v>
      </c>
      <c r="K90">
        <v>1</v>
      </c>
      <c r="L90" s="75">
        <f ca="1">INDIRECT(ADDRESS(2+(MATCH(Table34[[#This Row],[SPAWNER]],Table40[SPAWNER],0)),2,1,1,"DATA_SCENES_UNITY_2"))</f>
        <v>1</v>
      </c>
      <c r="U90" t="s">
        <v>36</v>
      </c>
      <c r="V90">
        <v>0</v>
      </c>
      <c r="W90">
        <v>0</v>
      </c>
      <c r="X90" t="s">
        <v>8</v>
      </c>
      <c r="Y90" t="str">
        <f ca="1">IF(Table15[[#This Row],[Type]]="KILL",IF(_xlfn.NUMBERVALUE(RIGHT(Table15[[#This Row],[Min]],LEN(Table15[[#This Row],[Min]])-FIND("-",Table15[[#This Row],[Min]])))&gt;INDIRECT(ADDRESS(11+MATCH(LEFT(Table15[[#This Row],[Min]],FIND("-",Table15[[#This Row],[Min]])-1),Table1[Content Sku],0),16,1,1,"Entities")),"review","ok"),"ok")</f>
        <v>ok</v>
      </c>
      <c r="Z90" t="s">
        <v>2779</v>
      </c>
      <c r="AA90">
        <v>1</v>
      </c>
      <c r="AB90" s="75">
        <f ca="1">INDIRECT(ADDRESS(2+(MATCH(Table33[[#This Row],[SPAWNER]],Table40[SPAWNER],0)),2,1,1,"DATA_SCENES_UNITY_2"))</f>
        <v>1</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20000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2779</v>
      </c>
      <c r="K91">
        <v>1</v>
      </c>
      <c r="L91" s="75">
        <f ca="1">INDIRECT(ADDRESS(2+(MATCH(Table34[[#This Row],[SPAWNER]],Table40[SPAWNER],0)),2,1,1,"DATA_SCENES_UNITY_2"))</f>
        <v>1</v>
      </c>
      <c r="U91" t="s">
        <v>36</v>
      </c>
      <c r="V91">
        <v>17000</v>
      </c>
      <c r="W91">
        <v>0</v>
      </c>
      <c r="X91" t="s">
        <v>206</v>
      </c>
      <c r="Y91" t="str">
        <f ca="1">IF(Table15[[#This Row],[Type]]="KILL",IF(_xlfn.NUMBERVALUE(RIGHT(Table15[[#This Row],[Min]],LEN(Table15[[#This Row],[Min]])-FIND("-",Table15[[#This Row],[Min]])))&gt;INDIRECT(ADDRESS(11+MATCH(LEFT(Table15[[#This Row],[Min]],FIND("-",Table15[[#This Row],[Min]])-1),Table1[Content Sku],0),16,1,1,"Entities")),"review","ok"),"ok")</f>
        <v>ok</v>
      </c>
      <c r="Z91" t="s">
        <v>554</v>
      </c>
      <c r="AA91">
        <v>4</v>
      </c>
      <c r="AB91" s="75">
        <f ca="1">INDIRECT(ADDRESS(2+(MATCH(Table33[[#This Row],[SPAWNER]],Table40[SPAWNER],0)),2,1,1,"DATA_SCENES_UNITY_2"))</f>
        <v>2</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14000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2779</v>
      </c>
      <c r="K92">
        <v>1</v>
      </c>
      <c r="L92" s="75">
        <f ca="1">INDIRECT(ADDRESS(2+(MATCH(Table34[[#This Row],[SPAWNER]],Table40[SPAWNER],0)),2,1,1,"DATA_SCENES_UNITY_2"))</f>
        <v>1</v>
      </c>
      <c r="U92" t="s">
        <v>36</v>
      </c>
      <c r="V92">
        <v>0</v>
      </c>
      <c r="W92">
        <v>0</v>
      </c>
      <c r="X92" t="s">
        <v>8</v>
      </c>
      <c r="Y92"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25000</v>
      </c>
      <c r="G93">
        <v>0</v>
      </c>
      <c r="H93" t="s">
        <v>206</v>
      </c>
      <c r="I93" s="75" t="str">
        <f ca="1">IF(Table7[[#This Row],[Type]]="KILL",IF(_xlfn.NUMBERVALUE(RIGHT(Table7[[#This Row],[Min]],LEN(Table7[[#This Row],[Min]])-FIND("-",Table7[[#This Row],[Min]])))&gt;INDIRECT(ADDRESS(11+MATCH(LEFT(Table7[[#This Row],[Min]],FIND("-",Table7[[#This Row],[Min]])-1),Table1[Content Sku],0),14,1,1,"Entities")),"review","ok"),"ok")</f>
        <v>ok</v>
      </c>
      <c r="J93" t="s">
        <v>2779</v>
      </c>
      <c r="K93">
        <v>1</v>
      </c>
      <c r="L93" s="75">
        <f ca="1">INDIRECT(ADDRESS(2+(MATCH(Table34[[#This Row],[SPAWNER]],Table40[SPAWNER],0)),2,1,1,"DATA_SCENES_UNITY_2"))</f>
        <v>1</v>
      </c>
      <c r="U93" t="s">
        <v>36</v>
      </c>
      <c r="V93">
        <v>0</v>
      </c>
      <c r="W93">
        <v>0</v>
      </c>
      <c r="X93" t="s">
        <v>8</v>
      </c>
      <c r="Y93"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J94" t="s">
        <v>2779</v>
      </c>
      <c r="K94">
        <v>1</v>
      </c>
      <c r="L94" s="75">
        <f ca="1">INDIRECT(ADDRESS(2+(MATCH(Table34[[#This Row],[SPAWNER]],Table40[SPAWNER],0)),2,1,1,"DATA_SCENES_UNITY_2"))</f>
        <v>1</v>
      </c>
      <c r="U94" t="s">
        <v>36</v>
      </c>
      <c r="V94">
        <v>0</v>
      </c>
      <c r="W94">
        <v>0</v>
      </c>
      <c r="X94" t="s">
        <v>8</v>
      </c>
      <c r="Y94" t="str">
        <f ca="1">IF(Table15[[#This Row],[Type]]="KILL",IF(_xlfn.NUMBERVALUE(RIGHT(Table15[[#This Row],[Min]],LEN(Table15[[#This Row],[Min]])-FIND("-",Table15[[#This Row],[Min]])))&gt;INDIRECT(ADDRESS(11+MATCH(LEFT(Table15[[#This Row],[Min]],FIND("-",Table15[[#This Row],[Min]])-1),Table1[Content Sku],0),16,1,1,"Entities")),"review","ok"),"ok")</f>
        <v>ok</v>
      </c>
      <c r="Z94" t="s">
        <v>554</v>
      </c>
      <c r="AA94">
        <v>3</v>
      </c>
      <c r="AB94" s="75">
        <f ca="1">INDIRECT(ADDRESS(2+(MATCH(Table33[[#This Row],[SPAWNER]],Table40[SPAWNER],0)),2,1,1,"DATA_SCENES_UNITY_2"))</f>
        <v>2</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20500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2779</v>
      </c>
      <c r="K95">
        <v>1</v>
      </c>
      <c r="L95" s="75">
        <f ca="1">INDIRECT(ADDRESS(2+(MATCH(Table34[[#This Row],[SPAWNER]],Table40[SPAWNER],0)),2,1,1,"DATA_SCENES_UNITY_2"))</f>
        <v>1</v>
      </c>
      <c r="U95" t="s">
        <v>36</v>
      </c>
      <c r="V95">
        <v>0</v>
      </c>
      <c r="W95">
        <v>0</v>
      </c>
      <c r="X95" t="s">
        <v>8</v>
      </c>
      <c r="Y9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25500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2779</v>
      </c>
      <c r="K96">
        <v>1</v>
      </c>
      <c r="L96" s="75">
        <f ca="1">INDIRECT(ADDRESS(2+(MATCH(Table34[[#This Row],[SPAWNER]],Table40[SPAWNER],0)),2,1,1,"DATA_SCENES_UNITY_2"))</f>
        <v>1</v>
      </c>
      <c r="U96" t="s">
        <v>36</v>
      </c>
      <c r="V96">
        <v>0</v>
      </c>
      <c r="W96">
        <v>0</v>
      </c>
      <c r="X96" t="s">
        <v>8</v>
      </c>
      <c r="Y96" t="str">
        <f ca="1">IF(Table15[[#This Row],[Type]]="KILL",IF(_xlfn.NUMBERVALUE(RIGHT(Table15[[#This Row],[Min]],LEN(Table15[[#This Row],[Min]])-FIND("-",Table15[[#This Row],[Min]])))&gt;INDIRECT(ADDRESS(11+MATCH(LEFT(Table15[[#This Row],[Min]],FIND("-",Table15[[#This Row],[Min]])-1),Table1[Content Sku],0),16,1,1,"Entities")),"review","ok"),"ok")</f>
        <v>ok</v>
      </c>
      <c r="Z96" t="s">
        <v>2779</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6000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2779</v>
      </c>
      <c r="K97">
        <v>1</v>
      </c>
      <c r="L97" s="75">
        <f ca="1">INDIRECT(ADDRESS(2+(MATCH(Table34[[#This Row],[SPAWNER]],Table40[SPAWNER],0)),2,1,1,"DATA_SCENES_UNITY_2"))</f>
        <v>1</v>
      </c>
      <c r="U97" t="s">
        <v>36</v>
      </c>
      <c r="V97">
        <v>0</v>
      </c>
      <c r="W97">
        <v>0</v>
      </c>
      <c r="X97" t="s">
        <v>8</v>
      </c>
      <c r="Y97"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24000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2779</v>
      </c>
      <c r="K98">
        <v>1</v>
      </c>
      <c r="L98" s="75">
        <f ca="1">INDIRECT(ADDRESS(2+(MATCH(Table34[[#This Row],[SPAWNER]],Table40[SPAWNER],0)),2,1,1,"DATA_SCENES_UNITY_2"))</f>
        <v>1</v>
      </c>
      <c r="U98" t="s">
        <v>36</v>
      </c>
      <c r="V98">
        <v>41000</v>
      </c>
      <c r="W98">
        <v>0</v>
      </c>
      <c r="X98" t="s">
        <v>206</v>
      </c>
      <c r="Y98" t="str">
        <f ca="1">IF(Table15[[#This Row],[Type]]="KILL",IF(_xlfn.NUMBERVALUE(RIGHT(Table15[[#This Row],[Min]],LEN(Table15[[#This Row],[Min]])-FIND("-",Table15[[#This Row],[Min]])))&gt;INDIRECT(ADDRESS(11+MATCH(LEFT(Table15[[#This Row],[Min]],FIND("-",Table15[[#This Row],[Min]])-1),Table1[Content Sku],0),16,1,1,"Entities")),"review","ok"),"ok")</f>
        <v>ok</v>
      </c>
      <c r="Z98" t="s">
        <v>554</v>
      </c>
      <c r="AA98">
        <v>1</v>
      </c>
      <c r="AB98" s="75">
        <f ca="1">INDIRECT(ADDRESS(2+(MATCH(Table33[[#This Row],[SPAWNER]],Table40[SPAWNER],0)),2,1,1,"DATA_SCENES_UNITY_2"))</f>
        <v>2</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5500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2779</v>
      </c>
      <c r="K99">
        <v>1</v>
      </c>
      <c r="L99" s="75">
        <f ca="1">INDIRECT(ADDRESS(2+(MATCH(Table34[[#This Row],[SPAWNER]],Table40[SPAWNER],0)),2,1,1,"DATA_SCENES_UNITY_2"))</f>
        <v>1</v>
      </c>
      <c r="U99" t="s">
        <v>36</v>
      </c>
      <c r="V99">
        <v>0</v>
      </c>
      <c r="W99">
        <v>0</v>
      </c>
      <c r="X99" t="s">
        <v>8</v>
      </c>
      <c r="Y99" t="str">
        <f ca="1">IF(Table15[[#This Row],[Type]]="KILL",IF(_xlfn.NUMBERVALUE(RIGHT(Table15[[#This Row],[Min]],LEN(Table15[[#This Row],[Min]])-FIND("-",Table15[[#This Row],[Min]])))&gt;INDIRECT(ADDRESS(11+MATCH(LEFT(Table15[[#This Row],[Min]],FIND("-",Table15[[#This Row],[Min]])-1),Table1[Content Sku],0),16,1,1,"Entities")),"review","ok"),"ok")</f>
        <v>ok</v>
      </c>
      <c r="Z99" t="s">
        <v>554</v>
      </c>
      <c r="AA99">
        <v>2</v>
      </c>
      <c r="AB99" s="75">
        <f ca="1">INDIRECT(ADDRESS(2+(MATCH(Table33[[#This Row],[SPAWNER]],Table40[SPAWNER],0)),2,1,1,"DATA_SCENES_UNITY_2"))</f>
        <v>2</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24000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2779</v>
      </c>
      <c r="K100">
        <v>1</v>
      </c>
      <c r="L100" s="75">
        <f ca="1">INDIRECT(ADDRESS(2+(MATCH(Table34[[#This Row],[SPAWNER]],Table40[SPAWNER],0)),2,1,1,"DATA_SCENES_UNITY_2"))</f>
        <v>1</v>
      </c>
      <c r="U100" t="s">
        <v>36</v>
      </c>
      <c r="V100">
        <v>0</v>
      </c>
      <c r="W100">
        <v>0</v>
      </c>
      <c r="X100" t="s">
        <v>8</v>
      </c>
      <c r="Y100" t="str">
        <f ca="1">IF(Table15[[#This Row],[Type]]="KILL",IF(_xlfn.NUMBERVALUE(RIGHT(Table15[[#This Row],[Min]],LEN(Table15[[#This Row],[Min]])-FIND("-",Table15[[#This Row],[Min]])))&gt;INDIRECT(ADDRESS(11+MATCH(LEFT(Table15[[#This Row],[Min]],FIND("-",Table15[[#This Row],[Min]])-1),Table1[Content Sku],0),16,1,1,"Entities")),"review","ok"),"ok")</f>
        <v>ok</v>
      </c>
      <c r="Z100" t="s">
        <v>2779</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22000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2779</v>
      </c>
      <c r="K101">
        <v>1</v>
      </c>
      <c r="L101" s="75">
        <f ca="1">INDIRECT(ADDRESS(2+(MATCH(Table34[[#This Row],[SPAWNER]],Table40[SPAWNER],0)),2,1,1,"DATA_SCENES_UNITY_2"))</f>
        <v>1</v>
      </c>
      <c r="U101" t="s">
        <v>36</v>
      </c>
      <c r="V101">
        <v>14000</v>
      </c>
      <c r="W101">
        <v>0</v>
      </c>
      <c r="X101" t="s">
        <v>206</v>
      </c>
      <c r="Y101"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20000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2779</v>
      </c>
      <c r="K102">
        <v>1</v>
      </c>
      <c r="L102" s="75">
        <f ca="1">INDIRECT(ADDRESS(2+(MATCH(Table34[[#This Row],[SPAWNER]],Table40[SPAWNER],0)),2,1,1,"DATA_SCENES_UNITY_2"))</f>
        <v>1</v>
      </c>
      <c r="U102" t="s">
        <v>36</v>
      </c>
      <c r="V102">
        <v>30000</v>
      </c>
      <c r="W102">
        <v>0</v>
      </c>
      <c r="X102" t="s">
        <v>206</v>
      </c>
      <c r="Y102" t="str">
        <f ca="1">IF(Table15[[#This Row],[Type]]="KILL",IF(_xlfn.NUMBERVALUE(RIGHT(Table15[[#This Row],[Min]],LEN(Table15[[#This Row],[Min]])-FIND("-",Table15[[#This Row],[Min]])))&gt;INDIRECT(ADDRESS(11+MATCH(LEFT(Table15[[#This Row],[Min]],FIND("-",Table15[[#This Row],[Min]])-1),Table1[Content Sku],0),16,1,1,"Entities")),"review","ok"),"ok")</f>
        <v>ok</v>
      </c>
      <c r="Z102" t="s">
        <v>123</v>
      </c>
      <c r="AA102">
        <v>1</v>
      </c>
      <c r="AB102" s="75">
        <f ca="1">INDIRECT(ADDRESS(2+(MATCH(Table33[[#This Row],[SPAWNER]],Table40[SPAWNER],0)),2,1,1,"DATA_SCENES_UNITY_2"))</f>
        <v>3</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398</v>
      </c>
      <c r="F103">
        <v>26000</v>
      </c>
      <c r="G103">
        <v>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2779</v>
      </c>
      <c r="K103">
        <v>1</v>
      </c>
      <c r="L103" s="75">
        <f ca="1">INDIRECT(ADDRESS(2+(MATCH(Table34[[#This Row],[SPAWNER]],Table40[SPAWNER],0)),2,1,1,"DATA_SCENES_UNITY_2"))</f>
        <v>1</v>
      </c>
      <c r="U103" t="s">
        <v>36</v>
      </c>
      <c r="V103">
        <v>25000</v>
      </c>
      <c r="W103">
        <v>0</v>
      </c>
      <c r="X103" t="s">
        <v>206</v>
      </c>
      <c r="Y103" t="str">
        <f ca="1">IF(Table15[[#This Row],[Type]]="KILL",IF(_xlfn.NUMBERVALUE(RIGHT(Table15[[#This Row],[Min]],LEN(Table15[[#This Row],[Min]])-FIND("-",Table15[[#This Row],[Min]])))&gt;INDIRECT(ADDRESS(11+MATCH(LEFT(Table15[[#This Row],[Min]],FIND("-",Table15[[#This Row],[Min]])-1),Table1[Content Sku],0),16,1,1,"Entities")),"review","ok"),"ok")</f>
        <v>ok</v>
      </c>
      <c r="Z103" t="s">
        <v>123</v>
      </c>
      <c r="AA103">
        <v>1</v>
      </c>
      <c r="AB103" s="75">
        <f ca="1">INDIRECT(ADDRESS(2+(MATCH(Table33[[#This Row],[SPAWNER]],Table40[SPAWNER],0)),2,1,1,"DATA_SCENES_UNITY_2"))</f>
        <v>3</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414</v>
      </c>
      <c r="F104">
        <v>10000</v>
      </c>
      <c r="G104">
        <v>15000</v>
      </c>
      <c r="H104" t="s">
        <v>206</v>
      </c>
      <c r="I104" s="75" t="str">
        <f ca="1">IF(Table7[[#This Row],[Type]]="KILL",IF(_xlfn.NUMBERVALUE(RIGHT(Table7[[#This Row],[Min]],LEN(Table7[[#This Row],[Min]])-FIND("-",Table7[[#This Row],[Min]])))&gt;INDIRECT(ADDRESS(11+MATCH(LEFT(Table7[[#This Row],[Min]],FIND("-",Table7[[#This Row],[Min]])-1),Table1[Content Sku],0),14,1,1,"Entities")),"review","ok"),"ok")</f>
        <v>ok</v>
      </c>
      <c r="J104" t="s">
        <v>2779</v>
      </c>
      <c r="K104">
        <v>1</v>
      </c>
      <c r="L104" s="75">
        <f ca="1">INDIRECT(ADDRESS(2+(MATCH(Table34[[#This Row],[SPAWNER]],Table40[SPAWNER],0)),2,1,1,"DATA_SCENES_UNITY_2"))</f>
        <v>1</v>
      </c>
      <c r="U104" t="s">
        <v>36</v>
      </c>
      <c r="V104">
        <v>0</v>
      </c>
      <c r="W104">
        <v>0</v>
      </c>
      <c r="X104" t="s">
        <v>8</v>
      </c>
      <c r="Y104" t="str">
        <f ca="1">IF(Table15[[#This Row],[Type]]="KILL",IF(_xlfn.NUMBERVALUE(RIGHT(Table15[[#This Row],[Min]],LEN(Table15[[#This Row],[Min]])-FIND("-",Table15[[#This Row],[Min]])))&gt;INDIRECT(ADDRESS(11+MATCH(LEFT(Table15[[#This Row],[Min]],FIND("-",Table15[[#This Row],[Min]])-1),Table1[Content Sku],0),16,1,1,"Entities")),"review","ok"),"ok")</f>
        <v>ok</v>
      </c>
      <c r="Z104" t="s">
        <v>123</v>
      </c>
      <c r="AA104">
        <v>1</v>
      </c>
      <c r="AB104" s="75">
        <f ca="1">INDIRECT(ADDRESS(2+(MATCH(Table33[[#This Row],[SPAWNER]],Table40[SPAWNER],0)),2,1,1,"DATA_SCENES_UNITY_2"))</f>
        <v>3</v>
      </c>
      <c r="AK104" t="s">
        <v>37</v>
      </c>
      <c r="AL104">
        <v>180</v>
      </c>
      <c r="AM104">
        <v>0</v>
      </c>
      <c r="AN104" t="s">
        <v>4443</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J105" t="s">
        <v>2779</v>
      </c>
      <c r="K105">
        <v>1</v>
      </c>
      <c r="L105" s="75">
        <f ca="1">INDIRECT(ADDRESS(2+(MATCH(Table34[[#This Row],[SPAWNER]],Table40[SPAWNER],0)),2,1,1,"DATA_SCENES_UNITY_2"))</f>
        <v>1</v>
      </c>
      <c r="U105" t="s">
        <v>36</v>
      </c>
      <c r="V105">
        <v>46000</v>
      </c>
      <c r="W105">
        <v>0</v>
      </c>
      <c r="X105" t="s">
        <v>206</v>
      </c>
      <c r="Y105" t="str">
        <f ca="1">IF(Table15[[#This Row],[Type]]="KILL",IF(_xlfn.NUMBERVALUE(RIGHT(Table15[[#This Row],[Min]],LEN(Table15[[#This Row],[Min]])-FIND("-",Table15[[#This Row],[Min]])))&gt;INDIRECT(ADDRESS(11+MATCH(LEFT(Table15[[#This Row],[Min]],FIND("-",Table15[[#This Row],[Min]])-1),Table1[Content Sku],0),16,1,1,"Entities")),"review","ok"),"ok")</f>
        <v>ok</v>
      </c>
      <c r="Z105" t="s">
        <v>123</v>
      </c>
      <c r="AA105">
        <v>1</v>
      </c>
      <c r="AB105" s="75">
        <f ca="1">INDIRECT(ADDRESS(2+(MATCH(Table33[[#This Row],[SPAWNER]],Table40[SPAWNER],0)),2,1,1,"DATA_SCENES_UNITY_2"))</f>
        <v>3</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6650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36</v>
      </c>
      <c r="V106">
        <v>0</v>
      </c>
      <c r="W106">
        <v>0</v>
      </c>
      <c r="X106" t="s">
        <v>8</v>
      </c>
      <c r="Y106" t="str">
        <f ca="1">IF(Table15[[#This Row],[Type]]="KILL",IF(_xlfn.NUMBERVALUE(RIGHT(Table15[[#This Row],[Min]],LEN(Table15[[#This Row],[Min]])-FIND("-",Table15[[#This Row],[Min]])))&gt;INDIRECT(ADDRESS(11+MATCH(LEFT(Table15[[#This Row],[Min]],FIND("-",Table15[[#This Row],[Min]])-1),Table1[Content Sku],0),16,1,1,"Entities")),"review","ok"),"ok")</f>
        <v>ok</v>
      </c>
      <c r="Z106" t="s">
        <v>123</v>
      </c>
      <c r="AA106">
        <v>1</v>
      </c>
      <c r="AB106" s="75">
        <f ca="1">INDIRECT(ADDRESS(2+(MATCH(Table33[[#This Row],[SPAWNER]],Table40[SPAWNER],0)),2,1,1,"DATA_SCENES_UNITY_2"))</f>
        <v>3</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6500</v>
      </c>
      <c r="G107">
        <v>0</v>
      </c>
      <c r="H107" t="s">
        <v>206</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36</v>
      </c>
      <c r="V107">
        <v>0</v>
      </c>
      <c r="W107">
        <v>0</v>
      </c>
      <c r="X107" t="s">
        <v>8</v>
      </c>
      <c r="Y107" t="str">
        <f ca="1">IF(Table15[[#This Row],[Type]]="KILL",IF(_xlfn.NUMBERVALUE(RIGHT(Table15[[#This Row],[Min]],LEN(Table15[[#This Row],[Min]])-FIND("-",Table15[[#This Row],[Min]])))&gt;INDIRECT(ADDRESS(11+MATCH(LEFT(Table15[[#This Row],[Min]],FIND("-",Table15[[#This Row],[Min]])-1),Table1[Content Sku],0),16,1,1,"Entities")),"review","ok"),"ok")</f>
        <v>ok</v>
      </c>
      <c r="Z107" t="s">
        <v>554</v>
      </c>
      <c r="AA107">
        <v>8</v>
      </c>
      <c r="AB107" s="75">
        <f ca="1">INDIRECT(ADDRESS(2+(MATCH(Table33[[#This Row],[SPAWNER]],Table40[SPAWNER],0)),2,1,1,"DATA_SCENES_UNITY_2"))</f>
        <v>2</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36</v>
      </c>
      <c r="V108">
        <v>0</v>
      </c>
      <c r="W108">
        <v>0</v>
      </c>
      <c r="X108" t="s">
        <v>8</v>
      </c>
      <c r="Y108" t="str">
        <f ca="1">IF(Table15[[#This Row],[Type]]="KILL",IF(_xlfn.NUMBERVALUE(RIGHT(Table15[[#This Row],[Min]],LEN(Table15[[#This Row],[Min]])-FIND("-",Table15[[#This Row],[Min]])))&gt;INDIRECT(ADDRESS(11+MATCH(LEFT(Table15[[#This Row],[Min]],FIND("-",Table15[[#This Row],[Min]])-1),Table1[Content Sku],0),16,1,1,"Entities")),"review","ok"),"ok")</f>
        <v>ok</v>
      </c>
      <c r="Z108" t="s">
        <v>123</v>
      </c>
      <c r="AA108">
        <v>1</v>
      </c>
      <c r="AB108" s="75">
        <f ca="1">INDIRECT(ADDRESS(2+(MATCH(Table33[[#This Row],[SPAWNER]],Table40[SPAWNER],0)),2,1,1,"DATA_SCENES_UNITY_2"))</f>
        <v>3</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36</v>
      </c>
      <c r="V109">
        <v>0</v>
      </c>
      <c r="W109">
        <v>0</v>
      </c>
      <c r="X109" t="s">
        <v>8</v>
      </c>
      <c r="Y109" t="str">
        <f ca="1">IF(Table15[[#This Row],[Type]]="KILL",IF(_xlfn.NUMBERVALUE(RIGHT(Table15[[#This Row],[Min]],LEN(Table15[[#This Row],[Min]])-FIND("-",Table15[[#This Row],[Min]])))&gt;INDIRECT(ADDRESS(11+MATCH(LEFT(Table15[[#This Row],[Min]],FIND("-",Table15[[#This Row],[Min]])-1),Table1[Content Sku],0),16,1,1,"Entities")),"review","ok"),"ok")</f>
        <v>ok</v>
      </c>
      <c r="Z109" t="s">
        <v>554</v>
      </c>
      <c r="AA109">
        <v>1</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36</v>
      </c>
      <c r="V110">
        <v>20000</v>
      </c>
      <c r="W110">
        <v>0</v>
      </c>
      <c r="X110" t="s">
        <v>206</v>
      </c>
      <c r="Y110" t="str">
        <f ca="1">IF(Table15[[#This Row],[Type]]="KILL",IF(_xlfn.NUMBERVALUE(RIGHT(Table15[[#This Row],[Min]],LEN(Table15[[#This Row],[Min]])-FIND("-",Table15[[#This Row],[Min]])))&gt;INDIRECT(ADDRESS(11+MATCH(LEFT(Table15[[#This Row],[Min]],FIND("-",Table15[[#This Row],[Min]])-1),Table1[Content Sku],0),16,1,1,"Entities")),"review","ok"),"ok")</f>
        <v>ok</v>
      </c>
      <c r="Z110" t="s">
        <v>123</v>
      </c>
      <c r="AA110">
        <v>1</v>
      </c>
      <c r="AB110" s="75">
        <f ca="1">INDIRECT(ADDRESS(2+(MATCH(Table33[[#This Row],[SPAWNER]],Table40[SPAWNER],0)),2,1,1,"DATA_SCENES_UNITY_2"))</f>
        <v>3</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35000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36</v>
      </c>
      <c r="V111">
        <v>17000</v>
      </c>
      <c r="W111">
        <v>0</v>
      </c>
      <c r="X111" t="s">
        <v>206</v>
      </c>
      <c r="Y111" t="str">
        <f ca="1">IF(Table15[[#This Row],[Type]]="KILL",IF(_xlfn.NUMBERVALUE(RIGHT(Table15[[#This Row],[Min]],LEN(Table15[[#This Row],[Min]])-FIND("-",Table15[[#This Row],[Min]])))&gt;INDIRECT(ADDRESS(11+MATCH(LEFT(Table15[[#This Row],[Min]],FIND("-",Table15[[#This Row],[Min]])-1),Table1[Content Sku],0),16,1,1,"Entities")),"review","ok"),"ok")</f>
        <v>ok</v>
      </c>
      <c r="Z111" t="s">
        <v>123</v>
      </c>
      <c r="AA111">
        <v>1</v>
      </c>
      <c r="AB111" s="75">
        <f ca="1">INDIRECT(ADDRESS(2+(MATCH(Table33[[#This Row],[SPAWNER]],Table40[SPAWNER],0)),2,1,1,"DATA_SCENES_UNITY_2"))</f>
        <v>3</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15000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36</v>
      </c>
      <c r="V112">
        <v>26000</v>
      </c>
      <c r="W112">
        <v>0</v>
      </c>
      <c r="X112" t="s">
        <v>206</v>
      </c>
      <c r="Y112" t="str">
        <f ca="1">IF(Table15[[#This Row],[Type]]="KILL",IF(_xlfn.NUMBERVALUE(RIGHT(Table15[[#This Row],[Min]],LEN(Table15[[#This Row],[Min]])-FIND("-",Table15[[#This Row],[Min]])))&gt;INDIRECT(ADDRESS(11+MATCH(LEFT(Table15[[#This Row],[Min]],FIND("-",Table15[[#This Row],[Min]])-1),Table1[Content Sku],0),16,1,1,"Entities")),"review","ok"),"ok")</f>
        <v>ok</v>
      </c>
      <c r="Z112" t="s">
        <v>554</v>
      </c>
      <c r="AA112">
        <v>4</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5650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36</v>
      </c>
      <c r="V113">
        <v>0</v>
      </c>
      <c r="W113">
        <v>0</v>
      </c>
      <c r="X113" t="s">
        <v>8</v>
      </c>
      <c r="Y113" t="str">
        <f ca="1">IF(Table15[[#This Row],[Type]]="KILL",IF(_xlfn.NUMBERVALUE(RIGHT(Table15[[#This Row],[Min]],LEN(Table15[[#This Row],[Min]])-FIND("-",Table15[[#This Row],[Min]])))&gt;INDIRECT(ADDRESS(11+MATCH(LEFT(Table15[[#This Row],[Min]],FIND("-",Table15[[#This Row],[Min]])-1),Table1[Content Sku],0),16,1,1,"Entities")),"review","ok"),"ok")</f>
        <v>ok</v>
      </c>
      <c r="Z113" t="s">
        <v>2779</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4750</v>
      </c>
      <c r="G114">
        <v>0</v>
      </c>
      <c r="H114" t="s">
        <v>206</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36</v>
      </c>
      <c r="V114">
        <v>300</v>
      </c>
      <c r="W114">
        <v>0</v>
      </c>
      <c r="X114" t="s">
        <v>4443</v>
      </c>
      <c r="Y114" t="str">
        <f ca="1">IF(Table15[[#This Row],[Type]]="KILL",IF(_xlfn.NUMBERVALUE(RIGHT(Table15[[#This Row],[Min]],LEN(Table15[[#This Row],[Min]])-FIND("-",Table15[[#This Row],[Min]])))&gt;INDIRECT(ADDRESS(11+MATCH(LEFT(Table15[[#This Row],[Min]],FIND("-",Table15[[#This Row],[Min]])-1),Table1[Content Sku],0),16,1,1,"Entities")),"review","ok"),"ok")</f>
        <v>ok</v>
      </c>
      <c r="Z114" t="s">
        <v>123</v>
      </c>
      <c r="AA114">
        <v>1</v>
      </c>
      <c r="AB114" s="75">
        <f ca="1">INDIRECT(ADDRESS(2+(MATCH(Table33[[#This Row],[SPAWNER]],Table40[SPAWNER],0)),2,1,1,"DATA_SCENES_UNITY_2"))</f>
        <v>3</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0</v>
      </c>
      <c r="G115">
        <v>0</v>
      </c>
      <c r="H115" t="s">
        <v>8</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36</v>
      </c>
      <c r="V115">
        <v>0</v>
      </c>
      <c r="W115">
        <v>0</v>
      </c>
      <c r="X115" t="s">
        <v>8</v>
      </c>
      <c r="Y115" t="str">
        <f ca="1">IF(Table15[[#This Row],[Type]]="KILL",IF(_xlfn.NUMBERVALUE(RIGHT(Table15[[#This Row],[Min]],LEN(Table15[[#This Row],[Min]])-FIND("-",Table15[[#This Row],[Min]])))&gt;INDIRECT(ADDRESS(11+MATCH(LEFT(Table15[[#This Row],[Min]],FIND("-",Table15[[#This Row],[Min]])-1),Table1[Content Sku],0),16,1,1,"Entities")),"review","ok"),"ok")</f>
        <v>ok</v>
      </c>
      <c r="Z115" t="s">
        <v>123</v>
      </c>
      <c r="AA115">
        <v>1</v>
      </c>
      <c r="AB115" s="75">
        <f ca="1">INDIRECT(ADDRESS(2+(MATCH(Table33[[#This Row],[SPAWNER]],Table40[SPAWNER],0)),2,1,1,"DATA_SCENES_UNITY_2"))</f>
        <v>3</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24000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0</v>
      </c>
      <c r="W116">
        <v>0</v>
      </c>
      <c r="X116" t="s">
        <v>8</v>
      </c>
      <c r="Y116" t="str">
        <f ca="1">IF(Table15[[#This Row],[Type]]="KILL",IF(_xlfn.NUMBERVALUE(RIGHT(Table15[[#This Row],[Min]],LEN(Table15[[#This Row],[Min]])-FIND("-",Table15[[#This Row],[Min]])))&gt;INDIRECT(ADDRESS(11+MATCH(LEFT(Table15[[#This Row],[Min]],FIND("-",Table15[[#This Row],[Min]])-1),Table1[Content Sku],0),16,1,1,"Entities")),"review","ok"),"ok")</f>
        <v>ok</v>
      </c>
      <c r="Z116" t="s">
        <v>2779</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6000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0</v>
      </c>
      <c r="X117" t="s">
        <v>8</v>
      </c>
      <c r="Y117" t="str">
        <f ca="1">IF(Table15[[#This Row],[Type]]="KILL",IF(_xlfn.NUMBERVALUE(RIGHT(Table15[[#This Row],[Min]],LEN(Table15[[#This Row],[Min]])-FIND("-",Table15[[#This Row],[Min]])))&gt;INDIRECT(ADDRESS(11+MATCH(LEFT(Table15[[#This Row],[Min]],FIND("-",Table15[[#This Row],[Min]])-1),Table1[Content Sku],0),16,1,1,"Entities")),"review","ok"),"ok")</f>
        <v>ok</v>
      </c>
      <c r="Z117" t="s">
        <v>554</v>
      </c>
      <c r="AA117">
        <v>1</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24000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0</v>
      </c>
      <c r="W118">
        <v>0</v>
      </c>
      <c r="X118" t="s">
        <v>8</v>
      </c>
      <c r="Y118" t="str">
        <f ca="1">IF(Table15[[#This Row],[Type]]="KILL",IF(_xlfn.NUMBERVALUE(RIGHT(Table15[[#This Row],[Min]],LEN(Table15[[#This Row],[Min]])-FIND("-",Table15[[#This Row],[Min]])))&gt;INDIRECT(ADDRESS(11+MATCH(LEFT(Table15[[#This Row],[Min]],FIND("-",Table15[[#This Row],[Min]])-1),Table1[Content Sku],0),16,1,1,"Entities")),"review","ok"),"ok")</f>
        <v>ok</v>
      </c>
      <c r="Z118" t="s">
        <v>123</v>
      </c>
      <c r="AA118">
        <v>1</v>
      </c>
      <c r="AB118" s="75">
        <f ca="1">INDIRECT(ADDRESS(2+(MATCH(Table33[[#This Row],[SPAWNER]],Table40[SPAWNER],0)),2,1,1,"DATA_SCENES_UNITY_2"))</f>
        <v>3</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18500</v>
      </c>
      <c r="G119">
        <v>0</v>
      </c>
      <c r="H119" t="s">
        <v>206</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0</v>
      </c>
      <c r="W119">
        <v>0</v>
      </c>
      <c r="X119" t="s">
        <v>8</v>
      </c>
      <c r="Y119" t="str">
        <f ca="1">IF(Table15[[#This Row],[Type]]="KILL",IF(_xlfn.NUMBERVALUE(RIGHT(Table15[[#This Row],[Min]],LEN(Table15[[#This Row],[Min]])-FIND("-",Table15[[#This Row],[Min]])))&gt;INDIRECT(ADDRESS(11+MATCH(LEFT(Table15[[#This Row],[Min]],FIND("-",Table15[[#This Row],[Min]])-1),Table1[Content Sku],0),16,1,1,"Entities")),"review","ok"),"ok")</f>
        <v>ok</v>
      </c>
      <c r="Z119" t="s">
        <v>554</v>
      </c>
      <c r="AA119">
        <v>5</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0</v>
      </c>
      <c r="G120">
        <v>0</v>
      </c>
      <c r="H120" t="s">
        <v>8</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0</v>
      </c>
      <c r="W120">
        <v>0</v>
      </c>
      <c r="X120" t="s">
        <v>8</v>
      </c>
      <c r="Y120" t="str">
        <f ca="1">IF(Table15[[#This Row],[Type]]="KILL",IF(_xlfn.NUMBERVALUE(RIGHT(Table15[[#This Row],[Min]],LEN(Table15[[#This Row],[Min]])-FIND("-",Table15[[#This Row],[Min]])))&gt;INDIRECT(ADDRESS(11+MATCH(LEFT(Table15[[#This Row],[Min]],FIND("-",Table15[[#This Row],[Min]])-1),Table1[Content Sku],0),16,1,1,"Entities")),"review","ok"),"ok")</f>
        <v>ok</v>
      </c>
      <c r="Z120" t="s">
        <v>123</v>
      </c>
      <c r="AA120">
        <v>1</v>
      </c>
      <c r="AB120" s="75">
        <f ca="1">INDIRECT(ADDRESS(2+(MATCH(Table33[[#This Row],[SPAWNER]],Table40[SPAWNER],0)),2,1,1,"DATA_SCENES_UNITY_2"))</f>
        <v>3</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4650</v>
      </c>
      <c r="G121">
        <v>0</v>
      </c>
      <c r="H121" t="s">
        <v>206</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0</v>
      </c>
      <c r="W121">
        <v>0</v>
      </c>
      <c r="X121" t="s">
        <v>8</v>
      </c>
      <c r="Y121" t="str">
        <f ca="1">IF(Table15[[#This Row],[Type]]="KILL",IF(_xlfn.NUMBERVALUE(RIGHT(Table15[[#This Row],[Min]],LEN(Table15[[#This Row],[Min]])-FIND("-",Table15[[#This Row],[Min]])))&gt;INDIRECT(ADDRESS(11+MATCH(LEFT(Table15[[#This Row],[Min]],FIND("-",Table15[[#This Row],[Min]])-1),Table1[Content Sku],0),16,1,1,"Entities")),"review","ok"),"ok")</f>
        <v>ok</v>
      </c>
      <c r="Z121" t="s">
        <v>2779</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0</v>
      </c>
      <c r="W122">
        <v>0</v>
      </c>
      <c r="X122" t="s">
        <v>8</v>
      </c>
      <c r="Y122" t="str">
        <f ca="1">IF(Table15[[#This Row],[Type]]="KILL",IF(_xlfn.NUMBERVALUE(RIGHT(Table15[[#This Row],[Min]],LEN(Table15[[#This Row],[Min]])-FIND("-",Table15[[#This Row],[Min]])))&gt;INDIRECT(ADDRESS(11+MATCH(LEFT(Table15[[#This Row],[Min]],FIND("-",Table15[[#This Row],[Min]])-1),Table1[Content Sku],0),16,1,1,"Entities")),"review","ok"),"ok")</f>
        <v>ok</v>
      </c>
      <c r="Z122" t="s">
        <v>554</v>
      </c>
      <c r="AA122">
        <v>1</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0</v>
      </c>
      <c r="W123">
        <v>0</v>
      </c>
      <c r="X123" t="s">
        <v>8</v>
      </c>
      <c r="Y123" t="str">
        <f ca="1">IF(Table15[[#This Row],[Type]]="KILL",IF(_xlfn.NUMBERVALUE(RIGHT(Table15[[#This Row],[Min]],LEN(Table15[[#This Row],[Min]])-FIND("-",Table15[[#This Row],[Min]])))&gt;INDIRECT(ADDRESS(11+MATCH(LEFT(Table15[[#This Row],[Min]],FIND("-",Table15[[#This Row],[Min]])-1),Table1[Content Sku],0),16,1,1,"Entities")),"review","ok"),"ok")</f>
        <v>ok</v>
      </c>
      <c r="Z123" t="s">
        <v>554</v>
      </c>
      <c r="AA123">
        <v>1</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3650</v>
      </c>
      <c r="G124">
        <v>0</v>
      </c>
      <c r="H124" t="s">
        <v>206</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v>0</v>
      </c>
      <c r="W124">
        <v>0</v>
      </c>
      <c r="X124" t="s">
        <v>8</v>
      </c>
      <c r="Y124" t="str">
        <f ca="1">IF(Table15[[#This Row],[Type]]="KILL",IF(_xlfn.NUMBERVALUE(RIGHT(Table15[[#This Row],[Min]],LEN(Table15[[#This Row],[Min]])-FIND("-",Table15[[#This Row],[Min]])))&gt;INDIRECT(ADDRESS(11+MATCH(LEFT(Table15[[#This Row],[Min]],FIND("-",Table15[[#This Row],[Min]])-1),Table1[Content Sku],0),16,1,1,"Entities")),"review","ok"),"ok")</f>
        <v>ok</v>
      </c>
      <c r="Z124" t="s">
        <v>2779</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v>0</v>
      </c>
      <c r="W125">
        <v>0</v>
      </c>
      <c r="X125" t="s">
        <v>8</v>
      </c>
      <c r="Y125" t="str">
        <f ca="1">IF(Table15[[#This Row],[Type]]="KILL",IF(_xlfn.NUMBERVALUE(RIGHT(Table15[[#This Row],[Min]],LEN(Table15[[#This Row],[Min]])-FIND("-",Table15[[#This Row],[Min]])))&gt;INDIRECT(ADDRESS(11+MATCH(LEFT(Table15[[#This Row],[Min]],FIND("-",Table15[[#This Row],[Min]])-1),Table1[Content Sku],0),16,1,1,"Entities")),"review","ok"),"ok")</f>
        <v>ok</v>
      </c>
      <c r="Z125" t="s">
        <v>554</v>
      </c>
      <c r="AA125">
        <v>4</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22000</v>
      </c>
      <c r="G126">
        <v>0</v>
      </c>
      <c r="H126" t="s">
        <v>206</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t="str">
        <f ca="1">IF(Table15[[#This Row],[Type]]="KILL",IF(_xlfn.NUMBERVALUE(RIGHT(Table15[[#This Row],[Min]],LEN(Table15[[#This Row],[Min]])-FIND("-",Table15[[#This Row],[Min]])))&gt;INDIRECT(ADDRESS(11+MATCH(LEFT(Table15[[#This Row],[Min]],FIND("-",Table15[[#This Row],[Min]])-1),Table1[Content Sku],0),16,1,1,"Entities")),"review","ok"),"ok")</f>
        <v>ok</v>
      </c>
      <c r="Z126" t="s">
        <v>2779</v>
      </c>
      <c r="AA126">
        <v>1</v>
      </c>
      <c r="AB126" s="75">
        <f ca="1">INDIRECT(ADDRESS(2+(MATCH(Table33[[#This Row],[SPAWNER]],Table40[SPAWNER],0)),2,1,1,"DATA_SCENES_UNITY_2"))</f>
        <v>1</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t="str">
        <f ca="1">IF(Table15[[#This Row],[Type]]="KILL",IF(_xlfn.NUMBERVALUE(RIGHT(Table15[[#This Row],[Min]],LEN(Table15[[#This Row],[Min]])-FIND("-",Table15[[#This Row],[Min]])))&gt;INDIRECT(ADDRESS(11+MATCH(LEFT(Table15[[#This Row],[Min]],FIND("-",Table15[[#This Row],[Min]])-1),Table1[Content Sku],0),16,1,1,"Entities")),"review","ok"),"ok")</f>
        <v>ok</v>
      </c>
      <c r="Z127" t="s">
        <v>123</v>
      </c>
      <c r="AA127">
        <v>1</v>
      </c>
      <c r="AB127" s="75">
        <f ca="1">INDIRECT(ADDRESS(2+(MATCH(Table33[[#This Row],[SPAWNER]],Table40[SPAWNER],0)),2,1,1,"DATA_SCENES_UNITY_2"))</f>
        <v>3</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7500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t="str">
        <f ca="1">IF(Table15[[#This Row],[Type]]="KILL",IF(_xlfn.NUMBERVALUE(RIGHT(Table15[[#This Row],[Min]],LEN(Table15[[#This Row],[Min]])-FIND("-",Table15[[#This Row],[Min]])))&gt;INDIRECT(ADDRESS(11+MATCH(LEFT(Table15[[#This Row],[Min]],FIND("-",Table15[[#This Row],[Min]])-1),Table1[Content Sku],0),16,1,1,"Entities")),"review","ok"),"ok")</f>
        <v>ok</v>
      </c>
      <c r="Z128" t="s">
        <v>554</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18000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t="str">
        <f ca="1">IF(Table15[[#This Row],[Type]]="KILL",IF(_xlfn.NUMBERVALUE(RIGHT(Table15[[#This Row],[Min]],LEN(Table15[[#This Row],[Min]])-FIND("-",Table15[[#This Row],[Min]])))&gt;INDIRECT(ADDRESS(11+MATCH(LEFT(Table15[[#This Row],[Min]],FIND("-",Table15[[#This Row],[Min]])-1),Table1[Content Sku],0),16,1,1,"Entities")),"review","ok"),"ok")</f>
        <v>ok</v>
      </c>
      <c r="Z129" t="s">
        <v>123</v>
      </c>
      <c r="AA129">
        <v>1</v>
      </c>
      <c r="AB129" s="75">
        <f ca="1">INDIRECT(ADDRESS(2+(MATCH(Table33[[#This Row],[SPAWNER]],Table40[SPAWNER],0)),2,1,1,"DATA_SCENES_UNITY_2"))</f>
        <v>3</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6750</v>
      </c>
      <c r="G130">
        <v>0</v>
      </c>
      <c r="H130" t="s">
        <v>206</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0</v>
      </c>
      <c r="W130">
        <v>0</v>
      </c>
      <c r="X130" t="s">
        <v>8</v>
      </c>
      <c r="Y130" t="str">
        <f ca="1">IF(Table15[[#This Row],[Type]]="KILL",IF(_xlfn.NUMBERVALUE(RIGHT(Table15[[#This Row],[Min]],LEN(Table15[[#This Row],[Min]])-FIND("-",Table15[[#This Row],[Min]])))&gt;INDIRECT(ADDRESS(11+MATCH(LEFT(Table15[[#This Row],[Min]],FIND("-",Table15[[#This Row],[Min]])-1),Table1[Content Sku],0),16,1,1,"Entities")),"review","ok"),"ok")</f>
        <v>ok</v>
      </c>
      <c r="Z130" t="s">
        <v>554</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t="str">
        <f ca="1">IF(Table15[[#This Row],[Type]]="KILL",IF(_xlfn.NUMBERVALUE(RIGHT(Table15[[#This Row],[Min]],LEN(Table15[[#This Row],[Min]])-FIND("-",Table15[[#This Row],[Min]])))&gt;INDIRECT(ADDRESS(11+MATCH(LEFT(Table15[[#This Row],[Min]],FIND("-",Table15[[#This Row],[Min]])-1),Table1[Content Sku],0),16,1,1,"Entities")),"review","ok"),"ok")</f>
        <v>ok</v>
      </c>
      <c r="Z131" t="s">
        <v>123</v>
      </c>
      <c r="AA131">
        <v>1</v>
      </c>
      <c r="AB131" s="75">
        <f ca="1">INDIRECT(ADDRESS(2+(MATCH(Table33[[#This Row],[SPAWNER]],Table40[SPAWNER],0)),2,1,1,"DATA_SCENES_UNITY_2"))</f>
        <v>3</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4000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0</v>
      </c>
      <c r="X132" t="s">
        <v>8</v>
      </c>
      <c r="Y132" t="str">
        <f ca="1">IF(Table15[[#This Row],[Type]]="KILL",IF(_xlfn.NUMBERVALUE(RIGHT(Table15[[#This Row],[Min]],LEN(Table15[[#This Row],[Min]])-FIND("-",Table15[[#This Row],[Min]])))&gt;INDIRECT(ADDRESS(11+MATCH(LEFT(Table15[[#This Row],[Min]],FIND("-",Table15[[#This Row],[Min]])-1),Table1[Content Sku],0),16,1,1,"Entities")),"review","ok"),"ok")</f>
        <v>ok</v>
      </c>
      <c r="Z132" t="s">
        <v>123</v>
      </c>
      <c r="AA132">
        <v>1</v>
      </c>
      <c r="AB132" s="75">
        <f ca="1">INDIRECT(ADDRESS(2+(MATCH(Table33[[#This Row],[SPAWNER]],Table40[SPAWNER],0)),2,1,1,"DATA_SCENES_UNITY_2"))</f>
        <v>3</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6500</v>
      </c>
      <c r="G133">
        <v>0</v>
      </c>
      <c r="H133" t="s">
        <v>206</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t="str">
        <f ca="1">IF(Table15[[#This Row],[Type]]="KILL",IF(_xlfn.NUMBERVALUE(RIGHT(Table15[[#This Row],[Min]],LEN(Table15[[#This Row],[Min]])-FIND("-",Table15[[#This Row],[Min]])))&gt;INDIRECT(ADDRESS(11+MATCH(LEFT(Table15[[#This Row],[Min]],FIND("-",Table15[[#This Row],[Min]])-1),Table1[Content Sku],0),16,1,1,"Entities")),"review","ok"),"ok")</f>
        <v>ok</v>
      </c>
      <c r="Z133" t="s">
        <v>554</v>
      </c>
      <c r="AA133">
        <v>2</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t="str">
        <f ca="1">IF(Table15[[#This Row],[Type]]="KILL",IF(_xlfn.NUMBERVALUE(RIGHT(Table15[[#This Row],[Min]],LEN(Table15[[#This Row],[Min]])-FIND("-",Table15[[#This Row],[Min]])))&gt;INDIRECT(ADDRESS(11+MATCH(LEFT(Table15[[#This Row],[Min]],FIND("-",Table15[[#This Row],[Min]])-1),Table1[Content Sku],0),16,1,1,"Entities")),"review","ok"),"ok")</f>
        <v>ok</v>
      </c>
      <c r="Z134" t="s">
        <v>554</v>
      </c>
      <c r="AA134">
        <v>8</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t="str">
        <f ca="1">IF(Table15[[#This Row],[Type]]="KILL",IF(_xlfn.NUMBERVALUE(RIGHT(Table15[[#This Row],[Min]],LEN(Table15[[#This Row],[Min]])-FIND("-",Table15[[#This Row],[Min]])))&gt;INDIRECT(ADDRESS(11+MATCH(LEFT(Table15[[#This Row],[Min]],FIND("-",Table15[[#This Row],[Min]])-1),Table1[Content Sku],0),16,1,1,"Entities")),"review","ok"),"ok")</f>
        <v>ok</v>
      </c>
      <c r="Z135" t="s">
        <v>123</v>
      </c>
      <c r="AA135">
        <v>1</v>
      </c>
      <c r="AB135" s="75">
        <f ca="1">INDIRECT(ADDRESS(2+(MATCH(Table33[[#This Row],[SPAWNER]],Table40[SPAWNER],0)),2,1,1,"DATA_SCENES_UNITY_2"))</f>
        <v>3</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t="str">
        <f ca="1">IF(Table15[[#This Row],[Type]]="KILL",IF(_xlfn.NUMBERVALUE(RIGHT(Table15[[#This Row],[Min]],LEN(Table15[[#This Row],[Min]])-FIND("-",Table15[[#This Row],[Min]])))&gt;INDIRECT(ADDRESS(11+MATCH(LEFT(Table15[[#This Row],[Min]],FIND("-",Table15[[#This Row],[Min]])-1),Table1[Content Sku],0),16,1,1,"Entities")),"review","ok"),"ok")</f>
        <v>ok</v>
      </c>
      <c r="Z136" t="s">
        <v>123</v>
      </c>
      <c r="AA136">
        <v>1</v>
      </c>
      <c r="AB136" s="75">
        <f ca="1">INDIRECT(ADDRESS(2+(MATCH(Table33[[#This Row],[SPAWNER]],Table40[SPAWNER],0)),2,1,1,"DATA_SCENES_UNITY_2"))</f>
        <v>3</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t="str">
        <f ca="1">IF(Table15[[#This Row],[Type]]="KILL",IF(_xlfn.NUMBERVALUE(RIGHT(Table15[[#This Row],[Min]],LEN(Table15[[#This Row],[Min]])-FIND("-",Table15[[#This Row],[Min]])))&gt;INDIRECT(ADDRESS(11+MATCH(LEFT(Table15[[#This Row],[Min]],FIND("-",Table15[[#This Row],[Min]])-1),Table1[Content Sku],0),16,1,1,"Entities")),"review","ok"),"ok")</f>
        <v>ok</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t="str">
        <f ca="1">IF(Table15[[#This Row],[Type]]="KILL",IF(_xlfn.NUMBERVALUE(RIGHT(Table15[[#This Row],[Min]],LEN(Table15[[#This Row],[Min]])-FIND("-",Table15[[#This Row],[Min]])))&gt;INDIRECT(ADDRESS(11+MATCH(LEFT(Table15[[#This Row],[Min]],FIND("-",Table15[[#This Row],[Min]])-1),Table1[Content Sku],0),16,1,1,"Entities")),"review","ok"),"ok")</f>
        <v>ok</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t="str">
        <f ca="1">IF(Table15[[#This Row],[Type]]="KILL",IF(_xlfn.NUMBERVALUE(RIGHT(Table15[[#This Row],[Min]],LEN(Table15[[#This Row],[Min]])-FIND("-",Table15[[#This Row],[Min]])))&gt;INDIRECT(ADDRESS(11+MATCH(LEFT(Table15[[#This Row],[Min]],FIND("-",Table15[[#This Row],[Min]])-1),Table1[Content Sku],0),16,1,1,"Entities")),"review","ok"),"ok")</f>
        <v>ok</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t="str">
        <f ca="1">IF(Table15[[#This Row],[Type]]="KILL",IF(_xlfn.NUMBERVALUE(RIGHT(Table15[[#This Row],[Min]],LEN(Table15[[#This Row],[Min]])-FIND("-",Table15[[#This Row],[Min]])))&gt;INDIRECT(ADDRESS(11+MATCH(LEFT(Table15[[#This Row],[Min]],FIND("-",Table15[[#This Row],[Min]])-1),Table1[Content Sku],0),16,1,1,"Entities")),"review","ok"),"ok")</f>
        <v>ok</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t="str">
        <f ca="1">IF(Table15[[#This Row],[Type]]="KILL",IF(_xlfn.NUMBERVALUE(RIGHT(Table15[[#This Row],[Min]],LEN(Table15[[#This Row],[Min]])-FIND("-",Table15[[#This Row],[Min]])))&gt;INDIRECT(ADDRESS(11+MATCH(LEFT(Table15[[#This Row],[Min]],FIND("-",Table15[[#This Row],[Min]])-1),Table1[Content Sku],0),16,1,1,"Entities")),"review","ok"),"ok")</f>
        <v>ok</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18000</v>
      </c>
      <c r="H142" t="s">
        <v>206</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t="str">
        <f ca="1">IF(Table15[[#This Row],[Type]]="KILL",IF(_xlfn.NUMBERVALUE(RIGHT(Table15[[#This Row],[Min]],LEN(Table15[[#This Row],[Min]])-FIND("-",Table15[[#This Row],[Min]])))&gt;INDIRECT(ADDRESS(11+MATCH(LEFT(Table15[[#This Row],[Min]],FIND("-",Table15[[#This Row],[Min]])-1),Table1[Content Sku],0),16,1,1,"Entities")),"review","ok"),"ok")</f>
        <v>ok</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t="str">
        <f ca="1">IF(Table15[[#This Row],[Type]]="KILL",IF(_xlfn.NUMBERVALUE(RIGHT(Table15[[#This Row],[Min]],LEN(Table15[[#This Row],[Min]])-FIND("-",Table15[[#This Row],[Min]])))&gt;INDIRECT(ADDRESS(11+MATCH(LEFT(Table15[[#This Row],[Min]],FIND("-",Table15[[#This Row],[Min]])-1),Table1[Content Sku],0),16,1,1,"Entities")),"review","ok"),"ok")</f>
        <v>ok</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t="str">
        <f ca="1">IF(Table15[[#This Row],[Type]]="KILL",IF(_xlfn.NUMBERVALUE(RIGHT(Table15[[#This Row],[Min]],LEN(Table15[[#This Row],[Min]])-FIND("-",Table15[[#This Row],[Min]])))&gt;INDIRECT(ADDRESS(11+MATCH(LEFT(Table15[[#This Row],[Min]],FIND("-",Table15[[#This Row],[Min]])-1),Table1[Content Sku],0),16,1,1,"Entities")),"review","ok"),"ok")</f>
        <v>ok</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32000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t="str">
        <f ca="1">IF(Table15[[#This Row],[Type]]="KILL",IF(_xlfn.NUMBERVALUE(RIGHT(Table15[[#This Row],[Min]],LEN(Table15[[#This Row],[Min]])-FIND("-",Table15[[#This Row],[Min]])))&gt;INDIRECT(ADDRESS(11+MATCH(LEFT(Table15[[#This Row],[Min]],FIND("-",Table15[[#This Row],[Min]])-1),Table1[Content Sku],0),16,1,1,"Entities")),"review","ok"),"ok")</f>
        <v>ok</v>
      </c>
      <c r="AK146" t="s">
        <v>2679</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24000</v>
      </c>
      <c r="H147" t="s">
        <v>206</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t="str">
        <f ca="1">IF(Table15[[#This Row],[Type]]="KILL",IF(_xlfn.NUMBERVALUE(RIGHT(Table15[[#This Row],[Min]],LEN(Table15[[#This Row],[Min]])-FIND("-",Table15[[#This Row],[Min]])))&gt;INDIRECT(ADDRESS(11+MATCH(LEFT(Table15[[#This Row],[Min]],FIND("-",Table15[[#This Row],[Min]])-1),Table1[Content Sku],0),16,1,1,"Entities")),"review","ok"),"ok")</f>
        <v>ok</v>
      </c>
      <c r="AK147" t="s">
        <v>2679</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t="str">
        <f ca="1">IF(Table15[[#This Row],[Type]]="KILL",IF(_xlfn.NUMBERVALUE(RIGHT(Table15[[#This Row],[Min]],LEN(Table15[[#This Row],[Min]])-FIND("-",Table15[[#This Row],[Min]])))&gt;INDIRECT(ADDRESS(11+MATCH(LEFT(Table15[[#This Row],[Min]],FIND("-",Table15[[#This Row],[Min]])-1),Table1[Content Sku],0),16,1,1,"Entities")),"review","ok"),"ok")</f>
        <v>ok</v>
      </c>
      <c r="AK148" t="s">
        <v>2679</v>
      </c>
      <c r="AL148" t="s">
        <v>4480</v>
      </c>
      <c r="AM148" t="s">
        <v>4481</v>
      </c>
      <c r="AN148" t="s">
        <v>4482</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28000</v>
      </c>
      <c r="H149" t="s">
        <v>206</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t="str">
        <f ca="1">IF(Table15[[#This Row],[Type]]="KILL",IF(_xlfn.NUMBERVALUE(RIGHT(Table15[[#This Row],[Min]],LEN(Table15[[#This Row],[Min]])-FIND("-",Table15[[#This Row],[Min]])))&gt;INDIRECT(ADDRESS(11+MATCH(LEFT(Table15[[#This Row],[Min]],FIND("-",Table15[[#This Row],[Min]])-1),Table1[Content Sku],0),16,1,1,"Entities")),"review","ok"),"ok")</f>
        <v>ok</v>
      </c>
      <c r="AK149" t="s">
        <v>2679</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30000</v>
      </c>
      <c r="W150">
        <v>0</v>
      </c>
      <c r="X150" t="s">
        <v>206</v>
      </c>
      <c r="Y150" t="str">
        <f ca="1">IF(Table15[[#This Row],[Type]]="KILL",IF(_xlfn.NUMBERVALUE(RIGHT(Table15[[#This Row],[Min]],LEN(Table15[[#This Row],[Min]])-FIND("-",Table15[[#This Row],[Min]])))&gt;INDIRECT(ADDRESS(11+MATCH(LEFT(Table15[[#This Row],[Min]],FIND("-",Table15[[#This Row],[Min]])-1),Table1[Content Sku],0),16,1,1,"Entities")),"review","ok"),"ok")</f>
        <v>ok</v>
      </c>
      <c r="AK150" t="s">
        <v>2679</v>
      </c>
      <c r="AL150" t="s">
        <v>5029</v>
      </c>
      <c r="AM150" t="s">
        <v>4481</v>
      </c>
      <c r="AN150" t="s">
        <v>4482</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t="str">
        <f ca="1">IF(Table15[[#This Row],[Type]]="KILL",IF(_xlfn.NUMBERVALUE(RIGHT(Table15[[#This Row],[Min]],LEN(Table15[[#This Row],[Min]])-FIND("-",Table15[[#This Row],[Min]])))&gt;INDIRECT(ADDRESS(11+MATCH(LEFT(Table15[[#This Row],[Min]],FIND("-",Table15[[#This Row],[Min]])-1),Table1[Content Sku],0),16,1,1,"Entities")),"review","ok"),"ok")</f>
        <v>ok</v>
      </c>
      <c r="AK151" t="s">
        <v>2679</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t="str">
        <f ca="1">IF(Table15[[#This Row],[Type]]="KILL",IF(_xlfn.NUMBERVALUE(RIGHT(Table15[[#This Row],[Min]],LEN(Table15[[#This Row],[Min]])-FIND("-",Table15[[#This Row],[Min]])))&gt;INDIRECT(ADDRESS(11+MATCH(LEFT(Table15[[#This Row],[Min]],FIND("-",Table15[[#This Row],[Min]])-1),Table1[Content Sku],0),16,1,1,"Entities")),"review","ok"),"ok")</f>
        <v>ok</v>
      </c>
      <c r="AK152" t="s">
        <v>2679</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t="str">
        <f ca="1">IF(Table15[[#This Row],[Type]]="KILL",IF(_xlfn.NUMBERVALUE(RIGHT(Table15[[#This Row],[Min]],LEN(Table15[[#This Row],[Min]])-FIND("-",Table15[[#This Row],[Min]])))&gt;INDIRECT(ADDRESS(11+MATCH(LEFT(Table15[[#This Row],[Min]],FIND("-",Table15[[#This Row],[Min]])-1),Table1[Content Sku],0),16,1,1,"Entities")),"review","ok"),"ok")</f>
        <v>ok</v>
      </c>
      <c r="AK153" t="s">
        <v>2679</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t="str">
        <f ca="1">IF(Table15[[#This Row],[Type]]="KILL",IF(_xlfn.NUMBERVALUE(RIGHT(Table15[[#This Row],[Min]],LEN(Table15[[#This Row],[Min]])-FIND("-",Table15[[#This Row],[Min]])))&gt;INDIRECT(ADDRESS(11+MATCH(LEFT(Table15[[#This Row],[Min]],FIND("-",Table15[[#This Row],[Min]])-1),Table1[Content Sku],0),16,1,1,"Entities")),"review","ok"),"ok")</f>
        <v>ok</v>
      </c>
      <c r="AK154" t="s">
        <v>2679</v>
      </c>
      <c r="AL154" t="s">
        <v>5033</v>
      </c>
      <c r="AM154" t="s">
        <v>4481</v>
      </c>
      <c r="AN154" t="s">
        <v>4482</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t="str">
        <f ca="1">IF(Table15[[#This Row],[Type]]="KILL",IF(_xlfn.NUMBERVALUE(RIGHT(Table15[[#This Row],[Min]],LEN(Table15[[#This Row],[Min]])-FIND("-",Table15[[#This Row],[Min]])))&gt;INDIRECT(ADDRESS(11+MATCH(LEFT(Table15[[#This Row],[Min]],FIND("-",Table15[[#This Row],[Min]])-1),Table1[Content Sku],0),16,1,1,"Entities")),"review","ok"),"ok")</f>
        <v>ok</v>
      </c>
      <c r="AK155" t="s">
        <v>2778</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20000</v>
      </c>
      <c r="H156" t="s">
        <v>206</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t="str">
        <f ca="1">IF(Table15[[#This Row],[Type]]="KILL",IF(_xlfn.NUMBERVALUE(RIGHT(Table15[[#This Row],[Min]],LEN(Table15[[#This Row],[Min]])-FIND("-",Table15[[#This Row],[Min]])))&gt;INDIRECT(ADDRESS(11+MATCH(LEFT(Table15[[#This Row],[Min]],FIND("-",Table15[[#This Row],[Min]])-1),Table1[Content Sku],0),16,1,1,"Entities")),"review","ok"),"ok")</f>
        <v>ok</v>
      </c>
      <c r="AK156" t="s">
        <v>2778</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t="str">
        <f ca="1">IF(Table15[[#This Row],[Type]]="KILL",IF(_xlfn.NUMBERVALUE(RIGHT(Table15[[#This Row],[Min]],LEN(Table15[[#This Row],[Min]])-FIND("-",Table15[[#This Row],[Min]])))&gt;INDIRECT(ADDRESS(11+MATCH(LEFT(Table15[[#This Row],[Min]],FIND("-",Table15[[#This Row],[Min]])-1),Table1[Content Sku],0),16,1,1,"Entities")),"review","ok"),"ok")</f>
        <v>ok</v>
      </c>
      <c r="AK157" t="s">
        <v>2778</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t="str">
        <f ca="1">IF(Table15[[#This Row],[Type]]="KILL",IF(_xlfn.NUMBERVALUE(RIGHT(Table15[[#This Row],[Min]],LEN(Table15[[#This Row],[Min]])-FIND("-",Table15[[#This Row],[Min]])))&gt;INDIRECT(ADDRESS(11+MATCH(LEFT(Table15[[#This Row],[Min]],FIND("-",Table15[[#This Row],[Min]])-1),Table1[Content Sku],0),16,1,1,"Entities")),"review","ok"),"ok")</f>
        <v>ok</v>
      </c>
      <c r="AK158" t="s">
        <v>2778</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t="str">
        <f ca="1">IF(Table15[[#This Row],[Type]]="KILL",IF(_xlfn.NUMBERVALUE(RIGHT(Table15[[#This Row],[Min]],LEN(Table15[[#This Row],[Min]])-FIND("-",Table15[[#This Row],[Min]])))&gt;INDIRECT(ADDRESS(11+MATCH(LEFT(Table15[[#This Row],[Min]],FIND("-",Table15[[#This Row],[Min]])-1),Table1[Content Sku],0),16,1,1,"Entities")),"review","ok"),"ok")</f>
        <v>ok</v>
      </c>
      <c r="AK159" t="s">
        <v>2778</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16000</v>
      </c>
      <c r="H160" t="s">
        <v>206</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t="str">
        <f ca="1">IF(Table15[[#This Row],[Type]]="KILL",IF(_xlfn.NUMBERVALUE(RIGHT(Table15[[#This Row],[Min]],LEN(Table15[[#This Row],[Min]])-FIND("-",Table15[[#This Row],[Min]])))&gt;INDIRECT(ADDRESS(11+MATCH(LEFT(Table15[[#This Row],[Min]],FIND("-",Table15[[#This Row],[Min]])-1),Table1[Content Sku],0),16,1,1,"Entities")),"review","ok"),"ok")</f>
        <v>ok</v>
      </c>
      <c r="AK160" t="s">
        <v>2778</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t="str">
        <f ca="1">IF(Table15[[#This Row],[Type]]="KILL",IF(_xlfn.NUMBERVALUE(RIGHT(Table15[[#This Row],[Min]],LEN(Table15[[#This Row],[Min]])-FIND("-",Table15[[#This Row],[Min]])))&gt;INDIRECT(ADDRESS(11+MATCH(LEFT(Table15[[#This Row],[Min]],FIND("-",Table15[[#This Row],[Min]])-1),Table1[Content Sku],0),16,1,1,"Entities")),"review","ok"),"ok")</f>
        <v>ok</v>
      </c>
      <c r="AK161" t="s">
        <v>2778</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t="str">
        <f ca="1">IF(Table15[[#This Row],[Type]]="KILL",IF(_xlfn.NUMBERVALUE(RIGHT(Table15[[#This Row],[Min]],LEN(Table15[[#This Row],[Min]])-FIND("-",Table15[[#This Row],[Min]])))&gt;INDIRECT(ADDRESS(11+MATCH(LEFT(Table15[[#This Row],[Min]],FIND("-",Table15[[#This Row],[Min]])-1),Table1[Content Sku],0),16,1,1,"Entities")),"review","ok"),"ok")</f>
        <v>ok</v>
      </c>
      <c r="AK162" t="s">
        <v>2778</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t="str">
        <f ca="1">IF(Table15[[#This Row],[Type]]="KILL",IF(_xlfn.NUMBERVALUE(RIGHT(Table15[[#This Row],[Min]],LEN(Table15[[#This Row],[Min]])-FIND("-",Table15[[#This Row],[Min]])))&gt;INDIRECT(ADDRESS(11+MATCH(LEFT(Table15[[#This Row],[Min]],FIND("-",Table15[[#This Row],[Min]])-1),Table1[Content Sku],0),16,1,1,"Entities")),"review","ok"),"ok")</f>
        <v>ok</v>
      </c>
      <c r="AK163" t="s">
        <v>2778</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t="str">
        <f ca="1">IF(Table15[[#This Row],[Type]]="KILL",IF(_xlfn.NUMBERVALUE(RIGHT(Table15[[#This Row],[Min]],LEN(Table15[[#This Row],[Min]])-FIND("-",Table15[[#This Row],[Min]])))&gt;INDIRECT(ADDRESS(11+MATCH(LEFT(Table15[[#This Row],[Min]],FIND("-",Table15[[#This Row],[Min]])-1),Table1[Content Sku],0),16,1,1,"Entities")),"review","ok"),"ok")</f>
        <v>ok</v>
      </c>
      <c r="AK164" t="s">
        <v>2778</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t="str">
        <f ca="1">IF(Table15[[#This Row],[Type]]="KILL",IF(_xlfn.NUMBERVALUE(RIGHT(Table15[[#This Row],[Min]],LEN(Table15[[#This Row],[Min]])-FIND("-",Table15[[#This Row],[Min]])))&gt;INDIRECT(ADDRESS(11+MATCH(LEFT(Table15[[#This Row],[Min]],FIND("-",Table15[[#This Row],[Min]])-1),Table1[Content Sku],0),16,1,1,"Entities")),"review","ok"),"ok")</f>
        <v>ok</v>
      </c>
      <c r="AK165" t="s">
        <v>2778</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t="str">
        <f ca="1">IF(Table15[[#This Row],[Type]]="KILL",IF(_xlfn.NUMBERVALUE(RIGHT(Table15[[#This Row],[Min]],LEN(Table15[[#This Row],[Min]])-FIND("-",Table15[[#This Row],[Min]])))&gt;INDIRECT(ADDRESS(11+MATCH(LEFT(Table15[[#This Row],[Min]],FIND("-",Table15[[#This Row],[Min]])-1),Table1[Content Sku],0),16,1,1,"Entities")),"review","ok"),"ok")</f>
        <v>ok</v>
      </c>
      <c r="AK166" t="s">
        <v>2778</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t="str">
        <f ca="1">IF(Table15[[#This Row],[Type]]="KILL",IF(_xlfn.NUMBERVALUE(RIGHT(Table15[[#This Row],[Min]],LEN(Table15[[#This Row],[Min]])-FIND("-",Table15[[#This Row],[Min]])))&gt;INDIRECT(ADDRESS(11+MATCH(LEFT(Table15[[#This Row],[Min]],FIND("-",Table15[[#This Row],[Min]])-1),Table1[Content Sku],0),16,1,1,"Entities")),"review","ok"),"ok")</f>
        <v>ok</v>
      </c>
      <c r="AK167" t="s">
        <v>2778</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14000</v>
      </c>
      <c r="W168">
        <v>0</v>
      </c>
      <c r="X168" t="s">
        <v>206</v>
      </c>
      <c r="Y168" t="str">
        <f ca="1">IF(Table15[[#This Row],[Type]]="KILL",IF(_xlfn.NUMBERVALUE(RIGHT(Table15[[#This Row],[Min]],LEN(Table15[[#This Row],[Min]])-FIND("-",Table15[[#This Row],[Min]])))&gt;INDIRECT(ADDRESS(11+MATCH(LEFT(Table15[[#This Row],[Min]],FIND("-",Table15[[#This Row],[Min]])-1),Table1[Content Sku],0),16,1,1,"Entities")),"review","ok"),"ok")</f>
        <v>ok</v>
      </c>
      <c r="AK168" t="s">
        <v>2778</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t="str">
        <f ca="1">IF(Table15[[#This Row],[Type]]="KILL",IF(_xlfn.NUMBERVALUE(RIGHT(Table15[[#This Row],[Min]],LEN(Table15[[#This Row],[Min]])-FIND("-",Table15[[#This Row],[Min]])))&gt;INDIRECT(ADDRESS(11+MATCH(LEFT(Table15[[#This Row],[Min]],FIND("-",Table15[[#This Row],[Min]])-1),Table1[Content Sku],0),16,1,1,"Entities")),"review","ok"),"ok")</f>
        <v>ok</v>
      </c>
      <c r="AK169" t="s">
        <v>2778</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t="str">
        <f ca="1">IF(Table15[[#This Row],[Type]]="KILL",IF(_xlfn.NUMBERVALUE(RIGHT(Table15[[#This Row],[Min]],LEN(Table15[[#This Row],[Min]])-FIND("-",Table15[[#This Row],[Min]])))&gt;INDIRECT(ADDRESS(11+MATCH(LEFT(Table15[[#This Row],[Min]],FIND("-",Table15[[#This Row],[Min]])-1),Table1[Content Sku],0),16,1,1,"Entities")),"review","ok"),"ok")</f>
        <v>ok</v>
      </c>
      <c r="AK170" t="s">
        <v>2778</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45000</v>
      </c>
      <c r="X171" t="s">
        <v>206</v>
      </c>
      <c r="Y171" t="str">
        <f ca="1">IF(Table15[[#This Row],[Type]]="KILL",IF(_xlfn.NUMBERVALUE(RIGHT(Table15[[#This Row],[Min]],LEN(Table15[[#This Row],[Min]])-FIND("-",Table15[[#This Row],[Min]])))&gt;INDIRECT(ADDRESS(11+MATCH(LEFT(Table15[[#This Row],[Min]],FIND("-",Table15[[#This Row],[Min]])-1),Table1[Content Sku],0),16,1,1,"Entities")),"review","ok"),"ok")</f>
        <v>ok</v>
      </c>
      <c r="AK171" t="s">
        <v>2778</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t="str">
        <f ca="1">IF(Table15[[#This Row],[Type]]="KILL",IF(_xlfn.NUMBERVALUE(RIGHT(Table15[[#This Row],[Min]],LEN(Table15[[#This Row],[Min]])-FIND("-",Table15[[#This Row],[Min]])))&gt;INDIRECT(ADDRESS(11+MATCH(LEFT(Table15[[#This Row],[Min]],FIND("-",Table15[[#This Row],[Min]])-1),Table1[Content Sku],0),16,1,1,"Entities")),"review","ok"),"ok")</f>
        <v>ok</v>
      </c>
      <c r="AK172" t="s">
        <v>2778</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t="str">
        <f ca="1">IF(Table15[[#This Row],[Type]]="KILL",IF(_xlfn.NUMBERVALUE(RIGHT(Table15[[#This Row],[Min]],LEN(Table15[[#This Row],[Min]])-FIND("-",Table15[[#This Row],[Min]])))&gt;INDIRECT(ADDRESS(11+MATCH(LEFT(Table15[[#This Row],[Min]],FIND("-",Table15[[#This Row],[Min]])-1),Table1[Content Sku],0),16,1,1,"Entities")),"review","ok"),"ok")</f>
        <v>ok</v>
      </c>
      <c r="AK173" t="s">
        <v>2778</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t="str">
        <f ca="1">IF(Table15[[#This Row],[Type]]="KILL",IF(_xlfn.NUMBERVALUE(RIGHT(Table15[[#This Row],[Min]],LEN(Table15[[#This Row],[Min]])-FIND("-",Table15[[#This Row],[Min]])))&gt;INDIRECT(ADDRESS(11+MATCH(LEFT(Table15[[#This Row],[Min]],FIND("-",Table15[[#This Row],[Min]])-1),Table1[Content Sku],0),16,1,1,"Entities")),"review","ok"),"ok")</f>
        <v>ok</v>
      </c>
      <c r="AK174" t="s">
        <v>2778</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66000</v>
      </c>
      <c r="G175">
        <v>0</v>
      </c>
      <c r="H175" t="s">
        <v>206</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t="str">
        <f ca="1">IF(Table15[[#This Row],[Type]]="KILL",IF(_xlfn.NUMBERVALUE(RIGHT(Table15[[#This Row],[Min]],LEN(Table15[[#This Row],[Min]])-FIND("-",Table15[[#This Row],[Min]])))&gt;INDIRECT(ADDRESS(11+MATCH(LEFT(Table15[[#This Row],[Min]],FIND("-",Table15[[#This Row],[Min]])-1),Table1[Content Sku],0),16,1,1,"Entities")),"review","ok"),"ok")</f>
        <v>ok</v>
      </c>
      <c r="AK175" t="s">
        <v>2778</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t="str">
        <f ca="1">IF(Table15[[#This Row],[Type]]="KILL",IF(_xlfn.NUMBERVALUE(RIGHT(Table15[[#This Row],[Min]],LEN(Table15[[#This Row],[Min]])-FIND("-",Table15[[#This Row],[Min]])))&gt;INDIRECT(ADDRESS(11+MATCH(LEFT(Table15[[#This Row],[Min]],FIND("-",Table15[[#This Row],[Min]])-1),Table1[Content Sku],0),16,1,1,"Entities")),"review","ok"),"ok")</f>
        <v>ok</v>
      </c>
      <c r="AK176" t="s">
        <v>2778</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74000</v>
      </c>
      <c r="G177">
        <v>0</v>
      </c>
      <c r="H177" t="s">
        <v>206</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t="str">
        <f ca="1">IF(Table15[[#This Row],[Type]]="KILL",IF(_xlfn.NUMBERVALUE(RIGHT(Table15[[#This Row],[Min]],LEN(Table15[[#This Row],[Min]])-FIND("-",Table15[[#This Row],[Min]])))&gt;INDIRECT(ADDRESS(11+MATCH(LEFT(Table15[[#This Row],[Min]],FIND("-",Table15[[#This Row],[Min]])-1),Table1[Content Sku],0),16,1,1,"Entities")),"review","ok"),"ok")</f>
        <v>ok</v>
      </c>
      <c r="AK177" t="s">
        <v>2778</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t="str">
        <f ca="1">IF(Table15[[#This Row],[Type]]="KILL",IF(_xlfn.NUMBERVALUE(RIGHT(Table15[[#This Row],[Min]],LEN(Table15[[#This Row],[Min]])-FIND("-",Table15[[#This Row],[Min]])))&gt;INDIRECT(ADDRESS(11+MATCH(LEFT(Table15[[#This Row],[Min]],FIND("-",Table15[[#This Row],[Min]])-1),Table1[Content Sku],0),16,1,1,"Entities")),"review","ok"),"ok")</f>
        <v>ok</v>
      </c>
      <c r="AK178" t="s">
        <v>2778</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50000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t="str">
        <f ca="1">IF(Table15[[#This Row],[Type]]="KILL",IF(_xlfn.NUMBERVALUE(RIGHT(Table15[[#This Row],[Min]],LEN(Table15[[#This Row],[Min]])-FIND("-",Table15[[#This Row],[Min]])))&gt;INDIRECT(ADDRESS(11+MATCH(LEFT(Table15[[#This Row],[Min]],FIND("-",Table15[[#This Row],[Min]])-1),Table1[Content Sku],0),16,1,1,"Entities")),"review","ok"),"ok")</f>
        <v>ok</v>
      </c>
      <c r="AK179" t="s">
        <v>2778</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40000</v>
      </c>
      <c r="G180">
        <v>0</v>
      </c>
      <c r="H180" t="s">
        <v>206</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t="str">
        <f ca="1">IF(Table15[[#This Row],[Type]]="KILL",IF(_xlfn.NUMBERVALUE(RIGHT(Table15[[#This Row],[Min]],LEN(Table15[[#This Row],[Min]])-FIND("-",Table15[[#This Row],[Min]])))&gt;INDIRECT(ADDRESS(11+MATCH(LEFT(Table15[[#This Row],[Min]],FIND("-",Table15[[#This Row],[Min]])-1),Table1[Content Sku],0),16,1,1,"Entities")),"review","ok"),"ok")</f>
        <v>ok</v>
      </c>
      <c r="AK180" t="s">
        <v>2778</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t="str">
        <f ca="1">IF(Table15[[#This Row],[Type]]="KILL",IF(_xlfn.NUMBERVALUE(RIGHT(Table15[[#This Row],[Min]],LEN(Table15[[#This Row],[Min]])-FIND("-",Table15[[#This Row],[Min]])))&gt;INDIRECT(ADDRESS(11+MATCH(LEFT(Table15[[#This Row],[Min]],FIND("-",Table15[[#This Row],[Min]])-1),Table1[Content Sku],0),16,1,1,"Entities")),"review","ok"),"ok")</f>
        <v>ok</v>
      </c>
      <c r="AK181" t="s">
        <v>2778</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58000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t="str">
        <f ca="1">IF(Table15[[#This Row],[Type]]="KILL",IF(_xlfn.NUMBERVALUE(RIGHT(Table15[[#This Row],[Min]],LEN(Table15[[#This Row],[Min]])-FIND("-",Table15[[#This Row],[Min]])))&gt;INDIRECT(ADDRESS(11+MATCH(LEFT(Table15[[#This Row],[Min]],FIND("-",Table15[[#This Row],[Min]])-1),Table1[Content Sku],0),16,1,1,"Entities")),"review","ok"),"ok")</f>
        <v>ok</v>
      </c>
      <c r="AK182" t="s">
        <v>2778</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35000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t="str">
        <f ca="1">IF(Table15[[#This Row],[Type]]="KILL",IF(_xlfn.NUMBERVALUE(RIGHT(Table15[[#This Row],[Min]],LEN(Table15[[#This Row],[Min]])-FIND("-",Table15[[#This Row],[Min]])))&gt;INDIRECT(ADDRESS(11+MATCH(LEFT(Table15[[#This Row],[Min]],FIND("-",Table15[[#This Row],[Min]])-1),Table1[Content Sku],0),16,1,1,"Entities")),"review","ok"),"ok")</f>
        <v>ok</v>
      </c>
      <c r="AK183" t="s">
        <v>2778</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30000</v>
      </c>
      <c r="G184">
        <v>0</v>
      </c>
      <c r="H184" t="s">
        <v>206</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t="str">
        <f ca="1">IF(Table15[[#This Row],[Type]]="KILL",IF(_xlfn.NUMBERVALUE(RIGHT(Table15[[#This Row],[Min]],LEN(Table15[[#This Row],[Min]])-FIND("-",Table15[[#This Row],[Min]])))&gt;INDIRECT(ADDRESS(11+MATCH(LEFT(Table15[[#This Row],[Min]],FIND("-",Table15[[#This Row],[Min]])-1),Table1[Content Sku],0),16,1,1,"Entities")),"review","ok"),"ok")</f>
        <v>ok</v>
      </c>
      <c r="AK184" t="s">
        <v>2778</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t="str">
        <f ca="1">IF(Table15[[#This Row],[Type]]="KILL",IF(_xlfn.NUMBERVALUE(RIGHT(Table15[[#This Row],[Min]],LEN(Table15[[#This Row],[Min]])-FIND("-",Table15[[#This Row],[Min]])))&gt;INDIRECT(ADDRESS(11+MATCH(LEFT(Table15[[#This Row],[Min]],FIND("-",Table15[[#This Row],[Min]])-1),Table1[Content Sku],0),16,1,1,"Entities")),"review","ok"),"ok")</f>
        <v>ok</v>
      </c>
      <c r="AK185" t="s">
        <v>2778</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12000</v>
      </c>
      <c r="W186">
        <v>0</v>
      </c>
      <c r="X186" t="s">
        <v>206</v>
      </c>
      <c r="Y186" t="str">
        <f ca="1">IF(Table15[[#This Row],[Type]]="KILL",IF(_xlfn.NUMBERVALUE(RIGHT(Table15[[#This Row],[Min]],LEN(Table15[[#This Row],[Min]])-FIND("-",Table15[[#This Row],[Min]])))&gt;INDIRECT(ADDRESS(11+MATCH(LEFT(Table15[[#This Row],[Min]],FIND("-",Table15[[#This Row],[Min]])-1),Table1[Content Sku],0),16,1,1,"Entities")),"review","ok"),"ok")</f>
        <v>ok</v>
      </c>
      <c r="AK186" t="s">
        <v>2778</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t="str">
        <f ca="1">IF(Table15[[#This Row],[Type]]="KILL",IF(_xlfn.NUMBERVALUE(RIGHT(Table15[[#This Row],[Min]],LEN(Table15[[#This Row],[Min]])-FIND("-",Table15[[#This Row],[Min]])))&gt;INDIRECT(ADDRESS(11+MATCH(LEFT(Table15[[#This Row],[Min]],FIND("-",Table15[[#This Row],[Min]])-1),Table1[Content Sku],0),16,1,1,"Entities")),"review","ok"),"ok")</f>
        <v>ok</v>
      </c>
      <c r="AK187" t="s">
        <v>2778</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t="s">
        <v>5234</v>
      </c>
      <c r="G188" t="s">
        <v>4481</v>
      </c>
      <c r="H188" t="s">
        <v>4482</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t="str">
        <f ca="1">IF(Table15[[#This Row],[Type]]="KILL",IF(_xlfn.NUMBERVALUE(RIGHT(Table15[[#This Row],[Min]],LEN(Table15[[#This Row],[Min]])-FIND("-",Table15[[#This Row],[Min]])))&gt;INDIRECT(ADDRESS(11+MATCH(LEFT(Table15[[#This Row],[Min]],FIND("-",Table15[[#This Row],[Min]])-1),Table1[Content Sku],0),16,1,1,"Entities")),"review","ok"),"ok")</f>
        <v>ok</v>
      </c>
      <c r="AK188" t="s">
        <v>2778</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v>200</v>
      </c>
      <c r="G189">
        <v>0</v>
      </c>
      <c r="H189" t="s">
        <v>4443</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t="str">
        <f ca="1">IF(Table15[[#This Row],[Type]]="KILL",IF(_xlfn.NUMBERVALUE(RIGHT(Table15[[#This Row],[Min]],LEN(Table15[[#This Row],[Min]])-FIND("-",Table15[[#This Row],[Min]])))&gt;INDIRECT(ADDRESS(11+MATCH(LEFT(Table15[[#This Row],[Min]],FIND("-",Table15[[#This Row],[Min]])-1),Table1[Content Sku],0),16,1,1,"Entities")),"review","ok"),"ok")</f>
        <v>ok</v>
      </c>
      <c r="AK189" t="s">
        <v>2778</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362</v>
      </c>
      <c r="F190" t="s">
        <v>5240</v>
      </c>
      <c r="G190" t="s">
        <v>4481</v>
      </c>
      <c r="H190" t="s">
        <v>4482</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t="str">
        <f ca="1">IF(Table15[[#This Row],[Type]]="KILL",IF(_xlfn.NUMBERVALUE(RIGHT(Table15[[#This Row],[Min]],LEN(Table15[[#This Row],[Min]])-FIND("-",Table15[[#This Row],[Min]])))&gt;INDIRECT(ADDRESS(11+MATCH(LEFT(Table15[[#This Row],[Min]],FIND("-",Table15[[#This Row],[Min]])-1),Table1[Content Sku],0),16,1,1,"Entities")),"review","ok"),"ok")</f>
        <v>ok</v>
      </c>
      <c r="AK190" t="s">
        <v>2778</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t="str">
        <f ca="1">IF(Table15[[#This Row],[Type]]="KILL",IF(_xlfn.NUMBERVALUE(RIGHT(Table15[[#This Row],[Min]],LEN(Table15[[#This Row],[Min]])-FIND("-",Table15[[#This Row],[Min]])))&gt;INDIRECT(ADDRESS(11+MATCH(LEFT(Table15[[#This Row],[Min]],FIND("-",Table15[[#This Row],[Min]])-1),Table1[Content Sku],0),16,1,1,"Entities")),"review","ok"),"ok")</f>
        <v>ok</v>
      </c>
      <c r="AK191" t="s">
        <v>2778</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20000</v>
      </c>
      <c r="W192">
        <v>0</v>
      </c>
      <c r="X192" t="s">
        <v>206</v>
      </c>
      <c r="Y192" t="str">
        <f ca="1">IF(Table15[[#This Row],[Type]]="KILL",IF(_xlfn.NUMBERVALUE(RIGHT(Table15[[#This Row],[Min]],LEN(Table15[[#This Row],[Min]])-FIND("-",Table15[[#This Row],[Min]])))&gt;INDIRECT(ADDRESS(11+MATCH(LEFT(Table15[[#This Row],[Min]],FIND("-",Table15[[#This Row],[Min]])-1),Table1[Content Sku],0),16,1,1,"Entities")),"review","ok"),"ok")</f>
        <v>ok</v>
      </c>
      <c r="AK192" t="s">
        <v>2778</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t="str">
        <f ca="1">IF(Table15[[#This Row],[Type]]="KILL",IF(_xlfn.NUMBERVALUE(RIGHT(Table15[[#This Row],[Min]],LEN(Table15[[#This Row],[Min]])-FIND("-",Table15[[#This Row],[Min]])))&gt;INDIRECT(ADDRESS(11+MATCH(LEFT(Table15[[#This Row],[Min]],FIND("-",Table15[[#This Row],[Min]])-1),Table1[Content Sku],0),16,1,1,"Entities")),"review","ok"),"ok")</f>
        <v>ok</v>
      </c>
      <c r="AK193" t="s">
        <v>2778</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t="str">
        <f ca="1">IF(Table15[[#This Row],[Type]]="KILL",IF(_xlfn.NUMBERVALUE(RIGHT(Table15[[#This Row],[Min]],LEN(Table15[[#This Row],[Min]])-FIND("-",Table15[[#This Row],[Min]])))&gt;INDIRECT(ADDRESS(11+MATCH(LEFT(Table15[[#This Row],[Min]],FIND("-",Table15[[#This Row],[Min]])-1),Table1[Content Sku],0),16,1,1,"Entities")),"review","ok"),"ok")</f>
        <v>ok</v>
      </c>
      <c r="AK194" t="s">
        <v>2778</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16000</v>
      </c>
      <c r="H195" t="s">
        <v>206</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t="str">
        <f ca="1">IF(Table15[[#This Row],[Type]]="KILL",IF(_xlfn.NUMBERVALUE(RIGHT(Table15[[#This Row],[Min]],LEN(Table15[[#This Row],[Min]])-FIND("-",Table15[[#This Row],[Min]])))&gt;INDIRECT(ADDRESS(11+MATCH(LEFT(Table15[[#This Row],[Min]],FIND("-",Table15[[#This Row],[Min]])-1),Table1[Content Sku],0),16,1,1,"Entities")),"review","ok"),"ok")</f>
        <v>ok</v>
      </c>
      <c r="AK195" t="s">
        <v>2778</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40000</v>
      </c>
      <c r="X196" t="s">
        <v>206</v>
      </c>
      <c r="Y196" t="str">
        <f ca="1">IF(Table15[[#This Row],[Type]]="KILL",IF(_xlfn.NUMBERVALUE(RIGHT(Table15[[#This Row],[Min]],LEN(Table15[[#This Row],[Min]])-FIND("-",Table15[[#This Row],[Min]])))&gt;INDIRECT(ADDRESS(11+MATCH(LEFT(Table15[[#This Row],[Min]],FIND("-",Table15[[#This Row],[Min]])-1),Table1[Content Sku],0),16,1,1,"Entities")),"review","ok"),"ok")</f>
        <v>ok</v>
      </c>
      <c r="AK196" t="s">
        <v>2778</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t="str">
        <f ca="1">IF(Table15[[#This Row],[Type]]="KILL",IF(_xlfn.NUMBERVALUE(RIGHT(Table15[[#This Row],[Min]],LEN(Table15[[#This Row],[Min]])-FIND("-",Table15[[#This Row],[Min]])))&gt;INDIRECT(ADDRESS(11+MATCH(LEFT(Table15[[#This Row],[Min]],FIND("-",Table15[[#This Row],[Min]])-1),Table1[Content Sku],0),16,1,1,"Entities")),"review","ok"),"ok")</f>
        <v>ok</v>
      </c>
      <c r="AK197" t="s">
        <v>2778</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24000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t="str">
        <f ca="1">IF(Table15[[#This Row],[Type]]="KILL",IF(_xlfn.NUMBERVALUE(RIGHT(Table15[[#This Row],[Min]],LEN(Table15[[#This Row],[Min]])-FIND("-",Table15[[#This Row],[Min]])))&gt;INDIRECT(ADDRESS(11+MATCH(LEFT(Table15[[#This Row],[Min]],FIND("-",Table15[[#This Row],[Min]])-1),Table1[Content Sku],0),16,1,1,"Entities")),"review","ok"),"ok")</f>
        <v>ok</v>
      </c>
      <c r="AK198" t="s">
        <v>2778</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11000</v>
      </c>
      <c r="H199" t="s">
        <v>206</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t="str">
        <f ca="1">IF(Table15[[#This Row],[Type]]="KILL",IF(_xlfn.NUMBERVALUE(RIGHT(Table15[[#This Row],[Min]],LEN(Table15[[#This Row],[Min]])-FIND("-",Table15[[#This Row],[Min]])))&gt;INDIRECT(ADDRESS(11+MATCH(LEFT(Table15[[#This Row],[Min]],FIND("-",Table15[[#This Row],[Min]])-1),Table1[Content Sku],0),16,1,1,"Entities")),"review","ok"),"ok")</f>
        <v>ok</v>
      </c>
      <c r="AK199" t="s">
        <v>2778</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t="str">
        <f ca="1">IF(Table15[[#This Row],[Type]]="KILL",IF(_xlfn.NUMBERVALUE(RIGHT(Table15[[#This Row],[Min]],LEN(Table15[[#This Row],[Min]])-FIND("-",Table15[[#This Row],[Min]])))&gt;INDIRECT(ADDRESS(11+MATCH(LEFT(Table15[[#This Row],[Min]],FIND("-",Table15[[#This Row],[Min]])-1),Table1[Content Sku],0),16,1,1,"Entities")),"review","ok"),"ok")</f>
        <v>ok</v>
      </c>
      <c r="AK200" t="s">
        <v>2778</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t="str">
        <f ca="1">IF(Table15[[#This Row],[Type]]="KILL",IF(_xlfn.NUMBERVALUE(RIGHT(Table15[[#This Row],[Min]],LEN(Table15[[#This Row],[Min]])-FIND("-",Table15[[#This Row],[Min]])))&gt;INDIRECT(ADDRESS(11+MATCH(LEFT(Table15[[#This Row],[Min]],FIND("-",Table15[[#This Row],[Min]])-1),Table1[Content Sku],0),16,1,1,"Entities")),"review","ok"),"ok")</f>
        <v>ok</v>
      </c>
      <c r="AK201" t="s">
        <v>2778</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t="str">
        <f ca="1">IF(Table15[[#This Row],[Type]]="KILL",IF(_xlfn.NUMBERVALUE(RIGHT(Table15[[#This Row],[Min]],LEN(Table15[[#This Row],[Min]])-FIND("-",Table15[[#This Row],[Min]])))&gt;INDIRECT(ADDRESS(11+MATCH(LEFT(Table15[[#This Row],[Min]],FIND("-",Table15[[#This Row],[Min]])-1),Table1[Content Sku],0),16,1,1,"Entities")),"review","ok"),"ok")</f>
        <v>ok</v>
      </c>
      <c r="AK202" t="s">
        <v>2778</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10000</v>
      </c>
      <c r="H203" t="s">
        <v>206</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t="str">
        <f ca="1">IF(Table15[[#This Row],[Type]]="KILL",IF(_xlfn.NUMBERVALUE(RIGHT(Table15[[#This Row],[Min]],LEN(Table15[[#This Row],[Min]])-FIND("-",Table15[[#This Row],[Min]])))&gt;INDIRECT(ADDRESS(11+MATCH(LEFT(Table15[[#This Row],[Min]],FIND("-",Table15[[#This Row],[Min]])-1),Table1[Content Sku],0),16,1,1,"Entities")),"review","ok"),"ok")</f>
        <v>ok</v>
      </c>
      <c r="AK203" t="s">
        <v>2778</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t="str">
        <f ca="1">IF(Table15[[#This Row],[Type]]="KILL",IF(_xlfn.NUMBERVALUE(RIGHT(Table15[[#This Row],[Min]],LEN(Table15[[#This Row],[Min]])-FIND("-",Table15[[#This Row],[Min]])))&gt;INDIRECT(ADDRESS(11+MATCH(LEFT(Table15[[#This Row],[Min]],FIND("-",Table15[[#This Row],[Min]])-1),Table1[Content Sku],0),16,1,1,"Entities")),"review","ok"),"ok")</f>
        <v>ok</v>
      </c>
      <c r="AK204" t="s">
        <v>2778</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t="str">
        <f ca="1">IF(Table15[[#This Row],[Type]]="KILL",IF(_xlfn.NUMBERVALUE(RIGHT(Table15[[#This Row],[Min]],LEN(Table15[[#This Row],[Min]])-FIND("-",Table15[[#This Row],[Min]])))&gt;INDIRECT(ADDRESS(11+MATCH(LEFT(Table15[[#This Row],[Min]],FIND("-",Table15[[#This Row],[Min]])-1),Table1[Content Sku],0),16,1,1,"Entities")),"review","ok"),"ok")</f>
        <v>ok</v>
      </c>
      <c r="AK205" t="s">
        <v>2778</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22000</v>
      </c>
      <c r="H210" t="s">
        <v>206</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4000</v>
      </c>
      <c r="G212">
        <v>0</v>
      </c>
      <c r="H212" t="s">
        <v>206</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t="str">
        <f ca="1">IF(Table15[[#This Row],[Type]]="KILL",IF(_xlfn.NUMBERVALUE(RIGHT(Table15[[#This Row],[Min]],LEN(Table15[[#This Row],[Min]])-FIND("-",Table15[[#This Row],[Min]])))&gt;INDIRECT(ADDRESS(11+MATCH(LEFT(Table15[[#This Row],[Min]],FIND("-",Table15[[#This Row],[Min]])-1),Table1[Content Sku],0),16,1,1,"Entities")),"review","ok"),"ok")</f>
        <v>ok</v>
      </c>
      <c r="AK212" t="s">
        <v>2682</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t="str">
        <f ca="1">IF(Table15[[#This Row],[Type]]="KILL",IF(_xlfn.NUMBERVALUE(RIGHT(Table15[[#This Row],[Min]],LEN(Table15[[#This Row],[Min]])-FIND("-",Table15[[#This Row],[Min]])))&gt;INDIRECT(ADDRESS(11+MATCH(LEFT(Table15[[#This Row],[Min]],FIND("-",Table15[[#This Row],[Min]])-1),Table1[Content Sku],0),16,1,1,"Entities")),"review","ok"),"ok")</f>
        <v>ok</v>
      </c>
      <c r="AK213" t="s">
        <v>2682</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t="str">
        <f ca="1">IF(Table15[[#This Row],[Type]]="KILL",IF(_xlfn.NUMBERVALUE(RIGHT(Table15[[#This Row],[Min]],LEN(Table15[[#This Row],[Min]])-FIND("-",Table15[[#This Row],[Min]])))&gt;INDIRECT(ADDRESS(11+MATCH(LEFT(Table15[[#This Row],[Min]],FIND("-",Table15[[#This Row],[Min]])-1),Table1[Content Sku],0),16,1,1,"Entities")),"review","ok"),"ok")</f>
        <v>ok</v>
      </c>
      <c r="AK214" t="s">
        <v>2682</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t="str">
        <f ca="1">IF(Table15[[#This Row],[Type]]="KILL",IF(_xlfn.NUMBERVALUE(RIGHT(Table15[[#This Row],[Min]],LEN(Table15[[#This Row],[Min]])-FIND("-",Table15[[#This Row],[Min]])))&gt;INDIRECT(ADDRESS(11+MATCH(LEFT(Table15[[#This Row],[Min]],FIND("-",Table15[[#This Row],[Min]])-1),Table1[Content Sku],0),16,1,1,"Entities")),"review","ok"),"ok")</f>
        <v>ok</v>
      </c>
      <c r="AK215" t="s">
        <v>2682</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t="str">
        <f ca="1">IF(Table15[[#This Row],[Type]]="KILL",IF(_xlfn.NUMBERVALUE(RIGHT(Table15[[#This Row],[Min]],LEN(Table15[[#This Row],[Min]])-FIND("-",Table15[[#This Row],[Min]])))&gt;INDIRECT(ADDRESS(11+MATCH(LEFT(Table15[[#This Row],[Min]],FIND("-",Table15[[#This Row],[Min]])-1),Table1[Content Sku],0),16,1,1,"Entities")),"review","ok"),"ok")</f>
        <v>ok</v>
      </c>
      <c r="AK216" t="s">
        <v>2682</v>
      </c>
      <c r="AL216">
        <v>240</v>
      </c>
      <c r="AM216">
        <v>0</v>
      </c>
      <c r="AN216" t="s">
        <v>4443</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t="str">
        <f ca="1">IF(Table15[[#This Row],[Type]]="KILL",IF(_xlfn.NUMBERVALUE(RIGHT(Table15[[#This Row],[Min]],LEN(Table15[[#This Row],[Min]])-FIND("-",Table15[[#This Row],[Min]])))&gt;INDIRECT(ADDRESS(11+MATCH(LEFT(Table15[[#This Row],[Min]],FIND("-",Table15[[#This Row],[Min]])-1),Table1[Content Sku],0),16,1,1,"Entities")),"review","ok"),"ok")</f>
        <v>ok</v>
      </c>
      <c r="AK217" t="s">
        <v>2682</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t="str">
        <f ca="1">IF(Table15[[#This Row],[Type]]="KILL",IF(_xlfn.NUMBERVALUE(RIGHT(Table15[[#This Row],[Min]],LEN(Table15[[#This Row],[Min]])-FIND("-",Table15[[#This Row],[Min]])))&gt;INDIRECT(ADDRESS(11+MATCH(LEFT(Table15[[#This Row],[Min]],FIND("-",Table15[[#This Row],[Min]])-1),Table1[Content Sku],0),16,1,1,"Entities")),"review","ok"),"ok")</f>
        <v>ok</v>
      </c>
      <c r="AK218" t="s">
        <v>2682</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2000</v>
      </c>
      <c r="G219">
        <v>0</v>
      </c>
      <c r="H219" t="s">
        <v>206</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t="str">
        <f ca="1">IF(Table15[[#This Row],[Type]]="KILL",IF(_xlfn.NUMBERVALUE(RIGHT(Table15[[#This Row],[Min]],LEN(Table15[[#This Row],[Min]])-FIND("-",Table15[[#This Row],[Min]])))&gt;INDIRECT(ADDRESS(11+MATCH(LEFT(Table15[[#This Row],[Min]],FIND("-",Table15[[#This Row],[Min]])-1),Table1[Content Sku],0),16,1,1,"Entities")),"review","ok"),"ok")</f>
        <v>ok</v>
      </c>
      <c r="AK219" t="s">
        <v>2681</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t="str">
        <f ca="1">IF(Table15[[#This Row],[Type]]="KILL",IF(_xlfn.NUMBERVALUE(RIGHT(Table15[[#This Row],[Min]],LEN(Table15[[#This Row],[Min]])-FIND("-",Table15[[#This Row],[Min]])))&gt;INDIRECT(ADDRESS(11+MATCH(LEFT(Table15[[#This Row],[Min]],FIND("-",Table15[[#This Row],[Min]])-1),Table1[Content Sku],0),16,1,1,"Entities")),"review","ok"),"ok")</f>
        <v>ok</v>
      </c>
      <c r="AK220" t="s">
        <v>2681</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t="str">
        <f ca="1">IF(Table15[[#This Row],[Type]]="KILL",IF(_xlfn.NUMBERVALUE(RIGHT(Table15[[#This Row],[Min]],LEN(Table15[[#This Row],[Min]])-FIND("-",Table15[[#This Row],[Min]])))&gt;INDIRECT(ADDRESS(11+MATCH(LEFT(Table15[[#This Row],[Min]],FIND("-",Table15[[#This Row],[Min]])-1),Table1[Content Sku],0),16,1,1,"Entities")),"review","ok"),"ok")</f>
        <v>ok</v>
      </c>
      <c r="AK221" t="s">
        <v>2681</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t="str">
        <f ca="1">IF(Table15[[#This Row],[Type]]="KILL",IF(_xlfn.NUMBERVALUE(RIGHT(Table15[[#This Row],[Min]],LEN(Table15[[#This Row],[Min]])-FIND("-",Table15[[#This Row],[Min]])))&gt;INDIRECT(ADDRESS(11+MATCH(LEFT(Table15[[#This Row],[Min]],FIND("-",Table15[[#This Row],[Min]])-1),Table1[Content Sku],0),16,1,1,"Entities")),"review","ok"),"ok")</f>
        <v>ok</v>
      </c>
      <c r="AK222" t="s">
        <v>2681</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10000</v>
      </c>
      <c r="H223" t="s">
        <v>206</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t="str">
        <f ca="1">IF(Table15[[#This Row],[Type]]="KILL",IF(_xlfn.NUMBERVALUE(RIGHT(Table15[[#This Row],[Min]],LEN(Table15[[#This Row],[Min]])-FIND("-",Table15[[#This Row],[Min]])))&gt;INDIRECT(ADDRESS(11+MATCH(LEFT(Table15[[#This Row],[Min]],FIND("-",Table15[[#This Row],[Min]])-1),Table1[Content Sku],0),16,1,1,"Entities")),"review","ok"),"ok")</f>
        <v>ok</v>
      </c>
      <c r="AK223" t="s">
        <v>2681</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t="str">
        <f ca="1">IF(Table15[[#This Row],[Type]]="KILL",IF(_xlfn.NUMBERVALUE(RIGHT(Table15[[#This Row],[Min]],LEN(Table15[[#This Row],[Min]])-FIND("-",Table15[[#This Row],[Min]])))&gt;INDIRECT(ADDRESS(11+MATCH(LEFT(Table15[[#This Row],[Min]],FIND("-",Table15[[#This Row],[Min]])-1),Table1[Content Sku],0),16,1,1,"Entities")),"review","ok"),"ok")</f>
        <v>ok</v>
      </c>
      <c r="AK224" t="s">
        <v>2681</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20000</v>
      </c>
      <c r="H225" t="s">
        <v>206</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t="str">
        <f ca="1">IF(Table15[[#This Row],[Type]]="KILL",IF(_xlfn.NUMBERVALUE(RIGHT(Table15[[#This Row],[Min]],LEN(Table15[[#This Row],[Min]])-FIND("-",Table15[[#This Row],[Min]])))&gt;INDIRECT(ADDRESS(11+MATCH(LEFT(Table15[[#This Row],[Min]],FIND("-",Table15[[#This Row],[Min]])-1),Table1[Content Sku],0),16,1,1,"Entities")),"review","ok"),"ok")</f>
        <v>ok</v>
      </c>
      <c r="AK225" t="s">
        <v>2681</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t="str">
        <f ca="1">IF(Table15[[#This Row],[Type]]="KILL",IF(_xlfn.NUMBERVALUE(RIGHT(Table15[[#This Row],[Min]],LEN(Table15[[#This Row],[Min]])-FIND("-",Table15[[#This Row],[Min]])))&gt;INDIRECT(ADDRESS(11+MATCH(LEFT(Table15[[#This Row],[Min]],FIND("-",Table15[[#This Row],[Min]])-1),Table1[Content Sku],0),16,1,1,"Entities")),"review","ok"),"ok")</f>
        <v>ok</v>
      </c>
      <c r="AK226" t="s">
        <v>2681</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25000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t="str">
        <f ca="1">IF(Table15[[#This Row],[Type]]="KILL",IF(_xlfn.NUMBERVALUE(RIGHT(Table15[[#This Row],[Min]],LEN(Table15[[#This Row],[Min]])-FIND("-",Table15[[#This Row],[Min]])))&gt;INDIRECT(ADDRESS(11+MATCH(LEFT(Table15[[#This Row],[Min]],FIND("-",Table15[[#This Row],[Min]])-1),Table1[Content Sku],0),16,1,1,"Entities")),"review","ok"),"ok")</f>
        <v>ok</v>
      </c>
      <c r="AK227" t="s">
        <v>2681</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t="str">
        <f ca="1">IF(Table15[[#This Row],[Type]]="KILL",IF(_xlfn.NUMBERVALUE(RIGHT(Table15[[#This Row],[Min]],LEN(Table15[[#This Row],[Min]])-FIND("-",Table15[[#This Row],[Min]])))&gt;INDIRECT(ADDRESS(11+MATCH(LEFT(Table15[[#This Row],[Min]],FIND("-",Table15[[#This Row],[Min]])-1),Table1[Content Sku],0),16,1,1,"Entities")),"review","ok"),"ok")</f>
        <v>ok</v>
      </c>
      <c r="AK228" t="s">
        <v>2681</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10000</v>
      </c>
      <c r="H229" t="s">
        <v>206</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t="str">
        <f ca="1">IF(Table15[[#This Row],[Type]]="KILL",IF(_xlfn.NUMBERVALUE(RIGHT(Table15[[#This Row],[Min]],LEN(Table15[[#This Row],[Min]])-FIND("-",Table15[[#This Row],[Min]])))&gt;INDIRECT(ADDRESS(11+MATCH(LEFT(Table15[[#This Row],[Min]],FIND("-",Table15[[#This Row],[Min]])-1),Table1[Content Sku],0),16,1,1,"Entities")),"review","ok"),"ok")</f>
        <v>ok</v>
      </c>
      <c r="AK229" t="s">
        <v>2681</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20000</v>
      </c>
      <c r="W230">
        <v>0</v>
      </c>
      <c r="X230" t="s">
        <v>206</v>
      </c>
      <c r="Y230" t="str">
        <f ca="1">IF(Table15[[#This Row],[Type]]="KILL",IF(_xlfn.NUMBERVALUE(RIGHT(Table15[[#This Row],[Min]],LEN(Table15[[#This Row],[Min]])-FIND("-",Table15[[#This Row],[Min]])))&gt;INDIRECT(ADDRESS(11+MATCH(LEFT(Table15[[#This Row],[Min]],FIND("-",Table15[[#This Row],[Min]])-1),Table1[Content Sku],0),16,1,1,"Entities")),"review","ok"),"ok")</f>
        <v>ok</v>
      </c>
      <c r="AK230" t="s">
        <v>2681</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4000</v>
      </c>
      <c r="G231">
        <v>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t="str">
        <f ca="1">IF(Table15[[#This Row],[Type]]="KILL",IF(_xlfn.NUMBERVALUE(RIGHT(Table15[[#This Row],[Min]],LEN(Table15[[#This Row],[Min]])-FIND("-",Table15[[#This Row],[Min]])))&gt;INDIRECT(ADDRESS(11+MATCH(LEFT(Table15[[#This Row],[Min]],FIND("-",Table15[[#This Row],[Min]])-1),Table1[Content Sku],0),16,1,1,"Entities")),"review","ok"),"ok")</f>
        <v>ok</v>
      </c>
      <c r="AK231" t="s">
        <v>2681</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10000</v>
      </c>
      <c r="H232" t="s">
        <v>206</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t="str">
        <f ca="1">IF(Table15[[#This Row],[Type]]="KILL",IF(_xlfn.NUMBERVALUE(RIGHT(Table15[[#This Row],[Min]],LEN(Table15[[#This Row],[Min]])-FIND("-",Table15[[#This Row],[Min]])))&gt;INDIRECT(ADDRESS(11+MATCH(LEFT(Table15[[#This Row],[Min]],FIND("-",Table15[[#This Row],[Min]])-1),Table1[Content Sku],0),16,1,1,"Entities")),"review","ok"),"ok")</f>
        <v>ok</v>
      </c>
      <c r="AK232" t="s">
        <v>2681</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t="str">
        <f ca="1">IF(Table15[[#This Row],[Type]]="KILL",IF(_xlfn.NUMBERVALUE(RIGHT(Table15[[#This Row],[Min]],LEN(Table15[[#This Row],[Min]])-FIND("-",Table15[[#This Row],[Min]])))&gt;INDIRECT(ADDRESS(11+MATCH(LEFT(Table15[[#This Row],[Min]],FIND("-",Table15[[#This Row],[Min]])-1),Table1[Content Sku],0),16,1,1,"Entities")),"review","ok"),"ok")</f>
        <v>ok</v>
      </c>
      <c r="AK233" t="s">
        <v>2681</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t="str">
        <f ca="1">IF(Table15[[#This Row],[Type]]="KILL",IF(_xlfn.NUMBERVALUE(RIGHT(Table15[[#This Row],[Min]],LEN(Table15[[#This Row],[Min]])-FIND("-",Table15[[#This Row],[Min]])))&gt;INDIRECT(ADDRESS(11+MATCH(LEFT(Table15[[#This Row],[Min]],FIND("-",Table15[[#This Row],[Min]])-1),Table1[Content Sku],0),16,1,1,"Entities")),"review","ok"),"ok")</f>
        <v>ok</v>
      </c>
      <c r="AK234" t="s">
        <v>2681</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30000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t="str">
        <f ca="1">IF(Table15[[#This Row],[Type]]="KILL",IF(_xlfn.NUMBERVALUE(RIGHT(Table15[[#This Row],[Min]],LEN(Table15[[#This Row],[Min]])-FIND("-",Table15[[#This Row],[Min]])))&gt;INDIRECT(ADDRESS(11+MATCH(LEFT(Table15[[#This Row],[Min]],FIND("-",Table15[[#This Row],[Min]])-1),Table1[Content Sku],0),16,1,1,"Entities")),"review","ok"),"ok")</f>
        <v>ok</v>
      </c>
      <c r="AK235" t="s">
        <v>2681</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25000</v>
      </c>
      <c r="H236" t="s">
        <v>206</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t="str">
        <f ca="1">IF(Table15[[#This Row],[Type]]="KILL",IF(_xlfn.NUMBERVALUE(RIGHT(Table15[[#This Row],[Min]],LEN(Table15[[#This Row],[Min]])-FIND("-",Table15[[#This Row],[Min]])))&gt;INDIRECT(ADDRESS(11+MATCH(LEFT(Table15[[#This Row],[Min]],FIND("-",Table15[[#This Row],[Min]])-1),Table1[Content Sku],0),16,1,1,"Entities")),"review","ok"),"ok")</f>
        <v>ok</v>
      </c>
      <c r="AK236" t="s">
        <v>2681</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t="str">
        <f ca="1">IF(Table15[[#This Row],[Type]]="KILL",IF(_xlfn.NUMBERVALUE(RIGHT(Table15[[#This Row],[Min]],LEN(Table15[[#This Row],[Min]])-FIND("-",Table15[[#This Row],[Min]])))&gt;INDIRECT(ADDRESS(11+MATCH(LEFT(Table15[[#This Row],[Min]],FIND("-",Table15[[#This Row],[Min]])-1),Table1[Content Sku],0),16,1,1,"Entities")),"review","ok"),"ok")</f>
        <v>ok</v>
      </c>
      <c r="AK237" t="s">
        <v>2681</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25000</v>
      </c>
      <c r="H238" t="s">
        <v>206</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t="str">
        <f ca="1">IF(Table15[[#This Row],[Type]]="KILL",IF(_xlfn.NUMBERVALUE(RIGHT(Table15[[#This Row],[Min]],LEN(Table15[[#This Row],[Min]])-FIND("-",Table15[[#This Row],[Min]])))&gt;INDIRECT(ADDRESS(11+MATCH(LEFT(Table15[[#This Row],[Min]],FIND("-",Table15[[#This Row],[Min]])-1),Table1[Content Sku],0),16,1,1,"Entities")),"review","ok"),"ok")</f>
        <v>ok</v>
      </c>
      <c r="AK238" t="s">
        <v>2681</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t="str">
        <f ca="1">IF(Table15[[#This Row],[Type]]="KILL",IF(_xlfn.NUMBERVALUE(RIGHT(Table15[[#This Row],[Min]],LEN(Table15[[#This Row],[Min]])-FIND("-",Table15[[#This Row],[Min]])))&gt;INDIRECT(ADDRESS(11+MATCH(LEFT(Table15[[#This Row],[Min]],FIND("-",Table15[[#This Row],[Min]])-1),Table1[Content Sku],0),16,1,1,"Entities")),"review","ok"),"ok")</f>
        <v>ok</v>
      </c>
      <c r="AK239" t="s">
        <v>2681</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35000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t="str">
        <f ca="1">IF(Table15[[#This Row],[Type]]="KILL",IF(_xlfn.NUMBERVALUE(RIGHT(Table15[[#This Row],[Min]],LEN(Table15[[#This Row],[Min]])-FIND("-",Table15[[#This Row],[Min]])))&gt;INDIRECT(ADDRESS(11+MATCH(LEFT(Table15[[#This Row],[Min]],FIND("-",Table15[[#This Row],[Min]])-1),Table1[Content Sku],0),16,1,1,"Entities")),"review","ok"),"ok")</f>
        <v>ok</v>
      </c>
      <c r="AK240" t="s">
        <v>2681</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23000</v>
      </c>
      <c r="H241" t="s">
        <v>206</v>
      </c>
      <c r="I241" s="75" t="str">
        <f ca="1">IF(Table7[[#This Row],[Type]]="KILL",IF(_xlfn.NUMBERVALUE(RIGHT(Table7[[#This Row],[Min]],LEN(Table7[[#This Row],[Min]])-FIND("-",Table7[[#This Row],[Min]])))&gt;INDIRECT(ADDRESS(11+MATCH(LEFT(Table7[[#This Row],[Min]],FIND("-",Table7[[#This Row],[Min]])-1),Table1[Content Sku],0),14,1,1,"Entities")),"review","ok"),"ok")</f>
        <v>ok</v>
      </c>
      <c r="U241" t="s">
        <v>37</v>
      </c>
      <c r="V241">
        <v>0</v>
      </c>
      <c r="W241">
        <v>0</v>
      </c>
      <c r="X241" t="s">
        <v>8</v>
      </c>
      <c r="Y241" t="str">
        <f ca="1">IF(Table15[[#This Row],[Type]]="KILL",IF(_xlfn.NUMBERVALUE(RIGHT(Table15[[#This Row],[Min]],LEN(Table15[[#This Row],[Min]])-FIND("-",Table15[[#This Row],[Min]])))&gt;INDIRECT(ADDRESS(11+MATCH(LEFT(Table15[[#This Row],[Min]],FIND("-",Table15[[#This Row],[Min]])-1),Table1[Content Sku],0),16,1,1,"Entities")),"review","ok"),"ok")</f>
        <v>ok</v>
      </c>
      <c r="AK241" t="s">
        <v>2681</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37</v>
      </c>
      <c r="V242">
        <v>0</v>
      </c>
      <c r="W242">
        <v>35000</v>
      </c>
      <c r="X242" t="s">
        <v>206</v>
      </c>
      <c r="Y242" t="str">
        <f ca="1">IF(Table15[[#This Row],[Type]]="KILL",IF(_xlfn.NUMBERVALUE(RIGHT(Table15[[#This Row],[Min]],LEN(Table15[[#This Row],[Min]])-FIND("-",Table15[[#This Row],[Min]])))&gt;INDIRECT(ADDRESS(11+MATCH(LEFT(Table15[[#This Row],[Min]],FIND("-",Table15[[#This Row],[Min]])-1),Table1[Content Sku],0),16,1,1,"Entities")),"review","ok"),"ok")</f>
        <v>ok</v>
      </c>
      <c r="AK242" t="s">
        <v>2681</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37</v>
      </c>
      <c r="V243">
        <v>0</v>
      </c>
      <c r="W243">
        <v>0</v>
      </c>
      <c r="X243" t="s">
        <v>8</v>
      </c>
      <c r="Y243" t="str">
        <f ca="1">IF(Table15[[#This Row],[Type]]="KILL",IF(_xlfn.NUMBERVALUE(RIGHT(Table15[[#This Row],[Min]],LEN(Table15[[#This Row],[Min]])-FIND("-",Table15[[#This Row],[Min]])))&gt;INDIRECT(ADDRESS(11+MATCH(LEFT(Table15[[#This Row],[Min]],FIND("-",Table15[[#This Row],[Min]])-1),Table1[Content Sku],0),16,1,1,"Entities")),"review","ok"),"ok")</f>
        <v>ok</v>
      </c>
      <c r="AK243" t="s">
        <v>2681</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0</v>
      </c>
      <c r="G244">
        <v>0</v>
      </c>
      <c r="H244" t="s">
        <v>8</v>
      </c>
      <c r="I244" s="75" t="str">
        <f ca="1">IF(Table7[[#This Row],[Type]]="KILL",IF(_xlfn.NUMBERVALUE(RIGHT(Table7[[#This Row],[Min]],LEN(Table7[[#This Row],[Min]])-FIND("-",Table7[[#This Row],[Min]])))&gt;INDIRECT(ADDRESS(11+MATCH(LEFT(Table7[[#This Row],[Min]],FIND("-",Table7[[#This Row],[Min]])-1),Table1[Content Sku],0),14,1,1,"Entities")),"review","ok"),"ok")</f>
        <v>ok</v>
      </c>
      <c r="U244" t="s">
        <v>37</v>
      </c>
      <c r="V244">
        <v>0</v>
      </c>
      <c r="W244">
        <v>0</v>
      </c>
      <c r="X244" t="s">
        <v>8</v>
      </c>
      <c r="Y244" t="str">
        <f ca="1">IF(Table15[[#This Row],[Type]]="KILL",IF(_xlfn.NUMBERVALUE(RIGHT(Table15[[#This Row],[Min]],LEN(Table15[[#This Row],[Min]])-FIND("-",Table15[[#This Row],[Min]])))&gt;INDIRECT(ADDRESS(11+MATCH(LEFT(Table15[[#This Row],[Min]],FIND("-",Table15[[#This Row],[Min]])-1),Table1[Content Sku],0),16,1,1,"Entities")),"review","ok"),"ok")</f>
        <v>ok</v>
      </c>
      <c r="AK244" t="s">
        <v>2681</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25500</v>
      </c>
      <c r="G245">
        <v>0</v>
      </c>
      <c r="H245" t="s">
        <v>206</v>
      </c>
      <c r="I245" s="75" t="str">
        <f ca="1">IF(Table7[[#This Row],[Type]]="KILL",IF(_xlfn.NUMBERVALUE(RIGHT(Table7[[#This Row],[Min]],LEN(Table7[[#This Row],[Min]])-FIND("-",Table7[[#This Row],[Min]])))&gt;INDIRECT(ADDRESS(11+MATCH(LEFT(Table7[[#This Row],[Min]],FIND("-",Table7[[#This Row],[Min]])-1),Table1[Content Sku],0),14,1,1,"Entities")),"review","ok"),"ok")</f>
        <v>ok</v>
      </c>
      <c r="U245" t="s">
        <v>37</v>
      </c>
      <c r="V245">
        <v>0</v>
      </c>
      <c r="W245">
        <v>0</v>
      </c>
      <c r="X245" t="s">
        <v>8</v>
      </c>
      <c r="Y245" t="str">
        <f ca="1">IF(Table15[[#This Row],[Type]]="KILL",IF(_xlfn.NUMBERVALUE(RIGHT(Table15[[#This Row],[Min]],LEN(Table15[[#This Row],[Min]])-FIND("-",Table15[[#This Row],[Min]])))&gt;INDIRECT(ADDRESS(11+MATCH(LEFT(Table15[[#This Row],[Min]],FIND("-",Table15[[#This Row],[Min]])-1),Table1[Content Sku],0),16,1,1,"Entities")),"review","ok"),"ok")</f>
        <v>ok</v>
      </c>
      <c r="AK245" t="s">
        <v>2689</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37</v>
      </c>
      <c r="V246">
        <v>0</v>
      </c>
      <c r="W246">
        <v>0</v>
      </c>
      <c r="X246" t="s">
        <v>8</v>
      </c>
      <c r="Y246" t="str">
        <f ca="1">IF(Table15[[#This Row],[Type]]="KILL",IF(_xlfn.NUMBERVALUE(RIGHT(Table15[[#This Row],[Min]],LEN(Table15[[#This Row],[Min]])-FIND("-",Table15[[#This Row],[Min]])))&gt;INDIRECT(ADDRESS(11+MATCH(LEFT(Table15[[#This Row],[Min]],FIND("-",Table15[[#This Row],[Min]])-1),Table1[Content Sku],0),16,1,1,"Entities")),"review","ok"),"ok")</f>
        <v>ok</v>
      </c>
      <c r="AK246" t="s">
        <v>2689</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37</v>
      </c>
      <c r="V247">
        <v>0</v>
      </c>
      <c r="W247">
        <v>0</v>
      </c>
      <c r="X247" t="s">
        <v>8</v>
      </c>
      <c r="Y247" t="str">
        <f ca="1">IF(Table15[[#This Row],[Type]]="KILL",IF(_xlfn.NUMBERVALUE(RIGHT(Table15[[#This Row],[Min]],LEN(Table15[[#This Row],[Min]])-FIND("-",Table15[[#This Row],[Min]])))&gt;INDIRECT(ADDRESS(11+MATCH(LEFT(Table15[[#This Row],[Min]],FIND("-",Table15[[#This Row],[Min]])-1),Table1[Content Sku],0),16,1,1,"Entities")),"review","ok"),"ok")</f>
        <v>ok</v>
      </c>
      <c r="AK247" t="s">
        <v>2689</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37</v>
      </c>
      <c r="V248">
        <v>0</v>
      </c>
      <c r="W248">
        <v>0</v>
      </c>
      <c r="X248" t="s">
        <v>8</v>
      </c>
      <c r="Y248" t="str">
        <f ca="1">IF(Table15[[#This Row],[Type]]="KILL",IF(_xlfn.NUMBERVALUE(RIGHT(Table15[[#This Row],[Min]],LEN(Table15[[#This Row],[Min]])-FIND("-",Table15[[#This Row],[Min]])))&gt;INDIRECT(ADDRESS(11+MATCH(LEFT(Table15[[#This Row],[Min]],FIND("-",Table15[[#This Row],[Min]])-1),Table1[Content Sku],0),16,1,1,"Entities")),"review","ok"),"ok")</f>
        <v>ok</v>
      </c>
      <c r="AK248" t="s">
        <v>2689</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14000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37</v>
      </c>
      <c r="V249">
        <v>0</v>
      </c>
      <c r="W249">
        <v>0</v>
      </c>
      <c r="X249" t="s">
        <v>8</v>
      </c>
      <c r="Y249" t="str">
        <f ca="1">IF(Table15[[#This Row],[Type]]="KILL",IF(_xlfn.NUMBERVALUE(RIGHT(Table15[[#This Row],[Min]],LEN(Table15[[#This Row],[Min]])-FIND("-",Table15[[#This Row],[Min]])))&gt;INDIRECT(ADDRESS(11+MATCH(LEFT(Table15[[#This Row],[Min]],FIND("-",Table15[[#This Row],[Min]])-1),Table1[Content Sku],0),16,1,1,"Entities")),"review","ok"),"ok")</f>
        <v>ok</v>
      </c>
      <c r="AK249" t="s">
        <v>2689</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0</v>
      </c>
      <c r="G250">
        <v>25000</v>
      </c>
      <c r="H250" t="s">
        <v>206</v>
      </c>
      <c r="I250" s="75" t="str">
        <f ca="1">IF(Table7[[#This Row],[Type]]="KILL",IF(_xlfn.NUMBERVALUE(RIGHT(Table7[[#This Row],[Min]],LEN(Table7[[#This Row],[Min]])-FIND("-",Table7[[#This Row],[Min]])))&gt;INDIRECT(ADDRESS(11+MATCH(LEFT(Table7[[#This Row],[Min]],FIND("-",Table7[[#This Row],[Min]])-1),Table1[Content Sku],0),14,1,1,"Entities")),"review","ok"),"ok")</f>
        <v>ok</v>
      </c>
      <c r="U250" t="s">
        <v>37</v>
      </c>
      <c r="V250">
        <v>0</v>
      </c>
      <c r="W250">
        <v>0</v>
      </c>
      <c r="X250" t="s">
        <v>8</v>
      </c>
      <c r="Y250"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8000</v>
      </c>
      <c r="G251">
        <v>0</v>
      </c>
      <c r="H251" t="s">
        <v>206</v>
      </c>
      <c r="I251" s="75" t="str">
        <f ca="1">IF(Table7[[#This Row],[Type]]="KILL",IF(_xlfn.NUMBERVALUE(RIGHT(Table7[[#This Row],[Min]],LEN(Table7[[#This Row],[Min]])-FIND("-",Table7[[#This Row],[Min]])))&gt;INDIRECT(ADDRESS(11+MATCH(LEFT(Table7[[#This Row],[Min]],FIND("-",Table7[[#This Row],[Min]])-1),Table1[Content Sku],0),14,1,1,"Entities")),"review","ok"),"ok")</f>
        <v>ok</v>
      </c>
      <c r="U251" t="s">
        <v>37</v>
      </c>
      <c r="V251">
        <v>0</v>
      </c>
      <c r="W251">
        <v>0</v>
      </c>
      <c r="X251" t="s">
        <v>8</v>
      </c>
      <c r="Y251"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37</v>
      </c>
      <c r="V252">
        <v>0</v>
      </c>
      <c r="W252">
        <v>0</v>
      </c>
      <c r="X252" t="s">
        <v>8</v>
      </c>
      <c r="Y252"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37</v>
      </c>
      <c r="V253">
        <v>20000</v>
      </c>
      <c r="W253">
        <v>0</v>
      </c>
      <c r="X253" t="s">
        <v>206</v>
      </c>
      <c r="Y253"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37</v>
      </c>
      <c r="V254">
        <v>0</v>
      </c>
      <c r="W254">
        <v>0</v>
      </c>
      <c r="X254" t="s">
        <v>8</v>
      </c>
      <c r="Y254"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16000</v>
      </c>
      <c r="H255" t="s">
        <v>206</v>
      </c>
      <c r="I255" s="75" t="str">
        <f ca="1">IF(Table7[[#This Row],[Type]]="KILL",IF(_xlfn.NUMBERVALUE(RIGHT(Table7[[#This Row],[Min]],LEN(Table7[[#This Row],[Min]])-FIND("-",Table7[[#This Row],[Min]])))&gt;INDIRECT(ADDRESS(11+MATCH(LEFT(Table7[[#This Row],[Min]],FIND("-",Table7[[#This Row],[Min]])-1),Table1[Content Sku],0),14,1,1,"Entities")),"review","ok"),"ok")</f>
        <v>ok</v>
      </c>
      <c r="U255" t="s">
        <v>37</v>
      </c>
      <c r="V255">
        <v>0</v>
      </c>
      <c r="W255">
        <v>0</v>
      </c>
      <c r="X255" t="s">
        <v>8</v>
      </c>
      <c r="Y25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37</v>
      </c>
      <c r="V256">
        <v>0</v>
      </c>
      <c r="W256">
        <v>0</v>
      </c>
      <c r="X256" t="s">
        <v>8</v>
      </c>
      <c r="Y256"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37</v>
      </c>
      <c r="V257">
        <v>0</v>
      </c>
      <c r="W257">
        <v>0</v>
      </c>
      <c r="X257" t="s">
        <v>8</v>
      </c>
      <c r="Y257"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8000</v>
      </c>
      <c r="G258">
        <v>0</v>
      </c>
      <c r="H258" t="s">
        <v>206</v>
      </c>
      <c r="I258" s="75" t="str">
        <f ca="1">IF(Table7[[#This Row],[Type]]="KILL",IF(_xlfn.NUMBERVALUE(RIGHT(Table7[[#This Row],[Min]],LEN(Table7[[#This Row],[Min]])-FIND("-",Table7[[#This Row],[Min]])))&gt;INDIRECT(ADDRESS(11+MATCH(LEFT(Table7[[#This Row],[Min]],FIND("-",Table7[[#This Row],[Min]])-1),Table1[Content Sku],0),14,1,1,"Entities")),"review","ok"),"ok")</f>
        <v>ok</v>
      </c>
      <c r="U258" t="s">
        <v>37</v>
      </c>
      <c r="V258">
        <v>0</v>
      </c>
      <c r="W258">
        <v>0</v>
      </c>
      <c r="X258" t="s">
        <v>8</v>
      </c>
      <c r="Y258"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20000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37</v>
      </c>
      <c r="V259">
        <v>0</v>
      </c>
      <c r="W259">
        <v>0</v>
      </c>
      <c r="X259" t="s">
        <v>8</v>
      </c>
      <c r="Y259"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254</v>
      </c>
      <c r="F260">
        <v>0</v>
      </c>
      <c r="G260">
        <v>30000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37</v>
      </c>
      <c r="V260">
        <v>18000</v>
      </c>
      <c r="W260">
        <v>0</v>
      </c>
      <c r="X260" t="s">
        <v>206</v>
      </c>
      <c r="Y260"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13000</v>
      </c>
      <c r="H261" t="s">
        <v>206</v>
      </c>
      <c r="I261" s="75" t="str">
        <f ca="1">IF(Table7[[#This Row],[Type]]="KILL",IF(_xlfn.NUMBERVALUE(RIGHT(Table7[[#This Row],[Min]],LEN(Table7[[#This Row],[Min]])-FIND("-",Table7[[#This Row],[Min]])))&gt;INDIRECT(ADDRESS(11+MATCH(LEFT(Table7[[#This Row],[Min]],FIND("-",Table7[[#This Row],[Min]])-1),Table1[Content Sku],0),14,1,1,"Entities")),"review","ok"),"ok")</f>
        <v>ok</v>
      </c>
      <c r="U261" t="s">
        <v>37</v>
      </c>
      <c r="V261">
        <v>0</v>
      </c>
      <c r="W261">
        <v>0</v>
      </c>
      <c r="X261" t="s">
        <v>8</v>
      </c>
      <c r="Y261"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37</v>
      </c>
      <c r="V262">
        <v>0</v>
      </c>
      <c r="W262">
        <v>0</v>
      </c>
      <c r="X262" t="s">
        <v>8</v>
      </c>
      <c r="Y262"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37</v>
      </c>
      <c r="V263">
        <v>0</v>
      </c>
      <c r="W263">
        <v>0</v>
      </c>
      <c r="X263" t="s">
        <v>8</v>
      </c>
      <c r="Y263"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37</v>
      </c>
      <c r="V264">
        <v>0</v>
      </c>
      <c r="W264">
        <v>0</v>
      </c>
      <c r="X264" t="s">
        <v>8</v>
      </c>
      <c r="Y264"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3700</v>
      </c>
      <c r="G265">
        <v>0</v>
      </c>
      <c r="H265" t="s">
        <v>206</v>
      </c>
      <c r="I265" s="75" t="str">
        <f ca="1">IF(Table7[[#This Row],[Type]]="KILL",IF(_xlfn.NUMBERVALUE(RIGHT(Table7[[#This Row],[Min]],LEN(Table7[[#This Row],[Min]])-FIND("-",Table7[[#This Row],[Min]])))&gt;INDIRECT(ADDRESS(11+MATCH(LEFT(Table7[[#This Row],[Min]],FIND("-",Table7[[#This Row],[Min]])-1),Table1[Content Sku],0),14,1,1,"Entities")),"review","ok"),"ok")</f>
        <v>ok</v>
      </c>
      <c r="U265" t="s">
        <v>37</v>
      </c>
      <c r="V265">
        <v>0</v>
      </c>
      <c r="W265">
        <v>0</v>
      </c>
      <c r="X265" t="s">
        <v>8</v>
      </c>
      <c r="Y26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37</v>
      </c>
      <c r="V266">
        <v>0</v>
      </c>
      <c r="W266">
        <v>0</v>
      </c>
      <c r="X266" t="s">
        <v>8</v>
      </c>
      <c r="Y266"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8000</v>
      </c>
      <c r="G267">
        <v>0</v>
      </c>
      <c r="H267" t="s">
        <v>206</v>
      </c>
      <c r="I267" s="75" t="str">
        <f ca="1">IF(Table7[[#This Row],[Type]]="KILL",IF(_xlfn.NUMBERVALUE(RIGHT(Table7[[#This Row],[Min]],LEN(Table7[[#This Row],[Min]])-FIND("-",Table7[[#This Row],[Min]])))&gt;INDIRECT(ADDRESS(11+MATCH(LEFT(Table7[[#This Row],[Min]],FIND("-",Table7[[#This Row],[Min]])-1),Table1[Content Sku],0),14,1,1,"Entities")),"review","ok"),"ok")</f>
        <v>ok</v>
      </c>
      <c r="U267" t="s">
        <v>37</v>
      </c>
      <c r="V267">
        <v>0</v>
      </c>
      <c r="W267">
        <v>0</v>
      </c>
      <c r="X267" t="s">
        <v>8</v>
      </c>
      <c r="Y267"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37</v>
      </c>
      <c r="V268">
        <v>0</v>
      </c>
      <c r="W268">
        <v>0</v>
      </c>
      <c r="X268" t="s">
        <v>8</v>
      </c>
      <c r="Y268"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0</v>
      </c>
      <c r="G269">
        <v>17000</v>
      </c>
      <c r="H269" t="s">
        <v>206</v>
      </c>
      <c r="I269" s="75" t="str">
        <f ca="1">IF(Table7[[#This Row],[Type]]="KILL",IF(_xlfn.NUMBERVALUE(RIGHT(Table7[[#This Row],[Min]],LEN(Table7[[#This Row],[Min]])-FIND("-",Table7[[#This Row],[Min]])))&gt;INDIRECT(ADDRESS(11+MATCH(LEFT(Table7[[#This Row],[Min]],FIND("-",Table7[[#This Row],[Min]])-1),Table1[Content Sku],0),14,1,1,"Entities")),"review","ok"),"ok")</f>
        <v>ok</v>
      </c>
      <c r="U269" t="s">
        <v>37</v>
      </c>
      <c r="V269">
        <v>0</v>
      </c>
      <c r="W269">
        <v>0</v>
      </c>
      <c r="X269" t="s">
        <v>8</v>
      </c>
      <c r="Y269"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6000</v>
      </c>
      <c r="G270">
        <v>0</v>
      </c>
      <c r="H270" t="s">
        <v>206</v>
      </c>
      <c r="I270" s="75" t="str">
        <f ca="1">IF(Table7[[#This Row],[Type]]="KILL",IF(_xlfn.NUMBERVALUE(RIGHT(Table7[[#This Row],[Min]],LEN(Table7[[#This Row],[Min]])-FIND("-",Table7[[#This Row],[Min]])))&gt;INDIRECT(ADDRESS(11+MATCH(LEFT(Table7[[#This Row],[Min]],FIND("-",Table7[[#This Row],[Min]])-1),Table1[Content Sku],0),14,1,1,"Entities")),"review","ok"),"ok")</f>
        <v>ok</v>
      </c>
      <c r="U270" t="s">
        <v>38</v>
      </c>
      <c r="V270">
        <v>0</v>
      </c>
      <c r="W270">
        <v>0</v>
      </c>
      <c r="X270" t="s">
        <v>8</v>
      </c>
      <c r="Y270"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0</v>
      </c>
      <c r="G271">
        <v>0</v>
      </c>
      <c r="H271" t="s">
        <v>8</v>
      </c>
      <c r="I271" s="75" t="str">
        <f ca="1">IF(Table7[[#This Row],[Type]]="KILL",IF(_xlfn.NUMBERVALUE(RIGHT(Table7[[#This Row],[Min]],LEN(Table7[[#This Row],[Min]])-FIND("-",Table7[[#This Row],[Min]])))&gt;INDIRECT(ADDRESS(11+MATCH(LEFT(Table7[[#This Row],[Min]],FIND("-",Table7[[#This Row],[Min]])-1),Table1[Content Sku],0),14,1,1,"Entities")),"review","ok"),"ok")</f>
        <v>ok</v>
      </c>
      <c r="U271" t="s">
        <v>38</v>
      </c>
      <c r="V271">
        <v>0</v>
      </c>
      <c r="W271">
        <v>0</v>
      </c>
      <c r="X271" t="s">
        <v>8</v>
      </c>
      <c r="Y271"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8000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38</v>
      </c>
      <c r="V272">
        <v>0</v>
      </c>
      <c r="W272">
        <v>0</v>
      </c>
      <c r="X272" t="s">
        <v>8</v>
      </c>
      <c r="Y272"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1400</v>
      </c>
      <c r="G273">
        <v>0</v>
      </c>
      <c r="H273" t="s">
        <v>206</v>
      </c>
      <c r="I273" s="75" t="str">
        <f ca="1">IF(Table7[[#This Row],[Type]]="KILL",IF(_xlfn.NUMBERVALUE(RIGHT(Table7[[#This Row],[Min]],LEN(Table7[[#This Row],[Min]])-FIND("-",Table7[[#This Row],[Min]])))&gt;INDIRECT(ADDRESS(11+MATCH(LEFT(Table7[[#This Row],[Min]],FIND("-",Table7[[#This Row],[Min]])-1),Table1[Content Sku],0),14,1,1,"Entities")),"review","ok"),"ok")</f>
        <v>ok</v>
      </c>
      <c r="U273" t="s">
        <v>38</v>
      </c>
      <c r="V273">
        <v>0</v>
      </c>
      <c r="W273">
        <v>0</v>
      </c>
      <c r="X273" t="s">
        <v>8</v>
      </c>
      <c r="Y273"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38</v>
      </c>
      <c r="V274">
        <v>0</v>
      </c>
      <c r="W274">
        <v>0</v>
      </c>
      <c r="X274" t="s">
        <v>8</v>
      </c>
      <c r="Y274"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38</v>
      </c>
      <c r="V275">
        <v>0</v>
      </c>
      <c r="W275">
        <v>0</v>
      </c>
      <c r="X275" t="s">
        <v>8</v>
      </c>
      <c r="Y2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5000</v>
      </c>
      <c r="H276" t="s">
        <v>206</v>
      </c>
      <c r="I276" s="75" t="str">
        <f ca="1">IF(Table7[[#This Row],[Type]]="KILL",IF(_xlfn.NUMBERVALUE(RIGHT(Table7[[#This Row],[Min]],LEN(Table7[[#This Row],[Min]])-FIND("-",Table7[[#This Row],[Min]])))&gt;INDIRECT(ADDRESS(11+MATCH(LEFT(Table7[[#This Row],[Min]],FIND("-",Table7[[#This Row],[Min]])-1),Table1[Content Sku],0),14,1,1,"Entities")),"review","ok"),"ok")</f>
        <v>ok</v>
      </c>
      <c r="U276" t="s">
        <v>38</v>
      </c>
      <c r="V276">
        <v>0</v>
      </c>
      <c r="W276">
        <v>0</v>
      </c>
      <c r="X276" t="s">
        <v>8</v>
      </c>
      <c r="Y276"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54</v>
      </c>
      <c r="V277">
        <v>0</v>
      </c>
      <c r="W277">
        <v>0</v>
      </c>
      <c r="X277" t="s">
        <v>8</v>
      </c>
      <c r="Y277"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54</v>
      </c>
      <c r="V278">
        <v>0</v>
      </c>
      <c r="W278">
        <v>0</v>
      </c>
      <c r="X278" t="s">
        <v>8</v>
      </c>
      <c r="Y278"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21</v>
      </c>
      <c r="V279">
        <v>0</v>
      </c>
      <c r="W279">
        <v>46000</v>
      </c>
      <c r="X279" t="s">
        <v>206</v>
      </c>
      <c r="Y279"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0</v>
      </c>
      <c r="G280">
        <v>0</v>
      </c>
      <c r="H280" t="s">
        <v>8</v>
      </c>
      <c r="I280" s="75" t="str">
        <f ca="1">IF(Table7[[#This Row],[Type]]="KILL",IF(_xlfn.NUMBERVALUE(RIGHT(Table7[[#This Row],[Min]],LEN(Table7[[#This Row],[Min]])-FIND("-",Table7[[#This Row],[Min]])))&gt;INDIRECT(ADDRESS(11+MATCH(LEFT(Table7[[#This Row],[Min]],FIND("-",Table7[[#This Row],[Min]])-1),Table1[Content Sku],0),14,1,1,"Entities")),"review","ok"),"ok")</f>
        <v>ok</v>
      </c>
      <c r="U280" t="s">
        <v>21</v>
      </c>
      <c r="V280">
        <v>0</v>
      </c>
      <c r="W280">
        <v>0</v>
      </c>
      <c r="X280" t="s">
        <v>8</v>
      </c>
      <c r="Y280"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6000</v>
      </c>
      <c r="G281">
        <v>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21</v>
      </c>
      <c r="V281">
        <v>0</v>
      </c>
      <c r="W281">
        <v>0</v>
      </c>
      <c r="X281" t="s">
        <v>8</v>
      </c>
      <c r="Y281"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17000</v>
      </c>
      <c r="H282" t="s">
        <v>206</v>
      </c>
      <c r="I282" s="75" t="str">
        <f ca="1">IF(Table7[[#This Row],[Type]]="KILL",IF(_xlfn.NUMBERVALUE(RIGHT(Table7[[#This Row],[Min]],LEN(Table7[[#This Row],[Min]])-FIND("-",Table7[[#This Row],[Min]])))&gt;INDIRECT(ADDRESS(11+MATCH(LEFT(Table7[[#This Row],[Min]],FIND("-",Table7[[#This Row],[Min]])-1),Table1[Content Sku],0),14,1,1,"Entities")),"review","ok"),"ok")</f>
        <v>ok</v>
      </c>
      <c r="U282" t="s">
        <v>21</v>
      </c>
      <c r="V282">
        <v>0</v>
      </c>
      <c r="W282">
        <v>0</v>
      </c>
      <c r="X282" t="s">
        <v>8</v>
      </c>
      <c r="Y282"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21</v>
      </c>
      <c r="V283">
        <v>0</v>
      </c>
      <c r="W283">
        <v>0</v>
      </c>
      <c r="X283" t="s">
        <v>8</v>
      </c>
      <c r="Y283"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0</v>
      </c>
      <c r="G284">
        <v>27000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21</v>
      </c>
      <c r="V284">
        <v>0</v>
      </c>
      <c r="W284">
        <v>0</v>
      </c>
      <c r="X284" t="s">
        <v>8</v>
      </c>
      <c r="Y284"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1700</v>
      </c>
      <c r="G285">
        <v>0</v>
      </c>
      <c r="H285" t="s">
        <v>206</v>
      </c>
      <c r="I285" s="75" t="str">
        <f ca="1">IF(Table7[[#This Row],[Type]]="KILL",IF(_xlfn.NUMBERVALUE(RIGHT(Table7[[#This Row],[Min]],LEN(Table7[[#This Row],[Min]])-FIND("-",Table7[[#This Row],[Min]])))&gt;INDIRECT(ADDRESS(11+MATCH(LEFT(Table7[[#This Row],[Min]],FIND("-",Table7[[#This Row],[Min]])-1),Table1[Content Sku],0),14,1,1,"Entities")),"review","ok"),"ok")</f>
        <v>ok</v>
      </c>
      <c r="U285" t="s">
        <v>21</v>
      </c>
      <c r="V285">
        <v>35000</v>
      </c>
      <c r="W285">
        <v>0</v>
      </c>
      <c r="X285" t="s">
        <v>206</v>
      </c>
      <c r="Y28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21</v>
      </c>
      <c r="V286">
        <v>0</v>
      </c>
      <c r="W286">
        <v>0</v>
      </c>
      <c r="X286" t="s">
        <v>8</v>
      </c>
      <c r="Y286"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21</v>
      </c>
      <c r="V287">
        <v>0</v>
      </c>
      <c r="W287">
        <v>46000</v>
      </c>
      <c r="X287" t="s">
        <v>206</v>
      </c>
      <c r="Y287"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21</v>
      </c>
      <c r="V288">
        <v>240</v>
      </c>
      <c r="W288">
        <v>0</v>
      </c>
      <c r="X288" t="s">
        <v>4443</v>
      </c>
      <c r="Y288"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21</v>
      </c>
      <c r="V289">
        <v>0</v>
      </c>
      <c r="W289">
        <v>0</v>
      </c>
      <c r="X289" t="s">
        <v>8</v>
      </c>
      <c r="Y289"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20000</v>
      </c>
      <c r="H290" t="s">
        <v>206</v>
      </c>
      <c r="I290" s="75" t="str">
        <f ca="1">IF(Table7[[#This Row],[Type]]="KILL",IF(_xlfn.NUMBERVALUE(RIGHT(Table7[[#This Row],[Min]],LEN(Table7[[#This Row],[Min]])-FIND("-",Table7[[#This Row],[Min]])))&gt;INDIRECT(ADDRESS(11+MATCH(LEFT(Table7[[#This Row],[Min]],FIND("-",Table7[[#This Row],[Min]])-1),Table1[Content Sku],0),14,1,1,"Entities")),"review","ok"),"ok")</f>
        <v>ok</v>
      </c>
      <c r="U290" t="s">
        <v>21</v>
      </c>
      <c r="V290">
        <v>0</v>
      </c>
      <c r="W290">
        <v>0</v>
      </c>
      <c r="X290" t="s">
        <v>8</v>
      </c>
      <c r="Y290"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21</v>
      </c>
      <c r="V291">
        <v>0</v>
      </c>
      <c r="W291">
        <v>0</v>
      </c>
      <c r="X291" t="s">
        <v>8</v>
      </c>
      <c r="Y291"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13000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21</v>
      </c>
      <c r="V292">
        <v>27000</v>
      </c>
      <c r="W292">
        <v>0</v>
      </c>
      <c r="X292" t="s">
        <v>206</v>
      </c>
      <c r="Y292"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3500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21</v>
      </c>
      <c r="V293">
        <v>0</v>
      </c>
      <c r="W293">
        <v>0</v>
      </c>
      <c r="X293" t="s">
        <v>8</v>
      </c>
      <c r="Y293"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9500</v>
      </c>
      <c r="H294" t="s">
        <v>206</v>
      </c>
      <c r="I294" s="75" t="str">
        <f ca="1">IF(Table7[[#This Row],[Type]]="KILL",IF(_xlfn.NUMBERVALUE(RIGHT(Table7[[#This Row],[Min]],LEN(Table7[[#This Row],[Min]])-FIND("-",Table7[[#This Row],[Min]])))&gt;INDIRECT(ADDRESS(11+MATCH(LEFT(Table7[[#This Row],[Min]],FIND("-",Table7[[#This Row],[Min]])-1),Table1[Content Sku],0),14,1,1,"Entities")),"review","ok"),"ok")</f>
        <v>ok</v>
      </c>
      <c r="U294" t="s">
        <v>21</v>
      </c>
      <c r="V294">
        <v>40000</v>
      </c>
      <c r="W294">
        <v>0</v>
      </c>
      <c r="X294" t="s">
        <v>206</v>
      </c>
      <c r="Y29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21</v>
      </c>
      <c r="V295">
        <v>0</v>
      </c>
      <c r="W295">
        <v>0</v>
      </c>
      <c r="X295" t="s">
        <v>8</v>
      </c>
      <c r="Y29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21000</v>
      </c>
      <c r="H296" t="s">
        <v>206</v>
      </c>
      <c r="I296" s="75" t="str">
        <f ca="1">IF(Table7[[#This Row],[Type]]="KILL",IF(_xlfn.NUMBERVALUE(RIGHT(Table7[[#This Row],[Min]],LEN(Table7[[#This Row],[Min]])-FIND("-",Table7[[#This Row],[Min]])))&gt;INDIRECT(ADDRESS(11+MATCH(LEFT(Table7[[#This Row],[Min]],FIND("-",Table7[[#This Row],[Min]])-1),Table1[Content Sku],0),14,1,1,"Entities")),"review","ok"),"ok")</f>
        <v>ok</v>
      </c>
      <c r="U296" t="s">
        <v>21</v>
      </c>
      <c r="V296">
        <v>0</v>
      </c>
      <c r="W296">
        <v>0</v>
      </c>
      <c r="X296" t="s">
        <v>8</v>
      </c>
      <c r="Y296"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21</v>
      </c>
      <c r="V297">
        <v>24000</v>
      </c>
      <c r="W297">
        <v>0</v>
      </c>
      <c r="X297" t="s">
        <v>206</v>
      </c>
      <c r="Y297"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21</v>
      </c>
      <c r="V298">
        <v>240</v>
      </c>
      <c r="W298">
        <v>0</v>
      </c>
      <c r="X298" t="s">
        <v>4443</v>
      </c>
      <c r="Y298"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21</v>
      </c>
      <c r="V299">
        <v>0</v>
      </c>
      <c r="W299">
        <v>0</v>
      </c>
      <c r="X299" t="s">
        <v>8</v>
      </c>
      <c r="Y299"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4443</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21</v>
      </c>
      <c r="V300">
        <v>22000</v>
      </c>
      <c r="W300">
        <v>0</v>
      </c>
      <c r="X300" t="s">
        <v>206</v>
      </c>
      <c r="Y300"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4000</v>
      </c>
      <c r="G301">
        <v>10000</v>
      </c>
      <c r="H301" t="s">
        <v>206</v>
      </c>
      <c r="I301" s="75" t="str">
        <f ca="1">IF(Table7[[#This Row],[Type]]="KILL",IF(_xlfn.NUMBERVALUE(RIGHT(Table7[[#This Row],[Min]],LEN(Table7[[#This Row],[Min]])-FIND("-",Table7[[#This Row],[Min]])))&gt;INDIRECT(ADDRESS(11+MATCH(LEFT(Table7[[#This Row],[Min]],FIND("-",Table7[[#This Row],[Min]])-1),Table1[Content Sku],0),14,1,1,"Entities")),"review","ok"),"ok")</f>
        <v>ok</v>
      </c>
      <c r="U301" t="s">
        <v>362</v>
      </c>
      <c r="V301">
        <v>240</v>
      </c>
      <c r="W301">
        <v>0</v>
      </c>
      <c r="X301" t="s">
        <v>4443</v>
      </c>
      <c r="Y301"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7000</v>
      </c>
      <c r="G304">
        <v>0</v>
      </c>
      <c r="H304" t="s">
        <v>206</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4443</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0</v>
      </c>
      <c r="H305" t="s">
        <v>8</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30000</v>
      </c>
      <c r="H306" t="s">
        <v>206</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2000</v>
      </c>
      <c r="G308">
        <v>0</v>
      </c>
      <c r="H308" t="s">
        <v>206</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20000</v>
      </c>
      <c r="H311" t="s">
        <v>206</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18000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27000</v>
      </c>
      <c r="H315" t="s">
        <v>206</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255</v>
      </c>
      <c r="V319">
        <v>18100</v>
      </c>
      <c r="W319">
        <v>0</v>
      </c>
      <c r="X319" t="s">
        <v>206</v>
      </c>
      <c r="Y319"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6000</v>
      </c>
      <c r="H320" t="s">
        <v>206</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27000</v>
      </c>
      <c r="H322" t="s">
        <v>206</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16000</v>
      </c>
      <c r="X322" t="s">
        <v>206</v>
      </c>
      <c r="Y322"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16100</v>
      </c>
      <c r="W325">
        <v>0</v>
      </c>
      <c r="X325" t="s">
        <v>206</v>
      </c>
      <c r="Y32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14000</v>
      </c>
      <c r="X326" t="s">
        <v>206</v>
      </c>
      <c r="Y326"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0</v>
      </c>
      <c r="G330">
        <v>22000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1800</v>
      </c>
      <c r="G331">
        <v>0</v>
      </c>
      <c r="H331" t="s">
        <v>206</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0</v>
      </c>
      <c r="G335">
        <v>0</v>
      </c>
      <c r="H335" t="s">
        <v>8</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5000</v>
      </c>
      <c r="G336">
        <v>0</v>
      </c>
      <c r="H336" t="s">
        <v>206</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40000</v>
      </c>
      <c r="X336" t="s">
        <v>206</v>
      </c>
      <c r="Y336"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13000</v>
      </c>
      <c r="H338" t="s">
        <v>206</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12100</v>
      </c>
      <c r="W339">
        <v>30000</v>
      </c>
      <c r="X339" t="s">
        <v>206</v>
      </c>
      <c r="Y339" t="str">
        <f ca="1">IF(Table15[[#This Row],[Type]]="KILL",IF(_xlfn.NUMBERVALUE(RIGHT(Table15[[#This Row],[Min]],LEN(Table15[[#This Row],[Min]])-FIND("-",Table15[[#This Row],[Min]])))&gt;INDIRECT(ADDRESS(11+MATCH(LEFT(Table15[[#This Row],[Min]],FIND("-",Table15[[#This Row],[Min]])-1),Table1[Content Sku],0),16,1,1,"Entities")),"review","ok"),"ok")</f>
        <v>ok</v>
      </c>
      <c r="AK339" t="s">
        <v>2673</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t="str">
        <f ca="1">IF(Table15[[#This Row],[Type]]="KILL",IF(_xlfn.NUMBERVALUE(RIGHT(Table15[[#This Row],[Min]],LEN(Table15[[#This Row],[Min]])-FIND("-",Table15[[#This Row],[Min]])))&gt;INDIRECT(ADDRESS(11+MATCH(LEFT(Table15[[#This Row],[Min]],FIND("-",Table15[[#This Row],[Min]])-1),Table1[Content Sku],0),16,1,1,"Entities")),"review","ok"),"ok")</f>
        <v>ok</v>
      </c>
      <c r="AK340" t="s">
        <v>2673</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t="str">
        <f ca="1">IF(Table15[[#This Row],[Type]]="KILL",IF(_xlfn.NUMBERVALUE(RIGHT(Table15[[#This Row],[Min]],LEN(Table15[[#This Row],[Min]])-FIND("-",Table15[[#This Row],[Min]])))&gt;INDIRECT(ADDRESS(11+MATCH(LEFT(Table15[[#This Row],[Min]],FIND("-",Table15[[#This Row],[Min]])-1),Table1[Content Sku],0),16,1,1,"Entities")),"review","ok"),"ok")</f>
        <v>ok</v>
      </c>
      <c r="AK341" t="s">
        <v>2673</v>
      </c>
      <c r="AL341" t="s">
        <v>4480</v>
      </c>
      <c r="AM341" t="s">
        <v>4481</v>
      </c>
      <c r="AN341" t="s">
        <v>4482</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13000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14100</v>
      </c>
      <c r="W342">
        <v>0</v>
      </c>
      <c r="X342" t="s">
        <v>206</v>
      </c>
      <c r="Y342" t="str">
        <f ca="1">IF(Table15[[#This Row],[Type]]="KILL",IF(_xlfn.NUMBERVALUE(RIGHT(Table15[[#This Row],[Min]],LEN(Table15[[#This Row],[Min]])-FIND("-",Table15[[#This Row],[Min]])))&gt;INDIRECT(ADDRESS(11+MATCH(LEFT(Table15[[#This Row],[Min]],FIND("-",Table15[[#This Row],[Min]])-1),Table1[Content Sku],0),16,1,1,"Entities")),"review","ok"),"ok")</f>
        <v>ok</v>
      </c>
      <c r="AK342" t="s">
        <v>2673</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0</v>
      </c>
      <c r="G343">
        <v>5000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t="str">
        <f ca="1">IF(Table15[[#This Row],[Type]]="KILL",IF(_xlfn.NUMBERVALUE(RIGHT(Table15[[#This Row],[Min]],LEN(Table15[[#This Row],[Min]])-FIND("-",Table15[[#This Row],[Min]])))&gt;INDIRECT(ADDRESS(11+MATCH(LEFT(Table15[[#This Row],[Min]],FIND("-",Table15[[#This Row],[Min]])-1),Table1[Content Sku],0),16,1,1,"Entities")),"review","ok"),"ok")</f>
        <v>ok</v>
      </c>
      <c r="AK343" t="s">
        <v>2673</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10000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t="str">
        <f ca="1">IF(Table15[[#This Row],[Type]]="KILL",IF(_xlfn.NUMBERVALUE(RIGHT(Table15[[#This Row],[Min]],LEN(Table15[[#This Row],[Min]])-FIND("-",Table15[[#This Row],[Min]])))&gt;INDIRECT(ADDRESS(11+MATCH(LEFT(Table15[[#This Row],[Min]],FIND("-",Table15[[#This Row],[Min]])-1),Table1[Content Sku],0),16,1,1,"Entities")),"review","ok"),"ok")</f>
        <v>ok</v>
      </c>
      <c r="AK344" t="s">
        <v>2673</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1600</v>
      </c>
      <c r="G345">
        <v>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40000</v>
      </c>
      <c r="X345" t="s">
        <v>206</v>
      </c>
      <c r="Y345" t="str">
        <f ca="1">IF(Table15[[#This Row],[Type]]="KILL",IF(_xlfn.NUMBERVALUE(RIGHT(Table15[[#This Row],[Min]],LEN(Table15[[#This Row],[Min]])-FIND("-",Table15[[#This Row],[Min]])))&gt;INDIRECT(ADDRESS(11+MATCH(LEFT(Table15[[#This Row],[Min]],FIND("-",Table15[[#This Row],[Min]])-1),Table1[Content Sku],0),16,1,1,"Entities")),"review","ok"),"ok")</f>
        <v>ok</v>
      </c>
      <c r="AK345" t="s">
        <v>2673</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24000</v>
      </c>
      <c r="H346" t="s">
        <v>206</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t="str">
        <f ca="1">IF(Table15[[#This Row],[Type]]="KILL",IF(_xlfn.NUMBERVALUE(RIGHT(Table15[[#This Row],[Min]],LEN(Table15[[#This Row],[Min]])-FIND("-",Table15[[#This Row],[Min]])))&gt;INDIRECT(ADDRESS(11+MATCH(LEFT(Table15[[#This Row],[Min]],FIND("-",Table15[[#This Row],[Min]])-1),Table1[Content Sku],0),16,1,1,"Entities")),"review","ok"),"ok")</f>
        <v>ok</v>
      </c>
      <c r="AK346" t="s">
        <v>2673</v>
      </c>
      <c r="AL346" t="s">
        <v>4485</v>
      </c>
      <c r="AM346" t="s">
        <v>4481</v>
      </c>
      <c r="AN346" t="s">
        <v>4482</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t="str">
        <f ca="1">IF(Table15[[#This Row],[Type]]="KILL",IF(_xlfn.NUMBERVALUE(RIGHT(Table15[[#This Row],[Min]],LEN(Table15[[#This Row],[Min]])-FIND("-",Table15[[#This Row],[Min]])))&gt;INDIRECT(ADDRESS(11+MATCH(LEFT(Table15[[#This Row],[Min]],FIND("-",Table15[[#This Row],[Min]])-1),Table1[Content Sku],0),16,1,1,"Entities")),"review","ok"),"ok")</f>
        <v>ok</v>
      </c>
      <c r="AK347" t="s">
        <v>2673</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t="str">
        <f ca="1">IF(Table15[[#This Row],[Type]]="KILL",IF(_xlfn.NUMBERVALUE(RIGHT(Table15[[#This Row],[Min]],LEN(Table15[[#This Row],[Min]])-FIND("-",Table15[[#This Row],[Min]])))&gt;INDIRECT(ADDRESS(11+MATCH(LEFT(Table15[[#This Row],[Min]],FIND("-",Table15[[#This Row],[Min]])-1),Table1[Content Sku],0),16,1,1,"Entities")),"review","ok"),"ok")</f>
        <v>ok</v>
      </c>
      <c r="AK348" t="s">
        <v>2673</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t="str">
        <f ca="1">IF(Table15[[#This Row],[Type]]="KILL",IF(_xlfn.NUMBERVALUE(RIGHT(Table15[[#This Row],[Min]],LEN(Table15[[#This Row],[Min]])-FIND("-",Table15[[#This Row],[Min]])))&gt;INDIRECT(ADDRESS(11+MATCH(LEFT(Table15[[#This Row],[Min]],FIND("-",Table15[[#This Row],[Min]])-1),Table1[Content Sku],0),16,1,1,"Entities")),"review","ok"),"ok")</f>
        <v>ok</v>
      </c>
      <c r="AK349" t="s">
        <v>2673</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12000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12000</v>
      </c>
      <c r="X350" t="s">
        <v>206</v>
      </c>
      <c r="Y350" t="str">
        <f ca="1">IF(Table15[[#This Row],[Type]]="KILL",IF(_xlfn.NUMBERVALUE(RIGHT(Table15[[#This Row],[Min]],LEN(Table15[[#This Row],[Min]])-FIND("-",Table15[[#This Row],[Min]])))&gt;INDIRECT(ADDRESS(11+MATCH(LEFT(Table15[[#This Row],[Min]],FIND("-",Table15[[#This Row],[Min]])-1),Table1[Content Sku],0),16,1,1,"Entities")),"review","ok"),"ok")</f>
        <v>ok</v>
      </c>
      <c r="AK350" t="s">
        <v>2673</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20000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13000</v>
      </c>
      <c r="W351">
        <v>0</v>
      </c>
      <c r="X351" t="s">
        <v>206</v>
      </c>
      <c r="Y351" t="str">
        <f ca="1">IF(Table15[[#This Row],[Type]]="KILL",IF(_xlfn.NUMBERVALUE(RIGHT(Table15[[#This Row],[Min]],LEN(Table15[[#This Row],[Min]])-FIND("-",Table15[[#This Row],[Min]])))&gt;INDIRECT(ADDRESS(11+MATCH(LEFT(Table15[[#This Row],[Min]],FIND("-",Table15[[#This Row],[Min]])-1),Table1[Content Sku],0),16,1,1,"Entities")),"review","ok"),"ok")</f>
        <v>ok</v>
      </c>
      <c r="AK351" t="s">
        <v>2673</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26000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t="str">
        <f ca="1">IF(Table15[[#This Row],[Type]]="KILL",IF(_xlfn.NUMBERVALUE(RIGHT(Table15[[#This Row],[Min]],LEN(Table15[[#This Row],[Min]])-FIND("-",Table15[[#This Row],[Min]])))&gt;INDIRECT(ADDRESS(11+MATCH(LEFT(Table15[[#This Row],[Min]],FIND("-",Table15[[#This Row],[Min]])-1),Table1[Content Sku],0),16,1,1,"Entities")),"review","ok"),"ok")</f>
        <v>ok</v>
      </c>
      <c r="AK352" t="s">
        <v>2673</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28000</v>
      </c>
      <c r="H353" t="s">
        <v>206</v>
      </c>
      <c r="I353" s="75" t="str">
        <f ca="1">IF(Table7[[#This Row],[Type]]="KILL",IF(_xlfn.NUMBERVALUE(RIGHT(Table7[[#This Row],[Min]],LEN(Table7[[#This Row],[Min]])-FIND("-",Table7[[#This Row],[Min]])))&gt;INDIRECT(ADDRESS(11+MATCH(LEFT(Table7[[#This Row],[Min]],FIND("-",Table7[[#This Row],[Min]])-1),Table1[Content Sku],0),14,1,1,"Entities")),"review","ok"),"ok")</f>
        <v>ok</v>
      </c>
      <c r="U353" t="s">
        <v>255</v>
      </c>
      <c r="V353">
        <v>15000</v>
      </c>
      <c r="W353">
        <v>0</v>
      </c>
      <c r="X353" t="s">
        <v>206</v>
      </c>
      <c r="Y353" t="str">
        <f ca="1">IF(Table15[[#This Row],[Type]]="KILL",IF(_xlfn.NUMBERVALUE(RIGHT(Table15[[#This Row],[Min]],LEN(Table15[[#This Row],[Min]])-FIND("-",Table15[[#This Row],[Min]])))&gt;INDIRECT(ADDRESS(11+MATCH(LEFT(Table15[[#This Row],[Min]],FIND("-",Table15[[#This Row],[Min]])-1),Table1[Content Sku],0),16,1,1,"Entities")),"review","ok"),"ok")</f>
        <v>ok</v>
      </c>
      <c r="AK353" t="s">
        <v>2673</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t="str">
        <f ca="1">IF(Table15[[#This Row],[Type]]="KILL",IF(_xlfn.NUMBERVALUE(RIGHT(Table15[[#This Row],[Min]],LEN(Table15[[#This Row],[Min]])-FIND("-",Table15[[#This Row],[Min]])))&gt;INDIRECT(ADDRESS(11+MATCH(LEFT(Table15[[#This Row],[Min]],FIND("-",Table15[[#This Row],[Min]])-1),Table1[Content Sku],0),16,1,1,"Entities")),"review","ok"),"ok")</f>
        <v>ok</v>
      </c>
      <c r="AK354" t="s">
        <v>2673</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7500</v>
      </c>
      <c r="H355" t="s">
        <v>206</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t="str">
        <f ca="1">IF(Table15[[#This Row],[Type]]="KILL",IF(_xlfn.NUMBERVALUE(RIGHT(Table15[[#This Row],[Min]],LEN(Table15[[#This Row],[Min]])-FIND("-",Table15[[#This Row],[Min]])))&gt;INDIRECT(ADDRESS(11+MATCH(LEFT(Table15[[#This Row],[Min]],FIND("-",Table15[[#This Row],[Min]])-1),Table1[Content Sku],0),16,1,1,"Entities")),"review","ok"),"ok")</f>
        <v>ok</v>
      </c>
      <c r="AK355" t="s">
        <v>2673</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t="str">
        <f ca="1">IF(Table15[[#This Row],[Type]]="KILL",IF(_xlfn.NUMBERVALUE(RIGHT(Table15[[#This Row],[Min]],LEN(Table15[[#This Row],[Min]])-FIND("-",Table15[[#This Row],[Min]])))&gt;INDIRECT(ADDRESS(11+MATCH(LEFT(Table15[[#This Row],[Min]],FIND("-",Table15[[#This Row],[Min]])-1),Table1[Content Sku],0),16,1,1,"Entities")),"review","ok"),"ok")</f>
        <v>ok</v>
      </c>
      <c r="AK356" t="s">
        <v>2673</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t="str">
        <f ca="1">IF(Table15[[#This Row],[Type]]="KILL",IF(_xlfn.NUMBERVALUE(RIGHT(Table15[[#This Row],[Min]],LEN(Table15[[#This Row],[Min]])-FIND("-",Table15[[#This Row],[Min]])))&gt;INDIRECT(ADDRESS(11+MATCH(LEFT(Table15[[#This Row],[Min]],FIND("-",Table15[[#This Row],[Min]])-1),Table1[Content Sku],0),16,1,1,"Entities")),"review","ok"),"ok")</f>
        <v>ok</v>
      </c>
      <c r="AK357" t="s">
        <v>2673</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t="str">
        <f ca="1">IF(Table15[[#This Row],[Type]]="KILL",IF(_xlfn.NUMBERVALUE(RIGHT(Table15[[#This Row],[Min]],LEN(Table15[[#This Row],[Min]])-FIND("-",Table15[[#This Row],[Min]])))&gt;INDIRECT(ADDRESS(11+MATCH(LEFT(Table15[[#This Row],[Min]],FIND("-",Table15[[#This Row],[Min]])-1),Table1[Content Sku],0),16,1,1,"Entities")),"review","ok"),"ok")</f>
        <v>ok</v>
      </c>
      <c r="AK358" t="s">
        <v>2673</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t="str">
        <f ca="1">IF(Table15[[#This Row],[Type]]="KILL",IF(_xlfn.NUMBERVALUE(RIGHT(Table15[[#This Row],[Min]],LEN(Table15[[#This Row],[Min]])-FIND("-",Table15[[#This Row],[Min]])))&gt;INDIRECT(ADDRESS(11+MATCH(LEFT(Table15[[#This Row],[Min]],FIND("-",Table15[[#This Row],[Min]])-1),Table1[Content Sku],0),16,1,1,"Entities")),"review","ok"),"ok")</f>
        <v>ok</v>
      </c>
      <c r="AK359" t="s">
        <v>2673</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t="str">
        <f ca="1">IF(Table15[[#This Row],[Type]]="KILL",IF(_xlfn.NUMBERVALUE(RIGHT(Table15[[#This Row],[Min]],LEN(Table15[[#This Row],[Min]])-FIND("-",Table15[[#This Row],[Min]])))&gt;INDIRECT(ADDRESS(11+MATCH(LEFT(Table15[[#This Row],[Min]],FIND("-",Table15[[#This Row],[Min]])-1),Table1[Content Sku],0),16,1,1,"Entities")),"review","ok"),"ok")</f>
        <v>ok</v>
      </c>
      <c r="AK360" t="s">
        <v>2673</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t="str">
        <f ca="1">IF(Table15[[#This Row],[Type]]="KILL",IF(_xlfn.NUMBERVALUE(RIGHT(Table15[[#This Row],[Min]],LEN(Table15[[#This Row],[Min]])-FIND("-",Table15[[#This Row],[Min]])))&gt;INDIRECT(ADDRESS(11+MATCH(LEFT(Table15[[#This Row],[Min]],FIND("-",Table15[[#This Row],[Min]])-1),Table1[Content Sku],0),16,1,1,"Entities")),"review","ok"),"ok")</f>
        <v>ok</v>
      </c>
      <c r="AK361" t="s">
        <v>2673</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t="str">
        <f ca="1">IF(Table15[[#This Row],[Type]]="KILL",IF(_xlfn.NUMBERVALUE(RIGHT(Table15[[#This Row],[Min]],LEN(Table15[[#This Row],[Min]])-FIND("-",Table15[[#This Row],[Min]])))&gt;INDIRECT(ADDRESS(11+MATCH(LEFT(Table15[[#This Row],[Min]],FIND("-",Table15[[#This Row],[Min]])-1),Table1[Content Sku],0),16,1,1,"Entities")),"review","ok"),"ok")</f>
        <v>ok</v>
      </c>
      <c r="AK362" t="s">
        <v>2673</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45000</v>
      </c>
      <c r="X363" t="s">
        <v>206</v>
      </c>
      <c r="Y363" t="str">
        <f ca="1">IF(Table15[[#This Row],[Type]]="KILL",IF(_xlfn.NUMBERVALUE(RIGHT(Table15[[#This Row],[Min]],LEN(Table15[[#This Row],[Min]])-FIND("-",Table15[[#This Row],[Min]])))&gt;INDIRECT(ADDRESS(11+MATCH(LEFT(Table15[[#This Row],[Min]],FIND("-",Table15[[#This Row],[Min]])-1),Table1[Content Sku],0),16,1,1,"Entities")),"review","ok"),"ok")</f>
        <v>ok</v>
      </c>
      <c r="AK363" t="s">
        <v>2673</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t="str">
        <f ca="1">IF(Table15[[#This Row],[Type]]="KILL",IF(_xlfn.NUMBERVALUE(RIGHT(Table15[[#This Row],[Min]],LEN(Table15[[#This Row],[Min]])-FIND("-",Table15[[#This Row],[Min]])))&gt;INDIRECT(ADDRESS(11+MATCH(LEFT(Table15[[#This Row],[Min]],FIND("-",Table15[[#This Row],[Min]])-1),Table1[Content Sku],0),16,1,1,"Entities")),"review","ok"),"ok")</f>
        <v>ok</v>
      </c>
      <c r="AK364" t="s">
        <v>2673</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17000</v>
      </c>
      <c r="H365" t="s">
        <v>206</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t="str">
        <f ca="1">IF(Table15[[#This Row],[Type]]="KILL",IF(_xlfn.NUMBERVALUE(RIGHT(Table15[[#This Row],[Min]],LEN(Table15[[#This Row],[Min]])-FIND("-",Table15[[#This Row],[Min]])))&gt;INDIRECT(ADDRESS(11+MATCH(LEFT(Table15[[#This Row],[Min]],FIND("-",Table15[[#This Row],[Min]])-1),Table1[Content Sku],0),16,1,1,"Entities")),"review","ok"),"ok")</f>
        <v>ok</v>
      </c>
      <c r="AK365" t="s">
        <v>2673</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t="str">
        <f ca="1">IF(Table15[[#This Row],[Type]]="KILL",IF(_xlfn.NUMBERVALUE(RIGHT(Table15[[#This Row],[Min]],LEN(Table15[[#This Row],[Min]])-FIND("-",Table15[[#This Row],[Min]])))&gt;INDIRECT(ADDRESS(11+MATCH(LEFT(Table15[[#This Row],[Min]],FIND("-",Table15[[#This Row],[Min]])-1),Table1[Content Sku],0),16,1,1,"Entities")),"review","ok"),"ok")</f>
        <v>ok</v>
      </c>
      <c r="AK366" t="s">
        <v>2673</v>
      </c>
      <c r="AL366" t="s">
        <v>4480</v>
      </c>
      <c r="AM366" t="s">
        <v>5030</v>
      </c>
      <c r="AN366" t="s">
        <v>4482</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t="str">
        <f ca="1">IF(Table15[[#This Row],[Type]]="KILL",IF(_xlfn.NUMBERVALUE(RIGHT(Table15[[#This Row],[Min]],LEN(Table15[[#This Row],[Min]])-FIND("-",Table15[[#This Row],[Min]])))&gt;INDIRECT(ADDRESS(11+MATCH(LEFT(Table15[[#This Row],[Min]],FIND("-",Table15[[#This Row],[Min]])-1),Table1[Content Sku],0),16,1,1,"Entities")),"review","ok"),"ok")</f>
        <v>ok</v>
      </c>
      <c r="AK367" t="s">
        <v>2673</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6000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t="str">
        <f ca="1">IF(Table15[[#This Row],[Type]]="KILL",IF(_xlfn.NUMBERVALUE(RIGHT(Table15[[#This Row],[Min]],LEN(Table15[[#This Row],[Min]])-FIND("-",Table15[[#This Row],[Min]])))&gt;INDIRECT(ADDRESS(11+MATCH(LEFT(Table15[[#This Row],[Min]],FIND("-",Table15[[#This Row],[Min]])-1),Table1[Content Sku],0),16,1,1,"Entities")),"review","ok"),"ok")</f>
        <v>ok</v>
      </c>
      <c r="AK368" t="s">
        <v>2673</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4000</v>
      </c>
      <c r="G369">
        <v>0</v>
      </c>
      <c r="H369" t="s">
        <v>206</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t="str">
        <f ca="1">IF(Table15[[#This Row],[Type]]="KILL",IF(_xlfn.NUMBERVALUE(RIGHT(Table15[[#This Row],[Min]],LEN(Table15[[#This Row],[Min]])-FIND("-",Table15[[#This Row],[Min]])))&gt;INDIRECT(ADDRESS(11+MATCH(LEFT(Table15[[#This Row],[Min]],FIND("-",Table15[[#This Row],[Min]])-1),Table1[Content Sku],0),16,1,1,"Entities")),"review","ok"),"ok")</f>
        <v>ok</v>
      </c>
      <c r="AK369" t="s">
        <v>2673</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t="str">
        <f ca="1">IF(Table15[[#This Row],[Type]]="KILL",IF(_xlfn.NUMBERVALUE(RIGHT(Table15[[#This Row],[Min]],LEN(Table15[[#This Row],[Min]])-FIND("-",Table15[[#This Row],[Min]])))&gt;INDIRECT(ADDRESS(11+MATCH(LEFT(Table15[[#This Row],[Min]],FIND("-",Table15[[#This Row],[Min]])-1),Table1[Content Sku],0),16,1,1,"Entities")),"review","ok"),"ok")</f>
        <v>ok</v>
      </c>
      <c r="AK370" t="s">
        <v>2673</v>
      </c>
      <c r="AL370" t="s">
        <v>4489</v>
      </c>
      <c r="AM370" t="s">
        <v>4481</v>
      </c>
      <c r="AN370" t="s">
        <v>4482</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13000</v>
      </c>
      <c r="H371" t="s">
        <v>206</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t="str">
        <f ca="1">IF(Table15[[#This Row],[Type]]="KILL",IF(_xlfn.NUMBERVALUE(RIGHT(Table15[[#This Row],[Min]],LEN(Table15[[#This Row],[Min]])-FIND("-",Table15[[#This Row],[Min]])))&gt;INDIRECT(ADDRESS(11+MATCH(LEFT(Table15[[#This Row],[Min]],FIND("-",Table15[[#This Row],[Min]])-1),Table1[Content Sku],0),16,1,1,"Entities")),"review","ok"),"ok")</f>
        <v>ok</v>
      </c>
      <c r="AK371" t="s">
        <v>2673</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t="str">
        <f ca="1">IF(Table15[[#This Row],[Type]]="KILL",IF(_xlfn.NUMBERVALUE(RIGHT(Table15[[#This Row],[Min]],LEN(Table15[[#This Row],[Min]])-FIND("-",Table15[[#This Row],[Min]])))&gt;INDIRECT(ADDRESS(11+MATCH(LEFT(Table15[[#This Row],[Min]],FIND("-",Table15[[#This Row],[Min]])-1),Table1[Content Sku],0),16,1,1,"Entities")),"review","ok"),"ok")</f>
        <v>ok</v>
      </c>
      <c r="AK372" t="s">
        <v>2673</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t="str">
        <f ca="1">IF(Table15[[#This Row],[Type]]="KILL",IF(_xlfn.NUMBERVALUE(RIGHT(Table15[[#This Row],[Min]],LEN(Table15[[#This Row],[Min]])-FIND("-",Table15[[#This Row],[Min]])))&gt;INDIRECT(ADDRESS(11+MATCH(LEFT(Table15[[#This Row],[Min]],FIND("-",Table15[[#This Row],[Min]])-1),Table1[Content Sku],0),16,1,1,"Entities")),"review","ok"),"ok")</f>
        <v>ok</v>
      </c>
      <c r="AK373" t="s">
        <v>2673</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t="str">
        <f ca="1">IF(Table15[[#This Row],[Type]]="KILL",IF(_xlfn.NUMBERVALUE(RIGHT(Table15[[#This Row],[Min]],LEN(Table15[[#This Row],[Min]])-FIND("-",Table15[[#This Row],[Min]])))&gt;INDIRECT(ADDRESS(11+MATCH(LEFT(Table15[[#This Row],[Min]],FIND("-",Table15[[#This Row],[Min]])-1),Table1[Content Sku],0),16,1,1,"Entities")),"review","ok"),"ok")</f>
        <v>ok</v>
      </c>
      <c r="AK374" t="s">
        <v>2673</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t="str">
        <f ca="1">IF(Table15[[#This Row],[Type]]="KILL",IF(_xlfn.NUMBERVALUE(RIGHT(Table15[[#This Row],[Min]],LEN(Table15[[#This Row],[Min]])-FIND("-",Table15[[#This Row],[Min]])))&gt;INDIRECT(ADDRESS(11+MATCH(LEFT(Table15[[#This Row],[Min]],FIND("-",Table15[[#This Row],[Min]])-1),Table1[Content Sku],0),16,1,1,"Entities")),"review","ok"),"ok")</f>
        <v>ok</v>
      </c>
      <c r="AK375" t="s">
        <v>2673</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t="str">
        <f ca="1">IF(Table15[[#This Row],[Type]]="KILL",IF(_xlfn.NUMBERVALUE(RIGHT(Table15[[#This Row],[Min]],LEN(Table15[[#This Row],[Min]])-FIND("-",Table15[[#This Row],[Min]])))&gt;INDIRECT(ADDRESS(11+MATCH(LEFT(Table15[[#This Row],[Min]],FIND("-",Table15[[#This Row],[Min]])-1),Table1[Content Sku],0),16,1,1,"Entities")),"review","ok"),"ok")</f>
        <v>ok</v>
      </c>
      <c r="AK376" t="s">
        <v>2673</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t="str">
        <f ca="1">IF(Table15[[#This Row],[Type]]="KILL",IF(_xlfn.NUMBERVALUE(RIGHT(Table15[[#This Row],[Min]],LEN(Table15[[#This Row],[Min]])-FIND("-",Table15[[#This Row],[Min]])))&gt;INDIRECT(ADDRESS(11+MATCH(LEFT(Table15[[#This Row],[Min]],FIND("-",Table15[[#This Row],[Min]])-1),Table1[Content Sku],0),16,1,1,"Entities")),"review","ok"),"ok")</f>
        <v>ok</v>
      </c>
      <c r="AK377" t="s">
        <v>2673</v>
      </c>
      <c r="AL377" t="s">
        <v>4481</v>
      </c>
      <c r="AM377" t="s">
        <v>4491</v>
      </c>
      <c r="AN377" t="s">
        <v>4482</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t="str">
        <f ca="1">IF(Table15[[#This Row],[Type]]="KILL",IF(_xlfn.NUMBERVALUE(RIGHT(Table15[[#This Row],[Min]],LEN(Table15[[#This Row],[Min]])-FIND("-",Table15[[#This Row],[Min]])))&gt;INDIRECT(ADDRESS(11+MATCH(LEFT(Table15[[#This Row],[Min]],FIND("-",Table15[[#This Row],[Min]])-1),Table1[Content Sku],0),16,1,1,"Entities")),"review","ok"),"ok")</f>
        <v>ok</v>
      </c>
      <c r="AK378" t="s">
        <v>2673</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t="str">
        <f ca="1">IF(Table15[[#This Row],[Type]]="KILL",IF(_xlfn.NUMBERVALUE(RIGHT(Table15[[#This Row],[Min]],LEN(Table15[[#This Row],[Min]])-FIND("-",Table15[[#This Row],[Min]])))&gt;INDIRECT(ADDRESS(11+MATCH(LEFT(Table15[[#This Row],[Min]],FIND("-",Table15[[#This Row],[Min]])-1),Table1[Content Sku],0),16,1,1,"Entities")),"review","ok"),"ok")</f>
        <v>ok</v>
      </c>
      <c r="AK379" t="s">
        <v>2673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8000</v>
      </c>
      <c r="G380">
        <v>0</v>
      </c>
      <c r="H380" t="s">
        <v>206</v>
      </c>
      <c r="I380" s="75" t="str">
        <f ca="1">IF(Table7[[#This Row],[Type]]="KILL",IF(_xlfn.NUMBERVALUE(RIGHT(Table7[[#This Row],[Min]],LEN(Table7[[#This Row],[Min]])-FIND("-",Table7[[#This Row],[Min]])))&gt;INDIRECT(ADDRESS(11+MATCH(LEFT(Table7[[#This Row],[Min]],FIND("-",Table7[[#This Row],[Min]])-1),Table1[Content Sku],0),14,1,1,"Entities")),"review","ok"),"ok")</f>
        <v>ok</v>
      </c>
      <c r="U380" t="s">
        <v>61</v>
      </c>
      <c r="V380">
        <v>15000</v>
      </c>
      <c r="W380">
        <v>0</v>
      </c>
      <c r="X380" t="s">
        <v>206</v>
      </c>
      <c r="Y380" t="str">
        <f ca="1">IF(Table15[[#This Row],[Type]]="KILL",IF(_xlfn.NUMBERVALUE(RIGHT(Table15[[#This Row],[Min]],LEN(Table15[[#This Row],[Min]])-FIND("-",Table15[[#This Row],[Min]])))&gt;INDIRECT(ADDRESS(11+MATCH(LEFT(Table15[[#This Row],[Min]],FIND("-",Table15[[#This Row],[Min]])-1),Table1[Content Sku],0),16,1,1,"Entities")),"review","ok"),"ok")</f>
        <v>ok</v>
      </c>
      <c r="AK380" t="s">
        <v>2673</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61</v>
      </c>
      <c r="V381">
        <v>18000</v>
      </c>
      <c r="W381">
        <v>0</v>
      </c>
      <c r="X381" t="s">
        <v>206</v>
      </c>
      <c r="Y381" t="str">
        <f ca="1">IF(Table15[[#This Row],[Type]]="KILL",IF(_xlfn.NUMBERVALUE(RIGHT(Table15[[#This Row],[Min]],LEN(Table15[[#This Row],[Min]])-FIND("-",Table15[[#This Row],[Min]])))&gt;INDIRECT(ADDRESS(11+MATCH(LEFT(Table15[[#This Row],[Min]],FIND("-",Table15[[#This Row],[Min]])-1),Table1[Content Sku],0),16,1,1,"Entities")),"review","ok"),"ok")</f>
        <v>ok</v>
      </c>
      <c r="AK381" t="s">
        <v>2673</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19000</v>
      </c>
      <c r="H382" t="s">
        <v>206</v>
      </c>
      <c r="I382" s="75" t="str">
        <f ca="1">IF(Table7[[#This Row],[Type]]="KILL",IF(_xlfn.NUMBERVALUE(RIGHT(Table7[[#This Row],[Min]],LEN(Table7[[#This Row],[Min]])-FIND("-",Table7[[#This Row],[Min]])))&gt;INDIRECT(ADDRESS(11+MATCH(LEFT(Table7[[#This Row],[Min]],FIND("-",Table7[[#This Row],[Min]])-1),Table1[Content Sku],0),14,1,1,"Entities")),"review","ok"),"ok")</f>
        <v>ok</v>
      </c>
      <c r="U382" t="s">
        <v>61</v>
      </c>
      <c r="V382">
        <v>0</v>
      </c>
      <c r="W382">
        <v>0</v>
      </c>
      <c r="X382" t="s">
        <v>8</v>
      </c>
      <c r="Y382" t="str">
        <f ca="1">IF(Table15[[#This Row],[Type]]="KILL",IF(_xlfn.NUMBERVALUE(RIGHT(Table15[[#This Row],[Min]],LEN(Table15[[#This Row],[Min]])-FIND("-",Table15[[#This Row],[Min]])))&gt;INDIRECT(ADDRESS(11+MATCH(LEFT(Table15[[#This Row],[Min]],FIND("-",Table15[[#This Row],[Min]])-1),Table1[Content Sku],0),16,1,1,"Entities")),"review","ok"),"ok")</f>
        <v>ok</v>
      </c>
      <c r="AK382" t="s">
        <v>2687</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61</v>
      </c>
      <c r="V383">
        <v>29000</v>
      </c>
      <c r="W383">
        <v>0</v>
      </c>
      <c r="X383" t="s">
        <v>206</v>
      </c>
      <c r="Y383" t="str">
        <f ca="1">IF(Table15[[#This Row],[Type]]="KILL",IF(_xlfn.NUMBERVALUE(RIGHT(Table15[[#This Row],[Min]],LEN(Table15[[#This Row],[Min]])-FIND("-",Table15[[#This Row],[Min]])))&gt;INDIRECT(ADDRESS(11+MATCH(LEFT(Table15[[#This Row],[Min]],FIND("-",Table15[[#This Row],[Min]])-1),Table1[Content Sku],0),16,1,1,"Entities")),"review","ok"),"ok")</f>
        <v>ok</v>
      </c>
      <c r="AK383" t="s">
        <v>2687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61</v>
      </c>
      <c r="V384">
        <v>35000</v>
      </c>
      <c r="W384">
        <v>0</v>
      </c>
      <c r="X384" t="s">
        <v>206</v>
      </c>
      <c r="Y384" t="str">
        <f ca="1">IF(Table15[[#This Row],[Type]]="KILL",IF(_xlfn.NUMBERVALUE(RIGHT(Table15[[#This Row],[Min]],LEN(Table15[[#This Row],[Min]])-FIND("-",Table15[[#This Row],[Min]])))&gt;INDIRECT(ADDRESS(11+MATCH(LEFT(Table15[[#This Row],[Min]],FIND("-",Table15[[#This Row],[Min]])-1),Table1[Content Sku],0),16,1,1,"Entities")),"review","ok"),"ok")</f>
        <v>ok</v>
      </c>
      <c r="AK384" t="s">
        <v>2687</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20000</v>
      </c>
      <c r="W385">
        <v>0</v>
      </c>
      <c r="X385" t="s">
        <v>206</v>
      </c>
      <c r="Y385" t="str">
        <f ca="1">IF(Table15[[#This Row],[Type]]="KILL",IF(_xlfn.NUMBERVALUE(RIGHT(Table15[[#This Row],[Min]],LEN(Table15[[#This Row],[Min]])-FIND("-",Table15[[#This Row],[Min]])))&gt;INDIRECT(ADDRESS(11+MATCH(LEFT(Table15[[#This Row],[Min]],FIND("-",Table15[[#This Row],[Min]])-1),Table1[Content Sku],0),16,1,1,"Entities")),"review","ok"),"ok")</f>
        <v>ok</v>
      </c>
      <c r="AK385" t="s">
        <v>2687</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0</v>
      </c>
      <c r="W386">
        <v>0</v>
      </c>
      <c r="X386" t="s">
        <v>8</v>
      </c>
      <c r="Y386" t="str">
        <f ca="1">IF(Table15[[#This Row],[Type]]="KILL",IF(_xlfn.NUMBERVALUE(RIGHT(Table15[[#This Row],[Min]],LEN(Table15[[#This Row],[Min]])-FIND("-",Table15[[#This Row],[Min]])))&gt;INDIRECT(ADDRESS(11+MATCH(LEFT(Table15[[#This Row],[Min]],FIND("-",Table15[[#This Row],[Min]])-1),Table1[Content Sku],0),16,1,1,"Entities")),"review","ok"),"ok")</f>
        <v>ok</v>
      </c>
      <c r="AK386" t="s">
        <v>2687</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t="str">
        <f ca="1">IF(Table15[[#This Row],[Type]]="KILL",IF(_xlfn.NUMBERVALUE(RIGHT(Table15[[#This Row],[Min]],LEN(Table15[[#This Row],[Min]])-FIND("-",Table15[[#This Row],[Min]])))&gt;INDIRECT(ADDRESS(11+MATCH(LEFT(Table15[[#This Row],[Min]],FIND("-",Table15[[#This Row],[Min]])-1),Table1[Content Sku],0),16,1,1,"Entities")),"review","ok"),"ok")</f>
        <v>ok</v>
      </c>
      <c r="AK387" t="s">
        <v>2687</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0</v>
      </c>
      <c r="W388">
        <v>0</v>
      </c>
      <c r="X388" t="s">
        <v>8</v>
      </c>
      <c r="Y388" t="str">
        <f ca="1">IF(Table15[[#This Row],[Type]]="KILL",IF(_xlfn.NUMBERVALUE(RIGHT(Table15[[#This Row],[Min]],LEN(Table15[[#This Row],[Min]])-FIND("-",Table15[[#This Row],[Min]])))&gt;INDIRECT(ADDRESS(11+MATCH(LEFT(Table15[[#This Row],[Min]],FIND("-",Table15[[#This Row],[Min]])-1),Table1[Content Sku],0),16,1,1,"Entities")),"review","ok"),"ok")</f>
        <v>ok</v>
      </c>
      <c r="AK388" t="s">
        <v>2687</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22000</v>
      </c>
      <c r="W389">
        <v>0</v>
      </c>
      <c r="X389" t="s">
        <v>206</v>
      </c>
      <c r="Y389" t="str">
        <f ca="1">IF(Table15[[#This Row],[Type]]="KILL",IF(_xlfn.NUMBERVALUE(RIGHT(Table15[[#This Row],[Min]],LEN(Table15[[#This Row],[Min]])-FIND("-",Table15[[#This Row],[Min]])))&gt;INDIRECT(ADDRESS(11+MATCH(LEFT(Table15[[#This Row],[Min]],FIND("-",Table15[[#This Row],[Min]])-1),Table1[Content Sku],0),16,1,1,"Entities")),"review","ok"),"ok")</f>
        <v>ok</v>
      </c>
      <c r="AK389" t="s">
        <v>2687</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36000</v>
      </c>
      <c r="W390">
        <v>0</v>
      </c>
      <c r="X390" t="s">
        <v>206</v>
      </c>
      <c r="Y390" t="str">
        <f ca="1">IF(Table15[[#This Row],[Type]]="KILL",IF(_xlfn.NUMBERVALUE(RIGHT(Table15[[#This Row],[Min]],LEN(Table15[[#This Row],[Min]])-FIND("-",Table15[[#This Row],[Min]])))&gt;INDIRECT(ADDRESS(11+MATCH(LEFT(Table15[[#This Row],[Min]],FIND("-",Table15[[#This Row],[Min]])-1),Table1[Content Sku],0),16,1,1,"Entities")),"review","ok"),"ok")</f>
        <v>ok</v>
      </c>
      <c r="AK390" t="s">
        <v>2687</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2400</v>
      </c>
      <c r="G391">
        <v>0</v>
      </c>
      <c r="H391" t="s">
        <v>206</v>
      </c>
      <c r="I391" s="75" t="str">
        <f ca="1">IF(Table7[[#This Row],[Type]]="KILL",IF(_xlfn.NUMBERVALUE(RIGHT(Table7[[#This Row],[Min]],LEN(Table7[[#This Row],[Min]])-FIND("-",Table7[[#This Row],[Min]])))&gt;INDIRECT(ADDRESS(11+MATCH(LEFT(Table7[[#This Row],[Min]],FIND("-",Table7[[#This Row],[Min]])-1),Table1[Content Sku],0),14,1,1,"Entities")),"review","ok"),"ok")</f>
        <v>ok</v>
      </c>
      <c r="U391" t="s">
        <v>61</v>
      </c>
      <c r="V391">
        <v>25000</v>
      </c>
      <c r="W391">
        <v>0</v>
      </c>
      <c r="X391" t="s">
        <v>206</v>
      </c>
      <c r="Y391" t="str">
        <f ca="1">IF(Table15[[#This Row],[Type]]="KILL",IF(_xlfn.NUMBERVALUE(RIGHT(Table15[[#This Row],[Min]],LEN(Table15[[#This Row],[Min]])-FIND("-",Table15[[#This Row],[Min]])))&gt;INDIRECT(ADDRESS(11+MATCH(LEFT(Table15[[#This Row],[Min]],FIND("-",Table15[[#This Row],[Min]])-1),Table1[Content Sku],0),16,1,1,"Entities")),"review","ok"),"ok")</f>
        <v>ok</v>
      </c>
      <c r="AK391" t="s">
        <v>2687</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27000</v>
      </c>
      <c r="W392">
        <v>0</v>
      </c>
      <c r="X392" t="s">
        <v>206</v>
      </c>
      <c r="Y392" t="str">
        <f ca="1">IF(Table15[[#This Row],[Type]]="KILL",IF(_xlfn.NUMBERVALUE(RIGHT(Table15[[#This Row],[Min]],LEN(Table15[[#This Row],[Min]])-FIND("-",Table15[[#This Row],[Min]])))&gt;INDIRECT(ADDRESS(11+MATCH(LEFT(Table15[[#This Row],[Min]],FIND("-",Table15[[#This Row],[Min]])-1),Table1[Content Sku],0),16,1,1,"Entities")),"review","ok"),"ok")</f>
        <v>ok</v>
      </c>
      <c r="AK392" t="s">
        <v>2687</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0</v>
      </c>
      <c r="G393">
        <v>28000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62</v>
      </c>
      <c r="V393">
        <v>0</v>
      </c>
      <c r="W393">
        <v>0</v>
      </c>
      <c r="X393" t="s">
        <v>8</v>
      </c>
      <c r="Y393" t="str">
        <f ca="1">IF(Table15[[#This Row],[Type]]="KILL",IF(_xlfn.NUMBERVALUE(RIGHT(Table15[[#This Row],[Min]],LEN(Table15[[#This Row],[Min]])-FIND("-",Table15[[#This Row],[Min]])))&gt;INDIRECT(ADDRESS(11+MATCH(LEFT(Table15[[#This Row],[Min]],FIND("-",Table15[[#This Row],[Min]])-1),Table1[Content Sku],0),16,1,1,"Entities")),"review","ok"),"ok")</f>
        <v>ok</v>
      </c>
      <c r="AK393" t="s">
        <v>2687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8000</v>
      </c>
      <c r="G394">
        <v>0</v>
      </c>
      <c r="H394" t="s">
        <v>206</v>
      </c>
      <c r="I394" s="75" t="str">
        <f ca="1">IF(Table7[[#This Row],[Type]]="KILL",IF(_xlfn.NUMBERVALUE(RIGHT(Table7[[#This Row],[Min]],LEN(Table7[[#This Row],[Min]])-FIND("-",Table7[[#This Row],[Min]])))&gt;INDIRECT(ADDRESS(11+MATCH(LEFT(Table7[[#This Row],[Min]],FIND("-",Table7[[#This Row],[Min]])-1),Table1[Content Sku],0),14,1,1,"Entities")),"review","ok"),"ok")</f>
        <v>ok</v>
      </c>
      <c r="U394" t="s">
        <v>62</v>
      </c>
      <c r="V394">
        <v>0</v>
      </c>
      <c r="W394">
        <v>0</v>
      </c>
      <c r="X394" t="s">
        <v>8</v>
      </c>
      <c r="Y394" t="str">
        <f ca="1">IF(Table15[[#This Row],[Type]]="KILL",IF(_xlfn.NUMBERVALUE(RIGHT(Table15[[#This Row],[Min]],LEN(Table15[[#This Row],[Min]])-FIND("-",Table15[[#This Row],[Min]])))&gt;INDIRECT(ADDRESS(11+MATCH(LEFT(Table15[[#This Row],[Min]],FIND("-",Table15[[#This Row],[Min]])-1),Table1[Content Sku],0),16,1,1,"Entities")),"review","ok"),"ok")</f>
        <v>ok</v>
      </c>
      <c r="AK394" t="s">
        <v>2687</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96</v>
      </c>
      <c r="V395">
        <v>0</v>
      </c>
      <c r="W395">
        <v>0</v>
      </c>
      <c r="X395" t="s">
        <v>8</v>
      </c>
      <c r="Y395" t="str">
        <f ca="1">IF(Table15[[#This Row],[Type]]="KILL",IF(_xlfn.NUMBERVALUE(RIGHT(Table15[[#This Row],[Min]],LEN(Table15[[#This Row],[Min]])-FIND("-",Table15[[#This Row],[Min]])))&gt;INDIRECT(ADDRESS(11+MATCH(LEFT(Table15[[#This Row],[Min]],FIND("-",Table15[[#This Row],[Min]])-1),Table1[Content Sku],0),16,1,1,"Entities")),"review","ok"),"ok")</f>
        <v>ok</v>
      </c>
      <c r="AK395" t="s">
        <v>2690</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96</v>
      </c>
      <c r="V396">
        <v>0</v>
      </c>
      <c r="W396">
        <v>0</v>
      </c>
      <c r="X396" t="s">
        <v>8</v>
      </c>
      <c r="Y396" t="str">
        <f ca="1">IF(Table15[[#This Row],[Type]]="KILL",IF(_xlfn.NUMBERVALUE(RIGHT(Table15[[#This Row],[Min]],LEN(Table15[[#This Row],[Min]])-FIND("-",Table15[[#This Row],[Min]])))&gt;INDIRECT(ADDRESS(11+MATCH(LEFT(Table15[[#This Row],[Min]],FIND("-",Table15[[#This Row],[Min]])-1),Table1[Content Sku],0),16,1,1,"Entities")),"review","ok"),"ok")</f>
        <v>ok</v>
      </c>
      <c r="AK396" t="s">
        <v>2690</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96</v>
      </c>
      <c r="V397">
        <v>24000</v>
      </c>
      <c r="W397">
        <v>0</v>
      </c>
      <c r="X397" t="s">
        <v>206</v>
      </c>
      <c r="Y397" t="str">
        <f ca="1">IF(Table15[[#This Row],[Type]]="KILL",IF(_xlfn.NUMBERVALUE(RIGHT(Table15[[#This Row],[Min]],LEN(Table15[[#This Row],[Min]])-FIND("-",Table15[[#This Row],[Min]])))&gt;INDIRECT(ADDRESS(11+MATCH(LEFT(Table15[[#This Row],[Min]],FIND("-",Table15[[#This Row],[Min]])-1),Table1[Content Sku],0),16,1,1,"Entities")),"review","ok"),"ok")</f>
        <v>ok</v>
      </c>
      <c r="AK397" t="s">
        <v>2690</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4500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96</v>
      </c>
      <c r="V398">
        <v>0</v>
      </c>
      <c r="W398">
        <v>0</v>
      </c>
      <c r="X398" t="s">
        <v>8</v>
      </c>
      <c r="Y398" t="str">
        <f ca="1">IF(Table15[[#This Row],[Type]]="KILL",IF(_xlfn.NUMBERVALUE(RIGHT(Table15[[#This Row],[Min]],LEN(Table15[[#This Row],[Min]])-FIND("-",Table15[[#This Row],[Min]])))&gt;INDIRECT(ADDRESS(11+MATCH(LEFT(Table15[[#This Row],[Min]],FIND("-",Table15[[#This Row],[Min]])-1),Table1[Content Sku],0),16,1,1,"Entities")),"review","ok"),"ok")</f>
        <v>ok</v>
      </c>
      <c r="AK398" t="s">
        <v>2690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3000</v>
      </c>
      <c r="G399">
        <v>0</v>
      </c>
      <c r="H399" t="s">
        <v>206</v>
      </c>
      <c r="I399" s="75" t="str">
        <f ca="1">IF(Table7[[#This Row],[Type]]="KILL",IF(_xlfn.NUMBERVALUE(RIGHT(Table7[[#This Row],[Min]],LEN(Table7[[#This Row],[Min]])-FIND("-",Table7[[#This Row],[Min]])))&gt;INDIRECT(ADDRESS(11+MATCH(LEFT(Table7[[#This Row],[Min]],FIND("-",Table7[[#This Row],[Min]])-1),Table1[Content Sku],0),14,1,1,"Entities")),"review","ok"),"ok")</f>
        <v>ok</v>
      </c>
      <c r="U399" t="s">
        <v>96</v>
      </c>
      <c r="V399">
        <v>0</v>
      </c>
      <c r="W399">
        <v>0</v>
      </c>
      <c r="X399" t="s">
        <v>8</v>
      </c>
      <c r="Y399" t="str">
        <f ca="1">IF(Table15[[#This Row],[Type]]="KILL",IF(_xlfn.NUMBERVALUE(RIGHT(Table15[[#This Row],[Min]],LEN(Table15[[#This Row],[Min]])-FIND("-",Table15[[#This Row],[Min]])))&gt;INDIRECT(ADDRESS(11+MATCH(LEFT(Table15[[#This Row],[Min]],FIND("-",Table15[[#This Row],[Min]])-1),Table1[Content Sku],0),16,1,1,"Entities")),"review","ok"),"ok")</f>
        <v>ok</v>
      </c>
      <c r="AK399" t="s">
        <v>2685</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0</v>
      </c>
      <c r="W400">
        <v>0</v>
      </c>
      <c r="X400" t="s">
        <v>8</v>
      </c>
      <c r="Y400" t="str">
        <f ca="1">IF(Table15[[#This Row],[Type]]="KILL",IF(_xlfn.NUMBERVALUE(RIGHT(Table15[[#This Row],[Min]],LEN(Table15[[#This Row],[Min]])-FIND("-",Table15[[#This Row],[Min]])))&gt;INDIRECT(ADDRESS(11+MATCH(LEFT(Table15[[#This Row],[Min]],FIND("-",Table15[[#This Row],[Min]])-1),Table1[Content Sku],0),16,1,1,"Entities")),"review","ok"),"ok")</f>
        <v>ok</v>
      </c>
      <c r="AK400" t="s">
        <v>2685</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96</v>
      </c>
      <c r="V401">
        <v>0</v>
      </c>
      <c r="W401">
        <v>0</v>
      </c>
      <c r="X401" t="s">
        <v>8</v>
      </c>
      <c r="Y401" t="str">
        <f ca="1">IF(Table15[[#This Row],[Type]]="KILL",IF(_xlfn.NUMBERVALUE(RIGHT(Table15[[#This Row],[Min]],LEN(Table15[[#This Row],[Min]])-FIND("-",Table15[[#This Row],[Min]])))&gt;INDIRECT(ADDRESS(11+MATCH(LEFT(Table15[[#This Row],[Min]],FIND("-",Table15[[#This Row],[Min]])-1),Table1[Content Sku],0),16,1,1,"Entities")),"review","ok"),"ok")</f>
        <v>ok</v>
      </c>
      <c r="AK401" t="s">
        <v>2685</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5000</v>
      </c>
      <c r="H402" t="s">
        <v>206</v>
      </c>
      <c r="I402" s="75" t="str">
        <f ca="1">IF(Table7[[#This Row],[Type]]="KILL",IF(_xlfn.NUMBERVALUE(RIGHT(Table7[[#This Row],[Min]],LEN(Table7[[#This Row],[Min]])-FIND("-",Table7[[#This Row],[Min]])))&gt;INDIRECT(ADDRESS(11+MATCH(LEFT(Table7[[#This Row],[Min]],FIND("-",Table7[[#This Row],[Min]])-1),Table1[Content Sku],0),14,1,1,"Entities")),"review","ok"),"ok")</f>
        <v>ok</v>
      </c>
      <c r="U402" t="s">
        <v>96</v>
      </c>
      <c r="V402">
        <v>0</v>
      </c>
      <c r="W402">
        <v>0</v>
      </c>
      <c r="X402" t="s">
        <v>8</v>
      </c>
      <c r="Y402" t="str">
        <f ca="1">IF(Table15[[#This Row],[Type]]="KILL",IF(_xlfn.NUMBERVALUE(RIGHT(Table15[[#This Row],[Min]],LEN(Table15[[#This Row],[Min]])-FIND("-",Table15[[#This Row],[Min]])))&gt;INDIRECT(ADDRESS(11+MATCH(LEFT(Table15[[#This Row],[Min]],FIND("-",Table15[[#This Row],[Min]])-1),Table1[Content Sku],0),16,1,1,"Entities")),"review","ok"),"ok")</f>
        <v>ok</v>
      </c>
      <c r="AK402" t="s">
        <v>2685</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0</v>
      </c>
      <c r="X403" t="s">
        <v>8</v>
      </c>
      <c r="Y403" t="str">
        <f ca="1">IF(Table15[[#This Row],[Type]]="KILL",IF(_xlfn.NUMBERVALUE(RIGHT(Table15[[#This Row],[Min]],LEN(Table15[[#This Row],[Min]])-FIND("-",Table15[[#This Row],[Min]])))&gt;INDIRECT(ADDRESS(11+MATCH(LEFT(Table15[[#This Row],[Min]],FIND("-",Table15[[#This Row],[Min]])-1),Table1[Content Sku],0),16,1,1,"Entities")),"review","ok"),"ok")</f>
        <v>ok</v>
      </c>
      <c r="AK403" t="s">
        <v>2685</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0</v>
      </c>
      <c r="X404" t="s">
        <v>8</v>
      </c>
      <c r="Y404" t="str">
        <f ca="1">IF(Table15[[#This Row],[Type]]="KILL",IF(_xlfn.NUMBERVALUE(RIGHT(Table15[[#This Row],[Min]],LEN(Table15[[#This Row],[Min]])-FIND("-",Table15[[#This Row],[Min]])))&gt;INDIRECT(ADDRESS(11+MATCH(LEFT(Table15[[#This Row],[Min]],FIND("-",Table15[[#This Row],[Min]])-1),Table1[Content Sku],0),16,1,1,"Entities")),"review","ok"),"ok")</f>
        <v>ok</v>
      </c>
      <c r="AK404" t="s">
        <v>2685</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t="str">
        <f ca="1">IF(Table15[[#This Row],[Type]]="KILL",IF(_xlfn.NUMBERVALUE(RIGHT(Table15[[#This Row],[Min]],LEN(Table15[[#This Row],[Min]])-FIND("-",Table15[[#This Row],[Min]])))&gt;INDIRECT(ADDRESS(11+MATCH(LEFT(Table15[[#This Row],[Min]],FIND("-",Table15[[#This Row],[Min]])-1),Table1[Content Sku],0),16,1,1,"Entities")),"review","ok"),"ok")</f>
        <v>ok</v>
      </c>
      <c r="AK405" t="s">
        <v>2685</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16000</v>
      </c>
      <c r="H406" t="s">
        <v>206</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t="str">
        <f ca="1">IF(Table15[[#This Row],[Type]]="KILL",IF(_xlfn.NUMBERVALUE(RIGHT(Table15[[#This Row],[Min]],LEN(Table15[[#This Row],[Min]])-FIND("-",Table15[[#This Row],[Min]])))&gt;INDIRECT(ADDRESS(11+MATCH(LEFT(Table15[[#This Row],[Min]],FIND("-",Table15[[#This Row],[Min]])-1),Table1[Content Sku],0),16,1,1,"Entities")),"review","ok"),"ok")</f>
        <v>ok</v>
      </c>
      <c r="AK406" t="s">
        <v>2685</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t="str">
        <f ca="1">IF(Table15[[#This Row],[Type]]="KILL",IF(_xlfn.NUMBERVALUE(RIGHT(Table15[[#This Row],[Min]],LEN(Table15[[#This Row],[Min]])-FIND("-",Table15[[#This Row],[Min]])))&gt;INDIRECT(ADDRESS(11+MATCH(LEFT(Table15[[#This Row],[Min]],FIND("-",Table15[[#This Row],[Min]])-1),Table1[Content Sku],0),16,1,1,"Entities")),"review","ok"),"ok")</f>
        <v>ok</v>
      </c>
      <c r="AK407" t="s">
        <v>2685</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t="str">
        <f ca="1">IF(Table15[[#This Row],[Type]]="KILL",IF(_xlfn.NUMBERVALUE(RIGHT(Table15[[#This Row],[Min]],LEN(Table15[[#This Row],[Min]])-FIND("-",Table15[[#This Row],[Min]])))&gt;INDIRECT(ADDRESS(11+MATCH(LEFT(Table15[[#This Row],[Min]],FIND("-",Table15[[#This Row],[Min]])-1),Table1[Content Sku],0),16,1,1,"Entities")),"review","ok"),"ok")</f>
        <v>ok</v>
      </c>
      <c r="AK408" t="s">
        <v>2685</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96</v>
      </c>
      <c r="V409">
        <v>20000</v>
      </c>
      <c r="W409">
        <v>0</v>
      </c>
      <c r="X409" t="s">
        <v>206</v>
      </c>
      <c r="Y409" t="str">
        <f ca="1">IF(Table15[[#This Row],[Type]]="KILL",IF(_xlfn.NUMBERVALUE(RIGHT(Table15[[#This Row],[Min]],LEN(Table15[[#This Row],[Min]])-FIND("-",Table15[[#This Row],[Min]])))&gt;INDIRECT(ADDRESS(11+MATCH(LEFT(Table15[[#This Row],[Min]],FIND("-",Table15[[#This Row],[Min]])-1),Table1[Content Sku],0),16,1,1,"Entities")),"review","ok"),"ok")</f>
        <v>ok</v>
      </c>
      <c r="AK409" t="s">
        <v>2685</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27000</v>
      </c>
      <c r="H410" t="s">
        <v>206</v>
      </c>
      <c r="I410" s="75" t="str">
        <f ca="1">IF(Table7[[#This Row],[Type]]="KILL",IF(_xlfn.NUMBERVALUE(RIGHT(Table7[[#This Row],[Min]],LEN(Table7[[#This Row],[Min]])-FIND("-",Table7[[#This Row],[Min]])))&gt;INDIRECT(ADDRESS(11+MATCH(LEFT(Table7[[#This Row],[Min]],FIND("-",Table7[[#This Row],[Min]])-1),Table1[Content Sku],0),14,1,1,"Entities")),"review","ok"),"ok")</f>
        <v>ok</v>
      </c>
      <c r="U410" t="s">
        <v>96</v>
      </c>
      <c r="V410">
        <v>24000</v>
      </c>
      <c r="W410">
        <v>0</v>
      </c>
      <c r="X410" t="s">
        <v>206</v>
      </c>
      <c r="Y410" t="str">
        <f ca="1">IF(Table15[[#This Row],[Type]]="KILL",IF(_xlfn.NUMBERVALUE(RIGHT(Table15[[#This Row],[Min]],LEN(Table15[[#This Row],[Min]])-FIND("-",Table15[[#This Row],[Min]])))&gt;INDIRECT(ADDRESS(11+MATCH(LEFT(Table15[[#This Row],[Min]],FIND("-",Table15[[#This Row],[Min]])-1),Table1[Content Sku],0),16,1,1,"Entities")),"review","ok"),"ok")</f>
        <v>ok</v>
      </c>
      <c r="AK410" t="s">
        <v>2685</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t="str">
        <f ca="1">IF(Table15[[#This Row],[Type]]="KILL",IF(_xlfn.NUMBERVALUE(RIGHT(Table15[[#This Row],[Min]],LEN(Table15[[#This Row],[Min]])-FIND("-",Table15[[#This Row],[Min]])))&gt;INDIRECT(ADDRESS(11+MATCH(LEFT(Table15[[#This Row],[Min]],FIND("-",Table15[[#This Row],[Min]])-1),Table1[Content Sku],0),16,1,1,"Entities")),"review","ok"),"ok")</f>
        <v>ok</v>
      </c>
      <c r="AK411" t="s">
        <v>2685</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t="str">
        <f ca="1">IF(Table15[[#This Row],[Type]]="KILL",IF(_xlfn.NUMBERVALUE(RIGHT(Table15[[#This Row],[Min]],LEN(Table15[[#This Row],[Min]])-FIND("-",Table15[[#This Row],[Min]])))&gt;INDIRECT(ADDRESS(11+MATCH(LEFT(Table15[[#This Row],[Min]],FIND("-",Table15[[#This Row],[Min]])-1),Table1[Content Sku],0),16,1,1,"Entities")),"review","ok"),"ok")</f>
        <v>ok</v>
      </c>
      <c r="AK412" t="s">
        <v>2685</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0</v>
      </c>
      <c r="G414">
        <v>0</v>
      </c>
      <c r="H414" t="s">
        <v>8</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8000</v>
      </c>
      <c r="G415">
        <v>0</v>
      </c>
      <c r="H415" t="s">
        <v>206</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35000</v>
      </c>
      <c r="X415" t="s">
        <v>206</v>
      </c>
      <c r="Y41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4000</v>
      </c>
      <c r="G417">
        <v>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23000</v>
      </c>
      <c r="H418" t="s">
        <v>206</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35000</v>
      </c>
      <c r="X421" t="s">
        <v>206</v>
      </c>
      <c r="Y421"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15000</v>
      </c>
      <c r="H422" t="s">
        <v>206</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3000</v>
      </c>
      <c r="G425">
        <v>0</v>
      </c>
      <c r="H425" t="s">
        <v>206</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447</v>
      </c>
      <c r="V426">
        <v>38000</v>
      </c>
      <c r="W426">
        <v>0</v>
      </c>
      <c r="X426" t="s">
        <v>206</v>
      </c>
      <c r="Y426"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447</v>
      </c>
      <c r="V427">
        <v>0</v>
      </c>
      <c r="W427">
        <v>0</v>
      </c>
      <c r="X427" t="s">
        <v>8</v>
      </c>
      <c r="Y427"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447</v>
      </c>
      <c r="V428">
        <v>32000</v>
      </c>
      <c r="W428">
        <v>0</v>
      </c>
      <c r="X428" t="s">
        <v>206</v>
      </c>
      <c r="Y428"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447</v>
      </c>
      <c r="V429">
        <v>0</v>
      </c>
      <c r="W429">
        <v>0</v>
      </c>
      <c r="X429" t="s">
        <v>8</v>
      </c>
      <c r="Y429"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7000</v>
      </c>
      <c r="G430">
        <v>0</v>
      </c>
      <c r="H430" t="s">
        <v>206</v>
      </c>
      <c r="I430" s="75" t="str">
        <f ca="1">IF(Table7[[#This Row],[Type]]="KILL",IF(_xlfn.NUMBERVALUE(RIGHT(Table7[[#This Row],[Min]],LEN(Table7[[#This Row],[Min]])-FIND("-",Table7[[#This Row],[Min]])))&gt;INDIRECT(ADDRESS(11+MATCH(LEFT(Table7[[#This Row],[Min]],FIND("-",Table7[[#This Row],[Min]])-1),Table1[Content Sku],0),14,1,1,"Entities")),"review","ok"),"ok")</f>
        <v>ok</v>
      </c>
      <c r="U430" t="s">
        <v>447</v>
      </c>
      <c r="V430">
        <v>240</v>
      </c>
      <c r="W430">
        <v>0</v>
      </c>
      <c r="X430" t="s">
        <v>4443</v>
      </c>
      <c r="Y430"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447</v>
      </c>
      <c r="V431">
        <v>240</v>
      </c>
      <c r="W431">
        <v>0</v>
      </c>
      <c r="X431" t="s">
        <v>4443</v>
      </c>
      <c r="Y431"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4000</v>
      </c>
      <c r="G432">
        <v>0</v>
      </c>
      <c r="H432" t="s">
        <v>206</v>
      </c>
      <c r="I432" s="75" t="str">
        <f ca="1">IF(Table7[[#This Row],[Type]]="KILL",IF(_xlfn.NUMBERVALUE(RIGHT(Table7[[#This Row],[Min]],LEN(Table7[[#This Row],[Min]])-FIND("-",Table7[[#This Row],[Min]])))&gt;INDIRECT(ADDRESS(11+MATCH(LEFT(Table7[[#This Row],[Min]],FIND("-",Table7[[#This Row],[Min]])-1),Table1[Content Sku],0),14,1,1,"Entities")),"review","ok"),"ok")</f>
        <v>ok</v>
      </c>
      <c r="U432" t="s">
        <v>447</v>
      </c>
      <c r="V432">
        <v>0</v>
      </c>
      <c r="W432">
        <v>0</v>
      </c>
      <c r="X432" t="s">
        <v>8</v>
      </c>
      <c r="Y432"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447</v>
      </c>
      <c r="V433">
        <v>0</v>
      </c>
      <c r="W433">
        <v>0</v>
      </c>
      <c r="X433" t="s">
        <v>8</v>
      </c>
      <c r="Y433"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447</v>
      </c>
      <c r="V434">
        <v>380</v>
      </c>
      <c r="W434">
        <v>0</v>
      </c>
      <c r="X434" t="s">
        <v>4443</v>
      </c>
      <c r="Y43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447</v>
      </c>
      <c r="V435">
        <v>0</v>
      </c>
      <c r="W435">
        <v>300</v>
      </c>
      <c r="X435" t="s">
        <v>4443</v>
      </c>
      <c r="Y43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18000</v>
      </c>
      <c r="H436" t="s">
        <v>206</v>
      </c>
      <c r="I436" s="75" t="str">
        <f ca="1">IF(Table7[[#This Row],[Type]]="KILL",IF(_xlfn.NUMBERVALUE(RIGHT(Table7[[#This Row],[Min]],LEN(Table7[[#This Row],[Min]])-FIND("-",Table7[[#This Row],[Min]])))&gt;INDIRECT(ADDRESS(11+MATCH(LEFT(Table7[[#This Row],[Min]],FIND("-",Table7[[#This Row],[Min]])-1),Table1[Content Sku],0),14,1,1,"Entities")),"review","ok"),"ok")</f>
        <v>ok</v>
      </c>
      <c r="U436" t="s">
        <v>447</v>
      </c>
      <c r="V436">
        <v>0</v>
      </c>
      <c r="W436">
        <v>0</v>
      </c>
      <c r="X436" t="s">
        <v>8</v>
      </c>
      <c r="Y436"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447</v>
      </c>
      <c r="V437">
        <v>0</v>
      </c>
      <c r="W437">
        <v>0</v>
      </c>
      <c r="X437" t="s">
        <v>8</v>
      </c>
      <c r="Y437"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447</v>
      </c>
      <c r="V438">
        <v>300</v>
      </c>
      <c r="W438">
        <v>0</v>
      </c>
      <c r="X438" t="s">
        <v>4443</v>
      </c>
      <c r="Y438"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40000</v>
      </c>
      <c r="W439">
        <v>0</v>
      </c>
      <c r="X439" t="s">
        <v>206</v>
      </c>
      <c r="Y439"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9</v>
      </c>
      <c r="V440">
        <v>0</v>
      </c>
      <c r="W440">
        <v>21000</v>
      </c>
      <c r="X440" t="s">
        <v>206</v>
      </c>
      <c r="Y440"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9</v>
      </c>
      <c r="V441">
        <v>0</v>
      </c>
      <c r="W441">
        <v>0</v>
      </c>
      <c r="X441" t="s">
        <v>8</v>
      </c>
      <c r="Y441"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1100</v>
      </c>
      <c r="G442">
        <v>0</v>
      </c>
      <c r="H442" t="s">
        <v>206</v>
      </c>
      <c r="I442" s="75" t="str">
        <f ca="1">IF(Table7[[#This Row],[Type]]="KILL",IF(_xlfn.NUMBERVALUE(RIGHT(Table7[[#This Row],[Min]],LEN(Table7[[#This Row],[Min]])-FIND("-",Table7[[#This Row],[Min]])))&gt;INDIRECT(ADDRESS(11+MATCH(LEFT(Table7[[#This Row],[Min]],FIND("-",Table7[[#This Row],[Min]])-1),Table1[Content Sku],0),14,1,1,"Entities")),"review","ok"),"ok")</f>
        <v>ok</v>
      </c>
      <c r="U442" t="s">
        <v>9</v>
      </c>
      <c r="V442">
        <v>0</v>
      </c>
      <c r="W442">
        <v>0</v>
      </c>
      <c r="X442" t="s">
        <v>8</v>
      </c>
      <c r="Y442"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9</v>
      </c>
      <c r="V443">
        <v>0</v>
      </c>
      <c r="W443">
        <v>220</v>
      </c>
      <c r="X443" t="s">
        <v>4443</v>
      </c>
      <c r="Y443"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9</v>
      </c>
      <c r="V444">
        <v>0</v>
      </c>
      <c r="W444">
        <v>0</v>
      </c>
      <c r="X444" t="s">
        <v>8</v>
      </c>
      <c r="Y44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6000</v>
      </c>
      <c r="G445">
        <v>0</v>
      </c>
      <c r="H445" t="s">
        <v>206</v>
      </c>
      <c r="I445" s="75" t="str">
        <f ca="1">IF(Table7[[#This Row],[Type]]="KILL",IF(_xlfn.NUMBERVALUE(RIGHT(Table7[[#This Row],[Min]],LEN(Table7[[#This Row],[Min]])-FIND("-",Table7[[#This Row],[Min]])))&gt;INDIRECT(ADDRESS(11+MATCH(LEFT(Table7[[#This Row],[Min]],FIND("-",Table7[[#This Row],[Min]])-1),Table1[Content Sku],0),14,1,1,"Entities")),"review","ok"),"ok")</f>
        <v>ok</v>
      </c>
      <c r="U445" t="s">
        <v>9</v>
      </c>
      <c r="V445">
        <v>0</v>
      </c>
      <c r="W445">
        <v>36000</v>
      </c>
      <c r="X445" t="s">
        <v>206</v>
      </c>
      <c r="Y44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9</v>
      </c>
      <c r="V446">
        <v>16000</v>
      </c>
      <c r="W446">
        <v>0</v>
      </c>
      <c r="X446" t="s">
        <v>206</v>
      </c>
      <c r="Y446"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9</v>
      </c>
      <c r="V447">
        <v>25000</v>
      </c>
      <c r="W447">
        <v>0</v>
      </c>
      <c r="X447" t="s">
        <v>206</v>
      </c>
      <c r="Y447"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47</v>
      </c>
      <c r="V448">
        <v>0</v>
      </c>
      <c r="W448">
        <v>0</v>
      </c>
      <c r="X448" t="s">
        <v>8</v>
      </c>
      <c r="Y448"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47</v>
      </c>
      <c r="V449">
        <v>0</v>
      </c>
      <c r="W449">
        <v>0</v>
      </c>
      <c r="X449" t="s">
        <v>8</v>
      </c>
      <c r="Y449"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47</v>
      </c>
      <c r="V450">
        <v>0</v>
      </c>
      <c r="W450">
        <v>0</v>
      </c>
      <c r="X450" t="s">
        <v>8</v>
      </c>
      <c r="Y450"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2000</v>
      </c>
      <c r="G451">
        <v>0</v>
      </c>
      <c r="H451" t="s">
        <v>206</v>
      </c>
      <c r="I451" s="75" t="str">
        <f ca="1">IF(Table7[[#This Row],[Type]]="KILL",IF(_xlfn.NUMBERVALUE(RIGHT(Table7[[#This Row],[Min]],LEN(Table7[[#This Row],[Min]])-FIND("-",Table7[[#This Row],[Min]])))&gt;INDIRECT(ADDRESS(11+MATCH(LEFT(Table7[[#This Row],[Min]],FIND("-",Table7[[#This Row],[Min]])-1),Table1[Content Sku],0),14,1,1,"Entities")),"review","ok"),"ok")</f>
        <v>ok</v>
      </c>
      <c r="U451" t="s">
        <v>47</v>
      </c>
      <c r="V451">
        <v>0</v>
      </c>
      <c r="W451">
        <v>0</v>
      </c>
      <c r="X451" t="s">
        <v>8</v>
      </c>
      <c r="Y451"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0</v>
      </c>
      <c r="X452" t="s">
        <v>8</v>
      </c>
      <c r="Y452"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4000</v>
      </c>
      <c r="G453">
        <v>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25000</v>
      </c>
      <c r="H454" t="s">
        <v>206</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255</v>
      </c>
      <c r="F456">
        <v>5000</v>
      </c>
      <c r="G456">
        <v>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25000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48</v>
      </c>
      <c r="V457">
        <v>0</v>
      </c>
      <c r="W457">
        <v>0</v>
      </c>
      <c r="X457" t="s">
        <v>8</v>
      </c>
      <c r="Y457"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16000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48</v>
      </c>
      <c r="V458">
        <v>0</v>
      </c>
      <c r="W458">
        <v>0</v>
      </c>
      <c r="X458" t="s">
        <v>8</v>
      </c>
      <c r="Y458"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20000</v>
      </c>
      <c r="H459" t="s">
        <v>206</v>
      </c>
      <c r="I459" s="75" t="str">
        <f ca="1">IF(Table7[[#This Row],[Type]]="KILL",IF(_xlfn.NUMBERVALUE(RIGHT(Table7[[#This Row],[Min]],LEN(Table7[[#This Row],[Min]])-FIND("-",Table7[[#This Row],[Min]])))&gt;INDIRECT(ADDRESS(11+MATCH(LEFT(Table7[[#This Row],[Min]],FIND("-",Table7[[#This Row],[Min]])-1),Table1[Content Sku],0),14,1,1,"Entities")),"review","ok"),"ok")</f>
        <v>ok</v>
      </c>
      <c r="U459" t="s">
        <v>48</v>
      </c>
      <c r="V459">
        <v>0</v>
      </c>
      <c r="W459">
        <v>0</v>
      </c>
      <c r="X459" t="s">
        <v>8</v>
      </c>
      <c r="Y459"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48</v>
      </c>
      <c r="V460">
        <v>0</v>
      </c>
      <c r="W460">
        <v>14000</v>
      </c>
      <c r="X460" t="s">
        <v>206</v>
      </c>
      <c r="Y460"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48</v>
      </c>
      <c r="V461">
        <v>0</v>
      </c>
      <c r="W461">
        <v>0</v>
      </c>
      <c r="X461" t="s">
        <v>8</v>
      </c>
      <c r="Y461"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49</v>
      </c>
      <c r="V462">
        <v>0</v>
      </c>
      <c r="W462">
        <v>0</v>
      </c>
      <c r="X462" t="s">
        <v>8</v>
      </c>
      <c r="Y462"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49</v>
      </c>
      <c r="V463">
        <v>0</v>
      </c>
      <c r="W463">
        <v>0</v>
      </c>
      <c r="X463" t="s">
        <v>8</v>
      </c>
      <c r="Y463"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49</v>
      </c>
      <c r="V464">
        <v>45000</v>
      </c>
      <c r="W464">
        <v>0</v>
      </c>
      <c r="X464" t="s">
        <v>206</v>
      </c>
      <c r="Y464"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0</v>
      </c>
      <c r="G465">
        <v>16000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49</v>
      </c>
      <c r="V465">
        <v>18000</v>
      </c>
      <c r="W465">
        <v>0</v>
      </c>
      <c r="X465" t="s">
        <v>206</v>
      </c>
      <c r="Y46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2500</v>
      </c>
      <c r="G466">
        <v>0</v>
      </c>
      <c r="H466" t="s">
        <v>206</v>
      </c>
      <c r="I466" s="75" t="str">
        <f ca="1">IF(Table7[[#This Row],[Type]]="KILL",IF(_xlfn.NUMBERVALUE(RIGHT(Table7[[#This Row],[Min]],LEN(Table7[[#This Row],[Min]])-FIND("-",Table7[[#This Row],[Min]])))&gt;INDIRECT(ADDRESS(11+MATCH(LEFT(Table7[[#This Row],[Min]],FIND("-",Table7[[#This Row],[Min]])-1),Table1[Content Sku],0),14,1,1,"Entities")),"review","ok"),"ok")</f>
        <v>ok</v>
      </c>
      <c r="U466" t="s">
        <v>49</v>
      </c>
      <c r="V466">
        <v>0</v>
      </c>
      <c r="W466">
        <v>0</v>
      </c>
      <c r="X466" t="s">
        <v>8</v>
      </c>
      <c r="Y466"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49</v>
      </c>
      <c r="V467">
        <v>35000</v>
      </c>
      <c r="W467">
        <v>0</v>
      </c>
      <c r="X467" t="s">
        <v>206</v>
      </c>
      <c r="Y467"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49</v>
      </c>
      <c r="V470">
        <v>45000</v>
      </c>
      <c r="W470">
        <v>0</v>
      </c>
      <c r="X470" t="s">
        <v>206</v>
      </c>
      <c r="Y470"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25000</v>
      </c>
      <c r="W471">
        <v>0</v>
      </c>
      <c r="X471" t="s">
        <v>206</v>
      </c>
      <c r="Y471"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22250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49</v>
      </c>
      <c r="V472">
        <v>0</v>
      </c>
      <c r="W472">
        <v>0</v>
      </c>
      <c r="X472" t="s">
        <v>8</v>
      </c>
      <c r="Y472"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20000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50</v>
      </c>
      <c r="V473">
        <v>40000</v>
      </c>
      <c r="W473">
        <v>0</v>
      </c>
      <c r="X473" t="s">
        <v>206</v>
      </c>
      <c r="Y473"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11000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50</v>
      </c>
      <c r="V474">
        <v>22000</v>
      </c>
      <c r="W474">
        <v>0</v>
      </c>
      <c r="X474" t="s">
        <v>206</v>
      </c>
      <c r="Y4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15000</v>
      </c>
      <c r="H475" t="s">
        <v>206</v>
      </c>
      <c r="I475" s="75" t="str">
        <f ca="1">IF(Table7[[#This Row],[Type]]="KILL",IF(_xlfn.NUMBERVALUE(RIGHT(Table7[[#This Row],[Min]],LEN(Table7[[#This Row],[Min]])-FIND("-",Table7[[#This Row],[Min]])))&gt;INDIRECT(ADDRESS(11+MATCH(LEFT(Table7[[#This Row],[Min]],FIND("-",Table7[[#This Row],[Min]])-1),Table1[Content Sku],0),14,1,1,"Entities")),"review","ok"),"ok")</f>
        <v>ok</v>
      </c>
      <c r="U475" t="s">
        <v>50</v>
      </c>
      <c r="V475">
        <v>38000</v>
      </c>
      <c r="W475">
        <v>0</v>
      </c>
      <c r="X475" t="s">
        <v>206</v>
      </c>
      <c r="Y4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50</v>
      </c>
      <c r="V476">
        <v>60000</v>
      </c>
      <c r="W476">
        <v>0</v>
      </c>
      <c r="X476" t="s">
        <v>206</v>
      </c>
      <c r="Y476"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0</v>
      </c>
      <c r="H477" t="s">
        <v>8</v>
      </c>
      <c r="I477" s="75" t="str">
        <f ca="1">IF(Table7[[#This Row],[Type]]="KILL",IF(_xlfn.NUMBERVALUE(RIGHT(Table7[[#This Row],[Min]],LEN(Table7[[#This Row],[Min]])-FIND("-",Table7[[#This Row],[Min]])))&gt;INDIRECT(ADDRESS(11+MATCH(LEFT(Table7[[#This Row],[Min]],FIND("-",Table7[[#This Row],[Min]])-1),Table1[Content Sku],0),14,1,1,"Entities")),"review","ok"),"ok")</f>
        <v>ok</v>
      </c>
      <c r="U477" t="s">
        <v>50</v>
      </c>
      <c r="V477">
        <v>38000</v>
      </c>
      <c r="W477">
        <v>0</v>
      </c>
      <c r="X477" t="s">
        <v>206</v>
      </c>
      <c r="Y477"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19000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50</v>
      </c>
      <c r="V478">
        <v>40000</v>
      </c>
      <c r="W478">
        <v>0</v>
      </c>
      <c r="X478" t="s">
        <v>206</v>
      </c>
      <c r="Y478"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15000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50</v>
      </c>
      <c r="V479">
        <v>50000</v>
      </c>
      <c r="W479">
        <v>0</v>
      </c>
      <c r="X479" t="s">
        <v>206</v>
      </c>
      <c r="Y479"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13000</v>
      </c>
      <c r="H480" t="s">
        <v>206</v>
      </c>
      <c r="I480" s="75" t="str">
        <f ca="1">IF(Table7[[#This Row],[Type]]="KILL",IF(_xlfn.NUMBERVALUE(RIGHT(Table7[[#This Row],[Min]],LEN(Table7[[#This Row],[Min]])-FIND("-",Table7[[#This Row],[Min]])))&gt;INDIRECT(ADDRESS(11+MATCH(LEFT(Table7[[#This Row],[Min]],FIND("-",Table7[[#This Row],[Min]])-1),Table1[Content Sku],0),14,1,1,"Entities")),"review","ok"),"ok")</f>
        <v>ok</v>
      </c>
      <c r="U480" t="s">
        <v>50</v>
      </c>
      <c r="V480">
        <v>0</v>
      </c>
      <c r="W480">
        <v>0</v>
      </c>
      <c r="X480" t="s">
        <v>8</v>
      </c>
      <c r="Y480"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50</v>
      </c>
      <c r="V481">
        <v>0</v>
      </c>
      <c r="W481">
        <v>0</v>
      </c>
      <c r="X481" t="s">
        <v>8</v>
      </c>
      <c r="Y481"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15000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50</v>
      </c>
      <c r="V482">
        <v>200</v>
      </c>
      <c r="W482">
        <v>0</v>
      </c>
      <c r="X482" t="s">
        <v>4443</v>
      </c>
      <c r="Y482"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18000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51</v>
      </c>
      <c r="V483">
        <v>42000</v>
      </c>
      <c r="W483">
        <v>0</v>
      </c>
      <c r="X483" t="s">
        <v>206</v>
      </c>
      <c r="Y483"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15000</v>
      </c>
      <c r="H484" t="s">
        <v>206</v>
      </c>
      <c r="I484" s="75" t="str">
        <f ca="1">IF(Table7[[#This Row],[Type]]="KILL",IF(_xlfn.NUMBERVALUE(RIGHT(Table7[[#This Row],[Min]],LEN(Table7[[#This Row],[Min]])-FIND("-",Table7[[#This Row],[Min]])))&gt;INDIRECT(ADDRESS(11+MATCH(LEFT(Table7[[#This Row],[Min]],FIND("-",Table7[[#This Row],[Min]])-1),Table1[Content Sku],0),14,1,1,"Entities")),"review","ok"),"ok")</f>
        <v>ok</v>
      </c>
      <c r="U484" t="s">
        <v>51</v>
      </c>
      <c r="V484">
        <v>42000</v>
      </c>
      <c r="W484">
        <v>0</v>
      </c>
      <c r="X484" t="s">
        <v>206</v>
      </c>
      <c r="Y48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51</v>
      </c>
      <c r="V485">
        <v>45000</v>
      </c>
      <c r="W485">
        <v>0</v>
      </c>
      <c r="X485" t="s">
        <v>206</v>
      </c>
      <c r="Y48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0</v>
      </c>
      <c r="H486" t="s">
        <v>8</v>
      </c>
      <c r="I486" s="75" t="str">
        <f ca="1">IF(Table7[[#This Row],[Type]]="KILL",IF(_xlfn.NUMBERVALUE(RIGHT(Table7[[#This Row],[Min]],LEN(Table7[[#This Row],[Min]])-FIND("-",Table7[[#This Row],[Min]])))&gt;INDIRECT(ADDRESS(11+MATCH(LEFT(Table7[[#This Row],[Min]],FIND("-",Table7[[#This Row],[Min]])-1),Table1[Content Sku],0),14,1,1,"Entities")),"review","ok"),"ok")</f>
        <v>ok</v>
      </c>
      <c r="U486" t="s">
        <v>51</v>
      </c>
      <c r="V486">
        <v>0</v>
      </c>
      <c r="W486">
        <v>0</v>
      </c>
      <c r="X486" t="s">
        <v>8</v>
      </c>
      <c r="Y486"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22000</v>
      </c>
      <c r="H487" t="s">
        <v>206</v>
      </c>
      <c r="I487" s="75" t="str">
        <f ca="1">IF(Table7[[#This Row],[Type]]="KILL",IF(_xlfn.NUMBERVALUE(RIGHT(Table7[[#This Row],[Min]],LEN(Table7[[#This Row],[Min]])-FIND("-",Table7[[#This Row],[Min]])))&gt;INDIRECT(ADDRESS(11+MATCH(LEFT(Table7[[#This Row],[Min]],FIND("-",Table7[[#This Row],[Min]])-1),Table1[Content Sku],0),14,1,1,"Entities")),"review","ok"),"ok")</f>
        <v>ok</v>
      </c>
      <c r="U487" t="s">
        <v>51</v>
      </c>
      <c r="V487">
        <v>35000</v>
      </c>
      <c r="W487">
        <v>0</v>
      </c>
      <c r="X487" t="s">
        <v>206</v>
      </c>
      <c r="Y487"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400</v>
      </c>
      <c r="V488">
        <v>0</v>
      </c>
      <c r="W488">
        <v>0</v>
      </c>
      <c r="X488" t="s">
        <v>8</v>
      </c>
      <c r="Y488"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400</v>
      </c>
      <c r="V489">
        <v>0</v>
      </c>
      <c r="W489">
        <v>0</v>
      </c>
      <c r="X489" t="s">
        <v>8</v>
      </c>
      <c r="Y489"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9000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400</v>
      </c>
      <c r="V490">
        <v>0</v>
      </c>
      <c r="W490">
        <v>0</v>
      </c>
      <c r="X490" t="s">
        <v>8</v>
      </c>
      <c r="Y490"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2150</v>
      </c>
      <c r="G491">
        <v>0</v>
      </c>
      <c r="H491" t="s">
        <v>206</v>
      </c>
      <c r="I491" s="75" t="str">
        <f ca="1">IF(Table7[[#This Row],[Type]]="KILL",IF(_xlfn.NUMBERVALUE(RIGHT(Table7[[#This Row],[Min]],LEN(Table7[[#This Row],[Min]])-FIND("-",Table7[[#This Row],[Min]])))&gt;INDIRECT(ADDRESS(11+MATCH(LEFT(Table7[[#This Row],[Min]],FIND("-",Table7[[#This Row],[Min]])-1),Table1[Content Sku],0),14,1,1,"Entities")),"review","ok"),"ok")</f>
        <v>ok</v>
      </c>
      <c r="U491" t="s">
        <v>400</v>
      </c>
      <c r="V491">
        <v>0</v>
      </c>
      <c r="W491">
        <v>0</v>
      </c>
      <c r="X491" t="s">
        <v>8</v>
      </c>
      <c r="Y491"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400</v>
      </c>
      <c r="V492">
        <v>0</v>
      </c>
      <c r="W492">
        <v>0</v>
      </c>
      <c r="X492" t="s">
        <v>8</v>
      </c>
      <c r="Y492"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400</v>
      </c>
      <c r="V493">
        <v>0</v>
      </c>
      <c r="W493">
        <v>0</v>
      </c>
      <c r="X493" t="s">
        <v>8</v>
      </c>
      <c r="Y493"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400</v>
      </c>
      <c r="V494">
        <v>0</v>
      </c>
      <c r="W494">
        <v>0</v>
      </c>
      <c r="X494" t="s">
        <v>8</v>
      </c>
      <c r="Y494"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400</v>
      </c>
      <c r="V495">
        <v>0</v>
      </c>
      <c r="W495">
        <v>0</v>
      </c>
      <c r="X495" t="s">
        <v>8</v>
      </c>
      <c r="Y49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400</v>
      </c>
      <c r="V496">
        <v>0</v>
      </c>
      <c r="W496">
        <v>0</v>
      </c>
      <c r="X496" t="s">
        <v>8</v>
      </c>
      <c r="Y496"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27000</v>
      </c>
      <c r="H497" t="s">
        <v>206</v>
      </c>
      <c r="I497" s="75" t="str">
        <f ca="1">IF(Table7[[#This Row],[Type]]="KILL",IF(_xlfn.NUMBERVALUE(RIGHT(Table7[[#This Row],[Min]],LEN(Table7[[#This Row],[Min]])-FIND("-",Table7[[#This Row],[Min]])))&gt;INDIRECT(ADDRESS(11+MATCH(LEFT(Table7[[#This Row],[Min]],FIND("-",Table7[[#This Row],[Min]])-1),Table1[Content Sku],0),14,1,1,"Entities")),"review","ok"),"ok")</f>
        <v>ok</v>
      </c>
      <c r="U497" t="s">
        <v>400</v>
      </c>
      <c r="V497">
        <v>0</v>
      </c>
      <c r="W497">
        <v>0</v>
      </c>
      <c r="X497" t="s">
        <v>8</v>
      </c>
      <c r="Y497"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400</v>
      </c>
      <c r="V498">
        <v>0</v>
      </c>
      <c r="W498">
        <v>0</v>
      </c>
      <c r="X498" t="s">
        <v>8</v>
      </c>
      <c r="Y498"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400</v>
      </c>
      <c r="V499">
        <v>0</v>
      </c>
      <c r="W499">
        <v>0</v>
      </c>
      <c r="X499" t="s">
        <v>8</v>
      </c>
      <c r="Y499"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400</v>
      </c>
      <c r="V500">
        <v>0</v>
      </c>
      <c r="W500">
        <v>0</v>
      </c>
      <c r="X500" t="s">
        <v>8</v>
      </c>
      <c r="Y500"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0</v>
      </c>
      <c r="H501" t="s">
        <v>8</v>
      </c>
      <c r="I501" s="75" t="str">
        <f ca="1">IF(Table7[[#This Row],[Type]]="KILL",IF(_xlfn.NUMBERVALUE(RIGHT(Table7[[#This Row],[Min]],LEN(Table7[[#This Row],[Min]])-FIND("-",Table7[[#This Row],[Min]])))&gt;INDIRECT(ADDRESS(11+MATCH(LEFT(Table7[[#This Row],[Min]],FIND("-",Table7[[#This Row],[Min]])-1),Table1[Content Sku],0),14,1,1,"Entities")),"review","ok"),"ok")</f>
        <v>ok</v>
      </c>
      <c r="U501" t="s">
        <v>400</v>
      </c>
      <c r="V501">
        <v>0</v>
      </c>
      <c r="W501">
        <v>0</v>
      </c>
      <c r="X501" t="s">
        <v>8</v>
      </c>
      <c r="Y501"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400</v>
      </c>
      <c r="V502">
        <v>0</v>
      </c>
      <c r="W502">
        <v>0</v>
      </c>
      <c r="X502" t="s">
        <v>8</v>
      </c>
      <c r="Y502"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25000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402</v>
      </c>
      <c r="V503">
        <v>25000</v>
      </c>
      <c r="W503">
        <v>0</v>
      </c>
      <c r="X503" t="s">
        <v>206</v>
      </c>
      <c r="Y503"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20000</v>
      </c>
      <c r="H504" t="s">
        <v>206</v>
      </c>
      <c r="I504" s="75" t="str">
        <f ca="1">IF(Table7[[#This Row],[Type]]="KILL",IF(_xlfn.NUMBERVALUE(RIGHT(Table7[[#This Row],[Min]],LEN(Table7[[#This Row],[Min]])-FIND("-",Table7[[#This Row],[Min]])))&gt;INDIRECT(ADDRESS(11+MATCH(LEFT(Table7[[#This Row],[Min]],FIND("-",Table7[[#This Row],[Min]])-1),Table1[Content Sku],0),14,1,1,"Entities")),"review","ok"),"ok")</f>
        <v>ok</v>
      </c>
      <c r="U504" t="s">
        <v>402</v>
      </c>
      <c r="V504">
        <v>0</v>
      </c>
      <c r="W504">
        <v>0</v>
      </c>
      <c r="X504" t="s">
        <v>8</v>
      </c>
      <c r="Y50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402</v>
      </c>
      <c r="V505">
        <v>0</v>
      </c>
      <c r="W505">
        <v>0</v>
      </c>
      <c r="X505" t="s">
        <v>8</v>
      </c>
      <c r="Y50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15000</v>
      </c>
      <c r="H506" t="s">
        <v>206</v>
      </c>
      <c r="I506" s="75" t="str">
        <f ca="1">IF(Table7[[#This Row],[Type]]="KILL",IF(_xlfn.NUMBERVALUE(RIGHT(Table7[[#This Row],[Min]],LEN(Table7[[#This Row],[Min]])-FIND("-",Table7[[#This Row],[Min]])))&gt;INDIRECT(ADDRESS(11+MATCH(LEFT(Table7[[#This Row],[Min]],FIND("-",Table7[[#This Row],[Min]])-1),Table1[Content Sku],0),14,1,1,"Entities")),"review","ok"),"ok")</f>
        <v>ok</v>
      </c>
      <c r="U506" t="s">
        <v>402</v>
      </c>
      <c r="V506">
        <v>0</v>
      </c>
      <c r="W506">
        <v>0</v>
      </c>
      <c r="X506" t="s">
        <v>8</v>
      </c>
      <c r="Y506"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402</v>
      </c>
      <c r="V507">
        <v>0</v>
      </c>
      <c r="W507">
        <v>0</v>
      </c>
      <c r="X507" t="s">
        <v>8</v>
      </c>
      <c r="Y507"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15000</v>
      </c>
      <c r="H508" t="s">
        <v>206</v>
      </c>
      <c r="I508" s="75" t="str">
        <f ca="1">IF(Table7[[#This Row],[Type]]="KILL",IF(_xlfn.NUMBERVALUE(RIGHT(Table7[[#This Row],[Min]],LEN(Table7[[#This Row],[Min]])-FIND("-",Table7[[#This Row],[Min]])))&gt;INDIRECT(ADDRESS(11+MATCH(LEFT(Table7[[#This Row],[Min]],FIND("-",Table7[[#This Row],[Min]])-1),Table1[Content Sku],0),14,1,1,"Entities")),"review","ok"),"ok")</f>
        <v>ok</v>
      </c>
      <c r="U508" t="s">
        <v>402</v>
      </c>
      <c r="V508">
        <v>0</v>
      </c>
      <c r="W508">
        <v>0</v>
      </c>
      <c r="X508" t="s">
        <v>8</v>
      </c>
      <c r="Y508"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402</v>
      </c>
      <c r="V509">
        <v>0</v>
      </c>
      <c r="W509">
        <v>0</v>
      </c>
      <c r="X509" t="s">
        <v>8</v>
      </c>
      <c r="Y509"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402</v>
      </c>
      <c r="V510">
        <v>0</v>
      </c>
      <c r="W510">
        <v>0</v>
      </c>
      <c r="X510" t="s">
        <v>8</v>
      </c>
      <c r="Y510"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402</v>
      </c>
      <c r="V511">
        <v>0</v>
      </c>
      <c r="W511">
        <v>0</v>
      </c>
      <c r="X511" t="s">
        <v>8</v>
      </c>
      <c r="Y511"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17000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402</v>
      </c>
      <c r="V512">
        <v>0</v>
      </c>
      <c r="W512">
        <v>0</v>
      </c>
      <c r="X512" t="s">
        <v>8</v>
      </c>
      <c r="Y512"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0</v>
      </c>
      <c r="G513">
        <v>25000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402</v>
      </c>
      <c r="V513">
        <v>0</v>
      </c>
      <c r="W513">
        <v>0</v>
      </c>
      <c r="X513" t="s">
        <v>8</v>
      </c>
      <c r="Y513"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4000</v>
      </c>
      <c r="G514">
        <v>0</v>
      </c>
      <c r="H514" t="s">
        <v>206</v>
      </c>
      <c r="I514" s="75" t="str">
        <f ca="1">IF(Table7[[#This Row],[Type]]="KILL",IF(_xlfn.NUMBERVALUE(RIGHT(Table7[[#This Row],[Min]],LEN(Table7[[#This Row],[Min]])-FIND("-",Table7[[#This Row],[Min]])))&gt;INDIRECT(ADDRESS(11+MATCH(LEFT(Table7[[#This Row],[Min]],FIND("-",Table7[[#This Row],[Min]])-1),Table1[Content Sku],0),14,1,1,"Entities")),"review","ok"),"ok")</f>
        <v>ok</v>
      </c>
      <c r="U514" t="s">
        <v>402</v>
      </c>
      <c r="V514">
        <v>0</v>
      </c>
      <c r="W514">
        <v>0</v>
      </c>
      <c r="X514" t="s">
        <v>8</v>
      </c>
      <c r="Y514"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402</v>
      </c>
      <c r="V515">
        <v>14000</v>
      </c>
      <c r="W515">
        <v>0</v>
      </c>
      <c r="X515" t="s">
        <v>206</v>
      </c>
      <c r="Y51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21000</v>
      </c>
      <c r="H516" t="s">
        <v>206</v>
      </c>
      <c r="I516" s="75" t="str">
        <f ca="1">IF(Table7[[#This Row],[Type]]="KILL",IF(_xlfn.NUMBERVALUE(RIGHT(Table7[[#This Row],[Min]],LEN(Table7[[#This Row],[Min]])-FIND("-",Table7[[#This Row],[Min]])))&gt;INDIRECT(ADDRESS(11+MATCH(LEFT(Table7[[#This Row],[Min]],FIND("-",Table7[[#This Row],[Min]])-1),Table1[Content Sku],0),14,1,1,"Entities")),"review","ok"),"ok")</f>
        <v>ok</v>
      </c>
      <c r="U516" t="s">
        <v>402</v>
      </c>
      <c r="V516">
        <v>0</v>
      </c>
      <c r="W516">
        <v>0</v>
      </c>
      <c r="X516" t="s">
        <v>8</v>
      </c>
      <c r="Y516"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402</v>
      </c>
      <c r="V517">
        <v>0</v>
      </c>
      <c r="W517">
        <v>0</v>
      </c>
      <c r="X517" t="s">
        <v>8</v>
      </c>
      <c r="Y517"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402</v>
      </c>
      <c r="V518">
        <v>0</v>
      </c>
      <c r="W518">
        <v>0</v>
      </c>
      <c r="X518" t="s">
        <v>8</v>
      </c>
      <c r="Y518"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402</v>
      </c>
      <c r="V519">
        <v>0</v>
      </c>
      <c r="W519">
        <v>0</v>
      </c>
      <c r="X519" t="s">
        <v>8</v>
      </c>
      <c r="Y519"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14000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402</v>
      </c>
      <c r="V520">
        <v>0</v>
      </c>
      <c r="W520">
        <v>0</v>
      </c>
      <c r="X520" t="s">
        <v>8</v>
      </c>
      <c r="Y520"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91</v>
      </c>
      <c r="F521">
        <v>0</v>
      </c>
      <c r="G521">
        <v>23000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402</v>
      </c>
      <c r="V521">
        <v>0</v>
      </c>
      <c r="W521">
        <v>0</v>
      </c>
      <c r="X521" t="s">
        <v>8</v>
      </c>
      <c r="Y521"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48000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402</v>
      </c>
      <c r="V522">
        <v>0</v>
      </c>
      <c r="W522">
        <v>0</v>
      </c>
      <c r="X522" t="s">
        <v>8</v>
      </c>
      <c r="Y522"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9000</v>
      </c>
      <c r="H523" t="s">
        <v>206</v>
      </c>
      <c r="I523" s="75" t="str">
        <f ca="1">IF(Table7[[#This Row],[Type]]="KILL",IF(_xlfn.NUMBERVALUE(RIGHT(Table7[[#This Row],[Min]],LEN(Table7[[#This Row],[Min]])-FIND("-",Table7[[#This Row],[Min]])))&gt;INDIRECT(ADDRESS(11+MATCH(LEFT(Table7[[#This Row],[Min]],FIND("-",Table7[[#This Row],[Min]])-1),Table1[Content Sku],0),14,1,1,"Entities")),"review","ok"),"ok")</f>
        <v>ok</v>
      </c>
      <c r="U523" t="s">
        <v>402</v>
      </c>
      <c r="V523">
        <v>0</v>
      </c>
      <c r="W523">
        <v>0</v>
      </c>
      <c r="X523" t="s">
        <v>8</v>
      </c>
      <c r="Y523"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402</v>
      </c>
      <c r="V524">
        <v>0</v>
      </c>
      <c r="W524">
        <v>0</v>
      </c>
      <c r="X524" t="s">
        <v>8</v>
      </c>
      <c r="Y524"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0</v>
      </c>
      <c r="H525" t="s">
        <v>8</v>
      </c>
      <c r="I525" s="75" t="str">
        <f ca="1">IF(Table7[[#This Row],[Type]]="KILL",IF(_xlfn.NUMBERVALUE(RIGHT(Table7[[#This Row],[Min]],LEN(Table7[[#This Row],[Min]])-FIND("-",Table7[[#This Row],[Min]])))&gt;INDIRECT(ADDRESS(11+MATCH(LEFT(Table7[[#This Row],[Min]],FIND("-",Table7[[#This Row],[Min]])-1),Table1[Content Sku],0),14,1,1,"Entities")),"review","ok"),"ok")</f>
        <v>ok</v>
      </c>
      <c r="U525" t="s">
        <v>402</v>
      </c>
      <c r="V525">
        <v>18000</v>
      </c>
      <c r="W525">
        <v>0</v>
      </c>
      <c r="X525" t="s">
        <v>206</v>
      </c>
      <c r="Y52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25000</v>
      </c>
      <c r="H526" t="s">
        <v>206</v>
      </c>
      <c r="I526" s="75" t="str">
        <f ca="1">IF(Table7[[#This Row],[Type]]="KILL",IF(_xlfn.NUMBERVALUE(RIGHT(Table7[[#This Row],[Min]],LEN(Table7[[#This Row],[Min]])-FIND("-",Table7[[#This Row],[Min]])))&gt;INDIRECT(ADDRESS(11+MATCH(LEFT(Table7[[#This Row],[Min]],FIND("-",Table7[[#This Row],[Min]])-1),Table1[Content Sku],0),14,1,1,"Entities")),"review","ok"),"ok")</f>
        <v>ok</v>
      </c>
      <c r="U526" t="s">
        <v>402</v>
      </c>
      <c r="V526">
        <v>0</v>
      </c>
      <c r="W526">
        <v>0</v>
      </c>
      <c r="X526" t="s">
        <v>8</v>
      </c>
      <c r="Y526"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0</v>
      </c>
      <c r="H527" t="s">
        <v>8</v>
      </c>
      <c r="I527" s="75" t="str">
        <f ca="1">IF(Table7[[#This Row],[Type]]="KILL",IF(_xlfn.NUMBERVALUE(RIGHT(Table7[[#This Row],[Min]],LEN(Table7[[#This Row],[Min]])-FIND("-",Table7[[#This Row],[Min]])))&gt;INDIRECT(ADDRESS(11+MATCH(LEFT(Table7[[#This Row],[Min]],FIND("-",Table7[[#This Row],[Min]])-1),Table1[Content Sku],0),14,1,1,"Entities")),"review","ok"),"ok")</f>
        <v>ok</v>
      </c>
      <c r="U527" t="s">
        <v>402</v>
      </c>
      <c r="V527">
        <v>0</v>
      </c>
      <c r="W527">
        <v>0</v>
      </c>
      <c r="X527" t="s">
        <v>8</v>
      </c>
      <c r="Y527"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25000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402</v>
      </c>
      <c r="V528">
        <v>10000</v>
      </c>
      <c r="W528">
        <v>0</v>
      </c>
      <c r="X528" t="s">
        <v>206</v>
      </c>
      <c r="Y528"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20000</v>
      </c>
      <c r="H529" t="s">
        <v>206</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7000</v>
      </c>
      <c r="G531">
        <v>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24000</v>
      </c>
      <c r="W531">
        <v>0</v>
      </c>
      <c r="X531" t="s">
        <v>206</v>
      </c>
      <c r="Y531"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0</v>
      </c>
      <c r="G532">
        <v>27000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0</v>
      </c>
      <c r="W532">
        <v>0</v>
      </c>
      <c r="X532" t="s">
        <v>8</v>
      </c>
      <c r="Y532"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35000</v>
      </c>
      <c r="G533">
        <v>0</v>
      </c>
      <c r="H533" t="s">
        <v>206</v>
      </c>
      <c r="I533" s="75" t="str">
        <f ca="1">IF(Table7[[#This Row],[Type]]="KILL",IF(_xlfn.NUMBERVALUE(RIGHT(Table7[[#This Row],[Min]],LEN(Table7[[#This Row],[Min]])-FIND("-",Table7[[#This Row],[Min]])))&gt;INDIRECT(ADDRESS(11+MATCH(LEFT(Table7[[#This Row],[Min]],FIND("-",Table7[[#This Row],[Min]])-1),Table1[Content Sku],0),14,1,1,"Entities")),"review","ok"),"ok")</f>
        <v>ok</v>
      </c>
      <c r="U533" t="s">
        <v>393</v>
      </c>
      <c r="V533">
        <v>0</v>
      </c>
      <c r="W533">
        <v>0</v>
      </c>
      <c r="X533" t="s">
        <v>8</v>
      </c>
      <c r="Y533" t="str">
        <f ca="1">IF(Table15[[#This Row],[Type]]="KILL",IF(_xlfn.NUMBERVALUE(RIGHT(Table15[[#This Row],[Min]],LEN(Table15[[#This Row],[Min]])-FIND("-",Table15[[#This Row],[Min]])))&gt;INDIRECT(ADDRESS(11+MATCH(LEFT(Table15[[#This Row],[Min]],FIND("-",Table15[[#This Row],[Min]])-1),Table1[Content Sku],0),16,1,1,"Entities")),"review","ok"),"ok")</f>
        <v>ok</v>
      </c>
      <c r="AK533" t="s">
        <v>2777</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26000</v>
      </c>
      <c r="W534">
        <v>0</v>
      </c>
      <c r="X534" t="s">
        <v>206</v>
      </c>
      <c r="Y534" t="str">
        <f ca="1">IF(Table15[[#This Row],[Type]]="KILL",IF(_xlfn.NUMBERVALUE(RIGHT(Table15[[#This Row],[Min]],LEN(Table15[[#This Row],[Min]])-FIND("-",Table15[[#This Row],[Min]])))&gt;INDIRECT(ADDRESS(11+MATCH(LEFT(Table15[[#This Row],[Min]],FIND("-",Table15[[#This Row],[Min]])-1),Table1[Content Sku],0),16,1,1,"Entities")),"review","ok"),"ok")</f>
        <v>ok</v>
      </c>
      <c r="AK534" t="s">
        <v>2777</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0</v>
      </c>
      <c r="H535" t="s">
        <v>8</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t="str">
        <f ca="1">IF(Table15[[#This Row],[Type]]="KILL",IF(_xlfn.NUMBERVALUE(RIGHT(Table15[[#This Row],[Min]],LEN(Table15[[#This Row],[Min]])-FIND("-",Table15[[#This Row],[Min]])))&gt;INDIRECT(ADDRESS(11+MATCH(LEFT(Table15[[#This Row],[Min]],FIND("-",Table15[[#This Row],[Min]])-1),Table1[Content Sku],0),16,1,1,"Entities")),"review","ok"),"ok")</f>
        <v>ok</v>
      </c>
      <c r="AK535" t="s">
        <v>2734</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0</v>
      </c>
      <c r="G536">
        <v>6000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t="str">
        <f ca="1">IF(Table15[[#This Row],[Type]]="KILL",IF(_xlfn.NUMBERVALUE(RIGHT(Table15[[#This Row],[Min]],LEN(Table15[[#This Row],[Min]])-FIND("-",Table15[[#This Row],[Min]])))&gt;INDIRECT(ADDRESS(11+MATCH(LEFT(Table15[[#This Row],[Min]],FIND("-",Table15[[#This Row],[Min]])-1),Table1[Content Sku],0),16,1,1,"Entities")),"review","ok"),"ok")</f>
        <v>ok</v>
      </c>
      <c r="AK536" t="s">
        <v>2734</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900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3600</v>
      </c>
      <c r="G538">
        <v>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0</v>
      </c>
      <c r="G539">
        <v>16000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8000</v>
      </c>
      <c r="G540">
        <v>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29000</v>
      </c>
      <c r="G541">
        <v>39000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17000</v>
      </c>
      <c r="W541">
        <v>0</v>
      </c>
      <c r="X541" t="s">
        <v>206</v>
      </c>
      <c r="Y541"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7000</v>
      </c>
      <c r="G542">
        <v>0</v>
      </c>
      <c r="H542" t="s">
        <v>206</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0</v>
      </c>
      <c r="G543">
        <v>0</v>
      </c>
      <c r="H543" t="s">
        <v>8</v>
      </c>
      <c r="I543" s="75" t="str">
        <f ca="1">IF(Table7[[#This Row],[Type]]="KILL",IF(_xlfn.NUMBERVALUE(RIGHT(Table7[[#This Row],[Min]],LEN(Table7[[#This Row],[Min]])-FIND("-",Table7[[#This Row],[Min]])))&gt;INDIRECT(ADDRESS(11+MATCH(LEFT(Table7[[#This Row],[Min]],FIND("-",Table7[[#This Row],[Min]])-1),Table1[Content Sku],0),14,1,1,"Entities")),"review","ok"),"ok")</f>
        <v>ok</v>
      </c>
      <c r="U543" t="s">
        <v>393</v>
      </c>
      <c r="V543">
        <v>18000</v>
      </c>
      <c r="W543">
        <v>0</v>
      </c>
      <c r="X543" t="s">
        <v>206</v>
      </c>
      <c r="Y543"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4000</v>
      </c>
      <c r="G544">
        <v>0</v>
      </c>
      <c r="H544" t="s">
        <v>206</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0</v>
      </c>
      <c r="W545">
        <v>0</v>
      </c>
      <c r="X545" t="s">
        <v>8</v>
      </c>
      <c r="Y54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393</v>
      </c>
      <c r="V547">
        <v>0</v>
      </c>
      <c r="W547">
        <v>0</v>
      </c>
      <c r="X547" t="s">
        <v>8</v>
      </c>
      <c r="Y547"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15000</v>
      </c>
      <c r="H548" t="s">
        <v>206</v>
      </c>
      <c r="I548" s="75" t="str">
        <f ca="1">IF(Table7[[#This Row],[Type]]="KILL",IF(_xlfn.NUMBERVALUE(RIGHT(Table7[[#This Row],[Min]],LEN(Table7[[#This Row],[Min]])-FIND("-",Table7[[#This Row],[Min]])))&gt;INDIRECT(ADDRESS(11+MATCH(LEFT(Table7[[#This Row],[Min]],FIND("-",Table7[[#This Row],[Min]])-1),Table1[Content Sku],0),14,1,1,"Entities")),"review","ok"),"ok")</f>
        <v>ok</v>
      </c>
      <c r="U548" t="s">
        <v>393</v>
      </c>
      <c r="V548">
        <v>22000</v>
      </c>
      <c r="W548">
        <v>0</v>
      </c>
      <c r="X548" t="s">
        <v>206</v>
      </c>
      <c r="Y548"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393</v>
      </c>
      <c r="V550">
        <v>0</v>
      </c>
      <c r="W550">
        <v>0</v>
      </c>
      <c r="X550" t="s">
        <v>8</v>
      </c>
      <c r="Y550"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393</v>
      </c>
      <c r="V551">
        <v>0</v>
      </c>
      <c r="W551">
        <v>0</v>
      </c>
      <c r="X551" t="s">
        <v>8</v>
      </c>
      <c r="Y551"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92</v>
      </c>
      <c r="F552">
        <v>0</v>
      </c>
      <c r="G552">
        <v>25000</v>
      </c>
      <c r="H552" t="s">
        <v>206</v>
      </c>
      <c r="I552" s="75" t="str">
        <f ca="1">IF(Table7[[#This Row],[Type]]="KILL",IF(_xlfn.NUMBERVALUE(RIGHT(Table7[[#This Row],[Min]],LEN(Table7[[#This Row],[Min]])-FIND("-",Table7[[#This Row],[Min]])))&gt;INDIRECT(ADDRESS(11+MATCH(LEFT(Table7[[#This Row],[Min]],FIND("-",Table7[[#This Row],[Min]])-1),Table1[Content Sku],0),14,1,1,"Entities")),"review","ok"),"ok")</f>
        <v>ok</v>
      </c>
      <c r="U552" t="s">
        <v>393</v>
      </c>
      <c r="V552">
        <v>0</v>
      </c>
      <c r="W552">
        <v>0</v>
      </c>
      <c r="X552" t="s">
        <v>8</v>
      </c>
      <c r="Y552"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393</v>
      </c>
      <c r="V553">
        <v>0</v>
      </c>
      <c r="W553">
        <v>0</v>
      </c>
      <c r="X553" t="s">
        <v>8</v>
      </c>
      <c r="Y553"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393</v>
      </c>
      <c r="V554">
        <v>0</v>
      </c>
      <c r="W554">
        <v>0</v>
      </c>
      <c r="X554" t="s">
        <v>8</v>
      </c>
      <c r="Y554"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393</v>
      </c>
      <c r="V555">
        <v>0</v>
      </c>
      <c r="W555">
        <v>45000</v>
      </c>
      <c r="X555" t="s">
        <v>206</v>
      </c>
      <c r="Y55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4000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20000</v>
      </c>
      <c r="W556">
        <v>0</v>
      </c>
      <c r="X556" t="s">
        <v>206</v>
      </c>
      <c r="Y556"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5000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X557" t="s">
        <v>8</v>
      </c>
      <c r="Y557"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0</v>
      </c>
      <c r="G558">
        <v>27000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0</v>
      </c>
      <c r="W558">
        <v>0</v>
      </c>
      <c r="X558" t="s">
        <v>8</v>
      </c>
      <c r="Y558"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28000</v>
      </c>
      <c r="G559">
        <v>0</v>
      </c>
      <c r="H559" t="s">
        <v>206</v>
      </c>
      <c r="I559" s="75"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X559" t="s">
        <v>8</v>
      </c>
      <c r="Y559"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X560" t="s">
        <v>8</v>
      </c>
      <c r="Y560"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0</v>
      </c>
      <c r="X561" t="s">
        <v>8</v>
      </c>
      <c r="Y561" t="str">
        <f ca="1">IF(Table15[[#This Row],[Type]]="KILL",IF(_xlfn.NUMBERVALUE(RIGHT(Table15[[#This Row],[Min]],LEN(Table15[[#This Row],[Min]])-FIND("-",Table15[[#This Row],[Min]])))&gt;INDIRECT(ADDRESS(11+MATCH(LEFT(Table15[[#This Row],[Min]],FIND("-",Table15[[#This Row],[Min]])-1),Table1[Content Sku],0),16,1,1,"Entities")),"review","ok"),"ok")</f>
        <v>ok</v>
      </c>
      <c r="AK561" t="s">
        <v>2737</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32000</v>
      </c>
      <c r="W562">
        <v>0</v>
      </c>
      <c r="X562" t="s">
        <v>206</v>
      </c>
      <c r="Y562" t="str">
        <f ca="1">IF(Table15[[#This Row],[Type]]="KILL",IF(_xlfn.NUMBERVALUE(RIGHT(Table15[[#This Row],[Min]],LEN(Table15[[#This Row],[Min]])-FIND("-",Table15[[#This Row],[Min]])))&gt;INDIRECT(ADDRESS(11+MATCH(LEFT(Table15[[#This Row],[Min]],FIND("-",Table15[[#This Row],[Min]])-1),Table1[Content Sku],0),16,1,1,"Entities")),"review","ok"),"ok")</f>
        <v>ok</v>
      </c>
      <c r="AK562" t="s">
        <v>2737</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0</v>
      </c>
      <c r="H563" t="s">
        <v>8</v>
      </c>
      <c r="I563" s="75"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X563" t="s">
        <v>8</v>
      </c>
      <c r="Y563" t="str">
        <f ca="1">IF(Table15[[#This Row],[Type]]="KILL",IF(_xlfn.NUMBERVALUE(RIGHT(Table15[[#This Row],[Min]],LEN(Table15[[#This Row],[Min]])-FIND("-",Table15[[#This Row],[Min]])))&gt;INDIRECT(ADDRESS(11+MATCH(LEFT(Table15[[#This Row],[Min]],FIND("-",Table15[[#This Row],[Min]])-1),Table1[Content Sku],0),16,1,1,"Entities")),"review","ok"),"ok")</f>
        <v>ok</v>
      </c>
      <c r="AK563" t="s">
        <v>2737</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7000</v>
      </c>
      <c r="H564" t="s">
        <v>206</v>
      </c>
      <c r="I564" s="75" t="str">
        <f ca="1">IF(Table7[[#This Row],[Type]]="KILL",IF(_xlfn.NUMBERVALUE(RIGHT(Table7[[#This Row],[Min]],LEN(Table7[[#This Row],[Min]])-FIND("-",Table7[[#This Row],[Min]])))&gt;INDIRECT(ADDRESS(11+MATCH(LEFT(Table7[[#This Row],[Min]],FIND("-",Table7[[#This Row],[Min]])-1),Table1[Content Sku],0),14,1,1,"Entities")),"review","ok"),"ok")</f>
        <v>ok</v>
      </c>
      <c r="U564" t="s">
        <v>393</v>
      </c>
      <c r="V564">
        <v>0</v>
      </c>
      <c r="W564">
        <v>0</v>
      </c>
      <c r="X564" t="s">
        <v>8</v>
      </c>
      <c r="Y564" t="str">
        <f ca="1">IF(Table15[[#This Row],[Type]]="KILL",IF(_xlfn.NUMBERVALUE(RIGHT(Table15[[#This Row],[Min]],LEN(Table15[[#This Row],[Min]])-FIND("-",Table15[[#This Row],[Min]])))&gt;INDIRECT(ADDRESS(11+MATCH(LEFT(Table15[[#This Row],[Min]],FIND("-",Table15[[#This Row],[Min]])-1),Table1[Content Sku],0),16,1,1,"Entities")),"review","ok"),"ok")</f>
        <v>ok</v>
      </c>
      <c r="AK564" t="s">
        <v>2737</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393</v>
      </c>
      <c r="V565">
        <v>19000</v>
      </c>
      <c r="W565">
        <v>0</v>
      </c>
      <c r="X565" t="s">
        <v>206</v>
      </c>
      <c r="Y565" t="str">
        <f ca="1">IF(Table15[[#This Row],[Type]]="KILL",IF(_xlfn.NUMBERVALUE(RIGHT(Table15[[#This Row],[Min]],LEN(Table15[[#This Row],[Min]])-FIND("-",Table15[[#This Row],[Min]])))&gt;INDIRECT(ADDRESS(11+MATCH(LEFT(Table15[[#This Row],[Min]],FIND("-",Table15[[#This Row],[Min]])-1),Table1[Content Sku],0),16,1,1,"Entities")),"review","ok"),"ok")</f>
        <v>ok</v>
      </c>
      <c r="AK565" t="s">
        <v>2737</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15000</v>
      </c>
      <c r="H566" t="s">
        <v>206</v>
      </c>
      <c r="I566" s="75"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X566" t="s">
        <v>8</v>
      </c>
      <c r="Y566" t="str">
        <f ca="1">IF(Table15[[#This Row],[Type]]="KILL",IF(_xlfn.NUMBERVALUE(RIGHT(Table15[[#This Row],[Min]],LEN(Table15[[#This Row],[Min]])-FIND("-",Table15[[#This Row],[Min]])))&gt;INDIRECT(ADDRESS(11+MATCH(LEFT(Table15[[#This Row],[Min]],FIND("-",Table15[[#This Row],[Min]])-1),Table1[Content Sku],0),16,1,1,"Entities")),"review","ok"),"ok")</f>
        <v>ok</v>
      </c>
      <c r="AK566" t="s">
        <v>2743</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15000</v>
      </c>
      <c r="W567">
        <v>0</v>
      </c>
      <c r="X567" t="s">
        <v>206</v>
      </c>
      <c r="Y567" t="str">
        <f ca="1">IF(Table15[[#This Row],[Type]]="KILL",IF(_xlfn.NUMBERVALUE(RIGHT(Table15[[#This Row],[Min]],LEN(Table15[[#This Row],[Min]])-FIND("-",Table15[[#This Row],[Min]])))&gt;INDIRECT(ADDRESS(11+MATCH(LEFT(Table15[[#This Row],[Min]],FIND("-",Table15[[#This Row],[Min]])-1),Table1[Content Sku],0),16,1,1,"Entities")),"review","ok"),"ok")</f>
        <v>ok</v>
      </c>
      <c r="AK567" t="s">
        <v>2745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0</v>
      </c>
      <c r="W568">
        <v>0</v>
      </c>
      <c r="X568" t="s">
        <v>8</v>
      </c>
      <c r="Y568" t="str">
        <f ca="1">IF(Table15[[#This Row],[Type]]="KILL",IF(_xlfn.NUMBERVALUE(RIGHT(Table15[[#This Row],[Min]],LEN(Table15[[#This Row],[Min]])-FIND("-",Table15[[#This Row],[Min]])))&gt;INDIRECT(ADDRESS(11+MATCH(LEFT(Table15[[#This Row],[Min]],FIND("-",Table15[[#This Row],[Min]])-1),Table1[Content Sku],0),16,1,1,"Entities")),"review","ok"),"ok")</f>
        <v>ok</v>
      </c>
      <c r="AK568" t="s">
        <v>2747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X569" t="s">
        <v>8</v>
      </c>
      <c r="Y569" t="str">
        <f ca="1">IF(Table15[[#This Row],[Type]]="KILL",IF(_xlfn.NUMBERVALUE(RIGHT(Table15[[#This Row],[Min]],LEN(Table15[[#This Row],[Min]])-FIND("-",Table15[[#This Row],[Min]])))&gt;INDIRECT(ADDRESS(11+MATCH(LEFT(Table15[[#This Row],[Min]],FIND("-",Table15[[#This Row],[Min]])-1),Table1[Content Sku],0),16,1,1,"Entities")),"review","ok"),"ok")</f>
        <v>ok</v>
      </c>
      <c r="AK569" t="s">
        <v>2747</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93</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0</v>
      </c>
      <c r="W570">
        <v>0</v>
      </c>
      <c r="X570" t="s">
        <v>8</v>
      </c>
      <c r="Y570" t="str">
        <f ca="1">IF(Table15[[#This Row],[Type]]="KILL",IF(_xlfn.NUMBERVALUE(RIGHT(Table15[[#This Row],[Min]],LEN(Table15[[#This Row],[Min]])-FIND("-",Table15[[#This Row],[Min]])))&gt;INDIRECT(ADDRESS(11+MATCH(LEFT(Table15[[#This Row],[Min]],FIND("-",Table15[[#This Row],[Min]])-1),Table1[Content Sku],0),16,1,1,"Entities")),"review","ok"),"ok")</f>
        <v>ok</v>
      </c>
      <c r="AK570" t="s">
        <v>2747</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0</v>
      </c>
      <c r="X571" t="s">
        <v>8</v>
      </c>
      <c r="Y571" t="str">
        <f ca="1">IF(Table15[[#This Row],[Type]]="KILL",IF(_xlfn.NUMBERVALUE(RIGHT(Table15[[#This Row],[Min]],LEN(Table15[[#This Row],[Min]])-FIND("-",Table15[[#This Row],[Min]])))&gt;INDIRECT(ADDRESS(11+MATCH(LEFT(Table15[[#This Row],[Min]],FIND("-",Table15[[#This Row],[Min]])-1),Table1[Content Sku],0),16,1,1,"Entities")),"review","ok"),"ok")</f>
        <v>ok</v>
      </c>
      <c r="AK571" t="s">
        <v>2747</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94</v>
      </c>
      <c r="F572">
        <v>0</v>
      </c>
      <c r="G572">
        <v>27000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14000</v>
      </c>
      <c r="W572">
        <v>0</v>
      </c>
      <c r="X572" t="s">
        <v>206</v>
      </c>
      <c r="Y572" t="str">
        <f ca="1">IF(Table15[[#This Row],[Type]]="KILL",IF(_xlfn.NUMBERVALUE(RIGHT(Table15[[#This Row],[Min]],LEN(Table15[[#This Row],[Min]])-FIND("-",Table15[[#This Row],[Min]])))&gt;INDIRECT(ADDRESS(11+MATCH(LEFT(Table15[[#This Row],[Min]],FIND("-",Table15[[#This Row],[Min]])-1),Table1[Content Sku],0),16,1,1,"Entities")),"review","ok"),"ok")</f>
        <v>ok</v>
      </c>
      <c r="AK572" t="s">
        <v>2747</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20000</v>
      </c>
      <c r="G573">
        <v>30000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X573" t="s">
        <v>8</v>
      </c>
      <c r="Y573" t="str">
        <f ca="1">IF(Table15[[#This Row],[Type]]="KILL",IF(_xlfn.NUMBERVALUE(RIGHT(Table15[[#This Row],[Min]],LEN(Table15[[#This Row],[Min]])-FIND("-",Table15[[#This Row],[Min]])))&gt;INDIRECT(ADDRESS(11+MATCH(LEFT(Table15[[#This Row],[Min]],FIND("-",Table15[[#This Row],[Min]])-1),Table1[Content Sku],0),16,1,1,"Entities")),"review","ok"),"ok")</f>
        <v>ok</v>
      </c>
      <c r="AK573" t="s">
        <v>2747</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2200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X574" t="s">
        <v>8</v>
      </c>
      <c r="Y574" t="str">
        <f ca="1">IF(Table15[[#This Row],[Type]]="KILL",IF(_xlfn.NUMBERVALUE(RIGHT(Table15[[#This Row],[Min]],LEN(Table15[[#This Row],[Min]])-FIND("-",Table15[[#This Row],[Min]])))&gt;INDIRECT(ADDRESS(11+MATCH(LEFT(Table15[[#This Row],[Min]],FIND("-",Table15[[#This Row],[Min]])-1),Table1[Content Sku],0),16,1,1,"Entities")),"review","ok"),"ok")</f>
        <v>ok</v>
      </c>
      <c r="AK574" t="s">
        <v>2747</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1800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0</v>
      </c>
      <c r="W575">
        <v>0</v>
      </c>
      <c r="X575" t="s">
        <v>8</v>
      </c>
      <c r="Y575" t="str">
        <f ca="1">IF(Table15[[#This Row],[Type]]="KILL",IF(_xlfn.NUMBERVALUE(RIGHT(Table15[[#This Row],[Min]],LEN(Table15[[#This Row],[Min]])-FIND("-",Table15[[#This Row],[Min]])))&gt;INDIRECT(ADDRESS(11+MATCH(LEFT(Table15[[#This Row],[Min]],FIND("-",Table15[[#This Row],[Min]])-1),Table1[Content Sku],0),16,1,1,"Entities")),"review","ok"),"ok")</f>
        <v>ok</v>
      </c>
      <c r="AK575" t="s">
        <v>2747</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3800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t="str">
        <f ca="1">IF(Table15[[#This Row],[Type]]="KILL",IF(_xlfn.NUMBERVALUE(RIGHT(Table15[[#This Row],[Min]],LEN(Table15[[#This Row],[Min]])-FIND("-",Table15[[#This Row],[Min]])))&gt;INDIRECT(ADDRESS(11+MATCH(LEFT(Table15[[#This Row],[Min]],FIND("-",Table15[[#This Row],[Min]])-1),Table1[Content Sku],0),16,1,1,"Entities")),"review","ok"),"ok")</f>
        <v>ok</v>
      </c>
      <c r="AK576" t="s">
        <v>2747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25000</v>
      </c>
      <c r="G577">
        <v>0</v>
      </c>
      <c r="H577" t="s">
        <v>206</v>
      </c>
      <c r="I577" s="75" t="str">
        <f ca="1">IF(Table7[[#This Row],[Type]]="KILL",IF(_xlfn.NUMBERVALUE(RIGHT(Table7[[#This Row],[Min]],LEN(Table7[[#This Row],[Min]])-FIND("-",Table7[[#This Row],[Min]])))&gt;INDIRECT(ADDRESS(11+MATCH(LEFT(Table7[[#This Row],[Min]],FIND("-",Table7[[#This Row],[Min]])-1),Table1[Content Sku],0),14,1,1,"Entities")),"review","ok"),"ok")</f>
        <v>ok</v>
      </c>
      <c r="U577" t="s">
        <v>393</v>
      </c>
      <c r="V577">
        <v>30000</v>
      </c>
      <c r="W577">
        <v>0</v>
      </c>
      <c r="X577" t="s">
        <v>206</v>
      </c>
      <c r="Y577" t="str">
        <f ca="1">IF(Table15[[#This Row],[Type]]="KILL",IF(_xlfn.NUMBERVALUE(RIGHT(Table15[[#This Row],[Min]],LEN(Table15[[#This Row],[Min]])-FIND("-",Table15[[#This Row],[Min]])))&gt;INDIRECT(ADDRESS(11+MATCH(LEFT(Table15[[#This Row],[Min]],FIND("-",Table15[[#This Row],[Min]])-1),Table1[Content Sku],0),16,1,1,"Entities")),"review","ok"),"ok")</f>
        <v>ok</v>
      </c>
      <c r="AK577" t="s">
        <v>2747</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t="str">
        <f ca="1">IF(Table15[[#This Row],[Type]]="KILL",IF(_xlfn.NUMBERVALUE(RIGHT(Table15[[#This Row],[Min]],LEN(Table15[[#This Row],[Min]])-FIND("-",Table15[[#This Row],[Min]])))&gt;INDIRECT(ADDRESS(11+MATCH(LEFT(Table15[[#This Row],[Min]],FIND("-",Table15[[#This Row],[Min]])-1),Table1[Content Sku],0),16,1,1,"Entities")),"review","ok"),"ok")</f>
        <v>ok</v>
      </c>
      <c r="AK578" t="s">
        <v>2749</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0</v>
      </c>
      <c r="H579" t="s">
        <v>8</v>
      </c>
      <c r="I579" s="75" t="str">
        <f ca="1">IF(Table7[[#This Row],[Type]]="KILL",IF(_xlfn.NUMBERVALUE(RIGHT(Table7[[#This Row],[Min]],LEN(Table7[[#This Row],[Min]])-FIND("-",Table7[[#This Row],[Min]])))&gt;INDIRECT(ADDRESS(11+MATCH(LEFT(Table7[[#This Row],[Min]],FIND("-",Table7[[#This Row],[Min]])-1),Table1[Content Sku],0),14,1,1,"Entities")),"review","ok"),"ok")</f>
        <v>ok</v>
      </c>
      <c r="U579" t="s">
        <v>393</v>
      </c>
      <c r="V579">
        <v>28000</v>
      </c>
      <c r="W579">
        <v>0</v>
      </c>
      <c r="X579" t="s">
        <v>206</v>
      </c>
      <c r="Y579" t="str">
        <f ca="1">IF(Table15[[#This Row],[Type]]="KILL",IF(_xlfn.NUMBERVALUE(RIGHT(Table15[[#This Row],[Min]],LEN(Table15[[#This Row],[Min]])-FIND("-",Table15[[#This Row],[Min]])))&gt;INDIRECT(ADDRESS(11+MATCH(LEFT(Table15[[#This Row],[Min]],FIND("-",Table15[[#This Row],[Min]])-1),Table1[Content Sku],0),16,1,1,"Entities")),"review","ok"),"ok")</f>
        <v>ok</v>
      </c>
      <c r="AK579" t="s">
        <v>2749</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18000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t="str">
        <f ca="1">IF(Table15[[#This Row],[Type]]="KILL",IF(_xlfn.NUMBERVALUE(RIGHT(Table15[[#This Row],[Min]],LEN(Table15[[#This Row],[Min]])-FIND("-",Table15[[#This Row],[Min]])))&gt;INDIRECT(ADDRESS(11+MATCH(LEFT(Table15[[#This Row],[Min]],FIND("-",Table15[[#This Row],[Min]])-1),Table1[Content Sku],0),16,1,1,"Entities")),"review","ok"),"ok")</f>
        <v>ok</v>
      </c>
      <c r="AK580" t="s">
        <v>2749</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2800</v>
      </c>
      <c r="G581">
        <v>0</v>
      </c>
      <c r="H581" t="s">
        <v>206</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t="str">
        <f ca="1">IF(Table15[[#This Row],[Type]]="KILL",IF(_xlfn.NUMBERVALUE(RIGHT(Table15[[#This Row],[Min]],LEN(Table15[[#This Row],[Min]])-FIND("-",Table15[[#This Row],[Min]])))&gt;INDIRECT(ADDRESS(11+MATCH(LEFT(Table15[[#This Row],[Min]],FIND("-",Table15[[#This Row],[Min]])-1),Table1[Content Sku],0),16,1,1,"Entities")),"review","ok"),"ok")</f>
        <v>ok</v>
      </c>
      <c r="AK581" t="s">
        <v>2749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t="str">
        <f ca="1">IF(Table15[[#This Row],[Type]]="KILL",IF(_xlfn.NUMBERVALUE(RIGHT(Table15[[#This Row],[Min]],LEN(Table15[[#This Row],[Min]])-FIND("-",Table15[[#This Row],[Min]])))&gt;INDIRECT(ADDRESS(11+MATCH(LEFT(Table15[[#This Row],[Min]],FIND("-",Table15[[#This Row],[Min]])-1),Table1[Content Sku],0),16,1,1,"Entities")),"review","ok"),"ok")</f>
        <v>ok</v>
      </c>
      <c r="AK582" t="s">
        <v>2749</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t="str">
        <f ca="1">IF(Table15[[#This Row],[Type]]="KILL",IF(_xlfn.NUMBERVALUE(RIGHT(Table15[[#This Row],[Min]],LEN(Table15[[#This Row],[Min]])-FIND("-",Table15[[#This Row],[Min]])))&gt;INDIRECT(ADDRESS(11+MATCH(LEFT(Table15[[#This Row],[Min]],FIND("-",Table15[[#This Row],[Min]])-1),Table1[Content Sku],0),16,1,1,"Entities")),"review","ok"),"ok")</f>
        <v>ok</v>
      </c>
      <c r="AK583" t="s">
        <v>2749</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t="str">
        <f ca="1">IF(Table15[[#This Row],[Type]]="KILL",IF(_xlfn.NUMBERVALUE(RIGHT(Table15[[#This Row],[Min]],LEN(Table15[[#This Row],[Min]])-FIND("-",Table15[[#This Row],[Min]])))&gt;INDIRECT(ADDRESS(11+MATCH(LEFT(Table15[[#This Row],[Min]],FIND("-",Table15[[#This Row],[Min]])-1),Table1[Content Sku],0),16,1,1,"Entities")),"review","ok"),"ok")</f>
        <v>ok</v>
      </c>
      <c r="AK584" t="s">
        <v>2749</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34000</v>
      </c>
      <c r="G586">
        <v>0</v>
      </c>
      <c r="H586" t="s">
        <v>206</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0</v>
      </c>
      <c r="H587" t="s">
        <v>8</v>
      </c>
      <c r="I587" s="75" t="str">
        <f ca="1">IF(Table7[[#This Row],[Type]]="KILL",IF(_xlfn.NUMBERVALUE(RIGHT(Table7[[#This Row],[Min]],LEN(Table7[[#This Row],[Min]])-FIND("-",Table7[[#This Row],[Min]])))&gt;INDIRECT(ADDRESS(11+MATCH(LEFT(Table7[[#This Row],[Min]],FIND("-",Table7[[#This Row],[Min]])-1),Table1[Content Sku],0),14,1,1,"Entities")),"review","ok"),"ok")</f>
        <v>ok</v>
      </c>
      <c r="U587" t="s">
        <v>393</v>
      </c>
      <c r="V587">
        <v>13000</v>
      </c>
      <c r="W587">
        <v>35000</v>
      </c>
      <c r="X587" t="s">
        <v>206</v>
      </c>
      <c r="Y587"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26000</v>
      </c>
      <c r="H588" t="s">
        <v>206</v>
      </c>
      <c r="I588" s="75" t="str">
        <f ca="1">IF(Table7[[#This Row],[Type]]="KILL",IF(_xlfn.NUMBERVALUE(RIGHT(Table7[[#This Row],[Min]],LEN(Table7[[#This Row],[Min]])-FIND("-",Table7[[#This Row],[Min]])))&gt;INDIRECT(ADDRESS(11+MATCH(LEFT(Table7[[#This Row],[Min]],FIND("-",Table7[[#This Row],[Min]])-1),Table1[Content Sku],0),14,1,1,"Entities")),"review","ok"),"ok")</f>
        <v>ok</v>
      </c>
      <c r="U588" t="s">
        <v>393</v>
      </c>
      <c r="V588">
        <v>16000</v>
      </c>
      <c r="W588">
        <v>0</v>
      </c>
      <c r="X588" t="s">
        <v>206</v>
      </c>
      <c r="Y588"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7000</v>
      </c>
      <c r="H590" t="s">
        <v>206</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12000</v>
      </c>
      <c r="G592">
        <v>0</v>
      </c>
      <c r="H592" t="s">
        <v>206</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45000</v>
      </c>
      <c r="X594" t="s">
        <v>206</v>
      </c>
      <c r="Y594"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22000</v>
      </c>
      <c r="W595">
        <v>0</v>
      </c>
      <c r="X595" t="s">
        <v>206</v>
      </c>
      <c r="Y59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21000</v>
      </c>
      <c r="W596">
        <v>0</v>
      </c>
      <c r="X596" t="s">
        <v>206</v>
      </c>
      <c r="Y596"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36000</v>
      </c>
      <c r="G604">
        <v>0</v>
      </c>
      <c r="H604" t="s">
        <v>206</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15000</v>
      </c>
      <c r="G607">
        <v>0</v>
      </c>
      <c r="H607" t="s">
        <v>206</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20000</v>
      </c>
      <c r="W608">
        <v>0</v>
      </c>
      <c r="X608" t="s">
        <v>206</v>
      </c>
      <c r="Y608"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12000</v>
      </c>
      <c r="W610">
        <v>0</v>
      </c>
      <c r="X610" t="s">
        <v>206</v>
      </c>
      <c r="Y610"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28000</v>
      </c>
      <c r="G612">
        <v>0</v>
      </c>
      <c r="H612" t="s">
        <v>206</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t="str">
        <f ca="1">IF(Table15[[#This Row],[Type]]="KILL",IF(_xlfn.NUMBERVALUE(RIGHT(Table15[[#This Row],[Min]],LEN(Table15[[#This Row],[Min]])-FIND("-",Table15[[#This Row],[Min]])))&gt;INDIRECT(ADDRESS(11+MATCH(LEFT(Table15[[#This Row],[Min]],FIND("-",Table15[[#This Row],[Min]])-1),Table1[Content Sku],0),16,1,1,"Entities")),"review","ok"),"ok")</f>
        <v>ok</v>
      </c>
      <c r="AK612" t="s">
        <v>2752</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63</v>
      </c>
      <c r="V613">
        <v>0</v>
      </c>
      <c r="W613">
        <v>0</v>
      </c>
      <c r="X613" t="s">
        <v>8</v>
      </c>
      <c r="Y613" t="str">
        <f ca="1">IF(Table15[[#This Row],[Type]]="KILL",IF(_xlfn.NUMBERVALUE(RIGHT(Table15[[#This Row],[Min]],LEN(Table15[[#This Row],[Min]])-FIND("-",Table15[[#This Row],[Min]])))&gt;INDIRECT(ADDRESS(11+MATCH(LEFT(Table15[[#This Row],[Min]],FIND("-",Table15[[#This Row],[Min]])-1),Table1[Content Sku],0),16,1,1,"Entities")),"review","ok"),"ok")</f>
        <v>ok</v>
      </c>
      <c r="AK613" t="s">
        <v>2752</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63</v>
      </c>
      <c r="V614">
        <v>0</v>
      </c>
      <c r="W614">
        <v>0</v>
      </c>
      <c r="X614" t="s">
        <v>8</v>
      </c>
      <c r="Y614" t="str">
        <f ca="1">IF(Table15[[#This Row],[Type]]="KILL",IF(_xlfn.NUMBERVALUE(RIGHT(Table15[[#This Row],[Min]],LEN(Table15[[#This Row],[Min]])-FIND("-",Table15[[#This Row],[Min]])))&gt;INDIRECT(ADDRESS(11+MATCH(LEFT(Table15[[#This Row],[Min]],FIND("-",Table15[[#This Row],[Min]])-1),Table1[Content Sku],0),16,1,1,"Entities")),"review","ok"),"ok")</f>
        <v>ok</v>
      </c>
      <c r="AK614" t="s">
        <v>2752</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64</v>
      </c>
      <c r="V615">
        <v>0</v>
      </c>
      <c r="W615">
        <v>0</v>
      </c>
      <c r="X615" t="s">
        <v>8</v>
      </c>
      <c r="Y615" t="str">
        <f ca="1">IF(Table15[[#This Row],[Type]]="KILL",IF(_xlfn.NUMBERVALUE(RIGHT(Table15[[#This Row],[Min]],LEN(Table15[[#This Row],[Min]])-FIND("-",Table15[[#This Row],[Min]])))&gt;INDIRECT(ADDRESS(11+MATCH(LEFT(Table15[[#This Row],[Min]],FIND("-",Table15[[#This Row],[Min]])-1),Table1[Content Sku],0),16,1,1,"Entities")),"review","ok"),"ok")</f>
        <v>ok</v>
      </c>
      <c r="AK615" t="s">
        <v>2752</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64</v>
      </c>
      <c r="V616">
        <v>0</v>
      </c>
      <c r="W616">
        <v>0</v>
      </c>
      <c r="X616" t="s">
        <v>8</v>
      </c>
      <c r="Y616" t="str">
        <f ca="1">IF(Table15[[#This Row],[Type]]="KILL",IF(_xlfn.NUMBERVALUE(RIGHT(Table15[[#This Row],[Min]],LEN(Table15[[#This Row],[Min]])-FIND("-",Table15[[#This Row],[Min]])))&gt;INDIRECT(ADDRESS(11+MATCH(LEFT(Table15[[#This Row],[Min]],FIND("-",Table15[[#This Row],[Min]])-1),Table1[Content Sku],0),16,1,1,"Entities")),"review","ok"),"ok")</f>
        <v>ok</v>
      </c>
      <c r="AK616" t="s">
        <v>2752</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65</v>
      </c>
      <c r="V617">
        <v>0</v>
      </c>
      <c r="W617">
        <v>0</v>
      </c>
      <c r="X617" t="s">
        <v>8</v>
      </c>
      <c r="Y617" t="str">
        <f ca="1">IF(Table15[[#This Row],[Type]]="KILL",IF(_xlfn.NUMBERVALUE(RIGHT(Table15[[#This Row],[Min]],LEN(Table15[[#This Row],[Min]])-FIND("-",Table15[[#This Row],[Min]])))&gt;INDIRECT(ADDRESS(11+MATCH(LEFT(Table15[[#This Row],[Min]],FIND("-",Table15[[#This Row],[Min]])-1),Table1[Content Sku],0),16,1,1,"Entities")),"review","ok"),"ok")</f>
        <v>ok</v>
      </c>
      <c r="AK617" t="s">
        <v>2752</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405</v>
      </c>
      <c r="V618">
        <v>0</v>
      </c>
      <c r="W618">
        <v>0</v>
      </c>
      <c r="X618" t="s">
        <v>8</v>
      </c>
      <c r="Y618" t="str">
        <f ca="1">IF(Table15[[#This Row],[Type]]="KILL",IF(_xlfn.NUMBERVALUE(RIGHT(Table15[[#This Row],[Min]],LEN(Table15[[#This Row],[Min]])-FIND("-",Table15[[#This Row],[Min]])))&gt;INDIRECT(ADDRESS(11+MATCH(LEFT(Table15[[#This Row],[Min]],FIND("-",Table15[[#This Row],[Min]])-1),Table1[Content Sku],0),16,1,1,"Entities")),"review","ok"),"ok")</f>
        <v>ok</v>
      </c>
      <c r="AK618" t="s">
        <v>2752</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405</v>
      </c>
      <c r="V619">
        <v>0</v>
      </c>
      <c r="W619">
        <v>0</v>
      </c>
      <c r="X619" t="s">
        <v>8</v>
      </c>
      <c r="Y619" t="str">
        <f ca="1">IF(Table15[[#This Row],[Type]]="KILL",IF(_xlfn.NUMBERVALUE(RIGHT(Table15[[#This Row],[Min]],LEN(Table15[[#This Row],[Min]])-FIND("-",Table15[[#This Row],[Min]])))&gt;INDIRECT(ADDRESS(11+MATCH(LEFT(Table15[[#This Row],[Min]],FIND("-",Table15[[#This Row],[Min]])-1),Table1[Content Sku],0),16,1,1,"Entities")),"review","ok"),"ok")</f>
        <v>ok</v>
      </c>
      <c r="AK619" t="s">
        <v>2752</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405</v>
      </c>
      <c r="V620">
        <v>0</v>
      </c>
      <c r="W620">
        <v>0</v>
      </c>
      <c r="X620" t="s">
        <v>8</v>
      </c>
      <c r="Y620" t="str">
        <f ca="1">IF(Table15[[#This Row],[Type]]="KILL",IF(_xlfn.NUMBERVALUE(RIGHT(Table15[[#This Row],[Min]],LEN(Table15[[#This Row],[Min]])-FIND("-",Table15[[#This Row],[Min]])))&gt;INDIRECT(ADDRESS(11+MATCH(LEFT(Table15[[#This Row],[Min]],FIND("-",Table15[[#This Row],[Min]])-1),Table1[Content Sku],0),16,1,1,"Entities")),"review","ok"),"ok")</f>
        <v>ok</v>
      </c>
      <c r="AK620" t="s">
        <v>2752</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0</v>
      </c>
      <c r="G621">
        <v>23000</v>
      </c>
      <c r="H621" t="s">
        <v>206</v>
      </c>
      <c r="I621" s="75" t="str">
        <f ca="1">IF(Table7[[#This Row],[Type]]="KILL",IF(_xlfn.NUMBERVALUE(RIGHT(Table7[[#This Row],[Min]],LEN(Table7[[#This Row],[Min]])-FIND("-",Table7[[#This Row],[Min]])))&gt;INDIRECT(ADDRESS(11+MATCH(LEFT(Table7[[#This Row],[Min]],FIND("-",Table7[[#This Row],[Min]])-1),Table1[Content Sku],0),14,1,1,"Entities")),"review","ok"),"ok")</f>
        <v>ok</v>
      </c>
      <c r="U621" t="s">
        <v>405</v>
      </c>
      <c r="V621">
        <v>0</v>
      </c>
      <c r="W621">
        <v>0</v>
      </c>
      <c r="X621" t="s">
        <v>8</v>
      </c>
      <c r="Y621" t="str">
        <f ca="1">IF(Table15[[#This Row],[Type]]="KILL",IF(_xlfn.NUMBERVALUE(RIGHT(Table15[[#This Row],[Min]],LEN(Table15[[#This Row],[Min]])-FIND("-",Table15[[#This Row],[Min]])))&gt;INDIRECT(ADDRESS(11+MATCH(LEFT(Table15[[#This Row],[Min]],FIND("-",Table15[[#This Row],[Min]])-1),Table1[Content Sku],0),16,1,1,"Entities")),"review","ok"),"ok")</f>
        <v>ok</v>
      </c>
      <c r="AK621" t="s">
        <v>2752</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36000</v>
      </c>
      <c r="G622">
        <v>0</v>
      </c>
      <c r="H622" t="s">
        <v>206</v>
      </c>
      <c r="I622" s="75" t="str">
        <f ca="1">IF(Table7[[#This Row],[Type]]="KILL",IF(_xlfn.NUMBERVALUE(RIGHT(Table7[[#This Row],[Min]],LEN(Table7[[#This Row],[Min]])-FIND("-",Table7[[#This Row],[Min]])))&gt;INDIRECT(ADDRESS(11+MATCH(LEFT(Table7[[#This Row],[Min]],FIND("-",Table7[[#This Row],[Min]])-1),Table1[Content Sku],0),14,1,1,"Entities")),"review","ok"),"ok")</f>
        <v>ok</v>
      </c>
      <c r="U622" t="s">
        <v>405</v>
      </c>
      <c r="V622">
        <v>0</v>
      </c>
      <c r="W622">
        <v>0</v>
      </c>
      <c r="X622" t="s">
        <v>8</v>
      </c>
      <c r="Y622" t="str">
        <f ca="1">IF(Table15[[#This Row],[Type]]="KILL",IF(_xlfn.NUMBERVALUE(RIGHT(Table15[[#This Row],[Min]],LEN(Table15[[#This Row],[Min]])-FIND("-",Table15[[#This Row],[Min]])))&gt;INDIRECT(ADDRESS(11+MATCH(LEFT(Table15[[#This Row],[Min]],FIND("-",Table15[[#This Row],[Min]])-1),Table1[Content Sku],0),16,1,1,"Entities")),"review","ok"),"ok")</f>
        <v>ok</v>
      </c>
      <c r="AK622" t="s">
        <v>2752</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405</v>
      </c>
      <c r="V623">
        <v>0</v>
      </c>
      <c r="W623">
        <v>0</v>
      </c>
      <c r="X623" t="s">
        <v>8</v>
      </c>
      <c r="Y623" t="str">
        <f ca="1">IF(Table15[[#This Row],[Type]]="KILL",IF(_xlfn.NUMBERVALUE(RIGHT(Table15[[#This Row],[Min]],LEN(Table15[[#This Row],[Min]])-FIND("-",Table15[[#This Row],[Min]])))&gt;INDIRECT(ADDRESS(11+MATCH(LEFT(Table15[[#This Row],[Min]],FIND("-",Table15[[#This Row],[Min]])-1),Table1[Content Sku],0),16,1,1,"Entities")),"review","ok"),"ok")</f>
        <v>ok</v>
      </c>
      <c r="AK623" t="s">
        <v>2752</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405</v>
      </c>
      <c r="V624">
        <v>0</v>
      </c>
      <c r="W624">
        <v>0</v>
      </c>
      <c r="X624" t="s">
        <v>8</v>
      </c>
      <c r="Y624" t="str">
        <f ca="1">IF(Table15[[#This Row],[Type]]="KILL",IF(_xlfn.NUMBERVALUE(RIGHT(Table15[[#This Row],[Min]],LEN(Table15[[#This Row],[Min]])-FIND("-",Table15[[#This Row],[Min]])))&gt;INDIRECT(ADDRESS(11+MATCH(LEFT(Table15[[#This Row],[Min]],FIND("-",Table15[[#This Row],[Min]])-1),Table1[Content Sku],0),16,1,1,"Entities")),"review","ok"),"ok")</f>
        <v>ok</v>
      </c>
      <c r="AK624" t="s">
        <v>2752</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405</v>
      </c>
      <c r="V625">
        <v>0</v>
      </c>
      <c r="W625">
        <v>0</v>
      </c>
      <c r="X625" t="s">
        <v>8</v>
      </c>
      <c r="Y625" t="str">
        <f ca="1">IF(Table15[[#This Row],[Type]]="KILL",IF(_xlfn.NUMBERVALUE(RIGHT(Table15[[#This Row],[Min]],LEN(Table15[[#This Row],[Min]])-FIND("-",Table15[[#This Row],[Min]])))&gt;INDIRECT(ADDRESS(11+MATCH(LEFT(Table15[[#This Row],[Min]],FIND("-",Table15[[#This Row],[Min]])-1),Table1[Content Sku],0),16,1,1,"Entities")),"review","ok"),"ok")</f>
        <v>ok</v>
      </c>
      <c r="AK625" t="s">
        <v>2752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405</v>
      </c>
      <c r="V626">
        <v>0</v>
      </c>
      <c r="W626">
        <v>0</v>
      </c>
      <c r="X626" t="s">
        <v>8</v>
      </c>
      <c r="Y626" t="str">
        <f ca="1">IF(Table15[[#This Row],[Type]]="KILL",IF(_xlfn.NUMBERVALUE(RIGHT(Table15[[#This Row],[Min]],LEN(Table15[[#This Row],[Min]])-FIND("-",Table15[[#This Row],[Min]])))&gt;INDIRECT(ADDRESS(11+MATCH(LEFT(Table15[[#This Row],[Min]],FIND("-",Table15[[#This Row],[Min]])-1),Table1[Content Sku],0),16,1,1,"Entities")),"review","ok"),"ok")</f>
        <v>ok</v>
      </c>
      <c r="AK626" t="s">
        <v>2752</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0</v>
      </c>
      <c r="G627">
        <v>29000</v>
      </c>
      <c r="H627" t="s">
        <v>206</v>
      </c>
      <c r="I627" s="75" t="str">
        <f ca="1">IF(Table7[[#This Row],[Type]]="KILL",IF(_xlfn.NUMBERVALUE(RIGHT(Table7[[#This Row],[Min]],LEN(Table7[[#This Row],[Min]])-FIND("-",Table7[[#This Row],[Min]])))&gt;INDIRECT(ADDRESS(11+MATCH(LEFT(Table7[[#This Row],[Min]],FIND("-",Table7[[#This Row],[Min]])-1),Table1[Content Sku],0),14,1,1,"Entities")),"review","ok"),"ok")</f>
        <v>ok</v>
      </c>
      <c r="U627" t="s">
        <v>46</v>
      </c>
      <c r="V627">
        <v>0</v>
      </c>
      <c r="W627">
        <v>0</v>
      </c>
      <c r="X627" t="s">
        <v>8</v>
      </c>
      <c r="Y627" t="str">
        <f ca="1">IF(Table15[[#This Row],[Type]]="KILL",IF(_xlfn.NUMBERVALUE(RIGHT(Table15[[#This Row],[Min]],LEN(Table15[[#This Row],[Min]])-FIND("-",Table15[[#This Row],[Min]])))&gt;INDIRECT(ADDRESS(11+MATCH(LEFT(Table15[[#This Row],[Min]],FIND("-",Table15[[#This Row],[Min]])-1),Table1[Content Sku],0),16,1,1,"Entities")),"review","ok"),"ok")</f>
        <v>ok</v>
      </c>
      <c r="AK627" t="s">
        <v>2752</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36000</v>
      </c>
      <c r="G628">
        <v>0</v>
      </c>
      <c r="H628" t="s">
        <v>206</v>
      </c>
      <c r="I628" s="75" t="str">
        <f ca="1">IF(Table7[[#This Row],[Type]]="KILL",IF(_xlfn.NUMBERVALUE(RIGHT(Table7[[#This Row],[Min]],LEN(Table7[[#This Row],[Min]])-FIND("-",Table7[[#This Row],[Min]])))&gt;INDIRECT(ADDRESS(11+MATCH(LEFT(Table7[[#This Row],[Min]],FIND("-",Table7[[#This Row],[Min]])-1),Table1[Content Sku],0),14,1,1,"Entities")),"review","ok"),"ok")</f>
        <v>ok</v>
      </c>
      <c r="U628" t="s">
        <v>46</v>
      </c>
      <c r="V628">
        <v>0</v>
      </c>
      <c r="W628">
        <v>0</v>
      </c>
      <c r="X628" t="s">
        <v>8</v>
      </c>
      <c r="Y628" t="str">
        <f ca="1">IF(Table15[[#This Row],[Type]]="KILL",IF(_xlfn.NUMBERVALUE(RIGHT(Table15[[#This Row],[Min]],LEN(Table15[[#This Row],[Min]])-FIND("-",Table15[[#This Row],[Min]])))&gt;INDIRECT(ADDRESS(11+MATCH(LEFT(Table15[[#This Row],[Min]],FIND("-",Table15[[#This Row],[Min]])-1),Table1[Content Sku],0),16,1,1,"Entities")),"review","ok"),"ok")</f>
        <v>ok</v>
      </c>
      <c r="AK628" t="s">
        <v>2752</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46</v>
      </c>
      <c r="V629">
        <v>0</v>
      </c>
      <c r="W629">
        <v>0</v>
      </c>
      <c r="X629" t="s">
        <v>8</v>
      </c>
      <c r="Y629" t="str">
        <f ca="1">IF(Table15[[#This Row],[Type]]="KILL",IF(_xlfn.NUMBERVALUE(RIGHT(Table15[[#This Row],[Min]],LEN(Table15[[#This Row],[Min]])-FIND("-",Table15[[#This Row],[Min]])))&gt;INDIRECT(ADDRESS(11+MATCH(LEFT(Table15[[#This Row],[Min]],FIND("-",Table15[[#This Row],[Min]])-1),Table1[Content Sku],0),16,1,1,"Entities")),"review","ok"),"ok")</f>
        <v>ok</v>
      </c>
      <c r="AK629" t="s">
        <v>2752</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46</v>
      </c>
      <c r="V630">
        <v>0</v>
      </c>
      <c r="W630">
        <v>0</v>
      </c>
      <c r="X630" t="s">
        <v>8</v>
      </c>
      <c r="Y630" t="str">
        <f ca="1">IF(Table15[[#This Row],[Type]]="KILL",IF(_xlfn.NUMBERVALUE(RIGHT(Table15[[#This Row],[Min]],LEN(Table15[[#This Row],[Min]])-FIND("-",Table15[[#This Row],[Min]])))&gt;INDIRECT(ADDRESS(11+MATCH(LEFT(Table15[[#This Row],[Min]],FIND("-",Table15[[#This Row],[Min]])-1),Table1[Content Sku],0),16,1,1,"Entities")),"review","ok"),"ok")</f>
        <v>ok</v>
      </c>
      <c r="AK630" t="s">
        <v>2752</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20000</v>
      </c>
      <c r="H631" t="s">
        <v>206</v>
      </c>
      <c r="I631" s="75" t="str">
        <f ca="1">IF(Table7[[#This Row],[Type]]="KILL",IF(_xlfn.NUMBERVALUE(RIGHT(Table7[[#This Row],[Min]],LEN(Table7[[#This Row],[Min]])-FIND("-",Table7[[#This Row],[Min]])))&gt;INDIRECT(ADDRESS(11+MATCH(LEFT(Table7[[#This Row],[Min]],FIND("-",Table7[[#This Row],[Min]])-1),Table1[Content Sku],0),14,1,1,"Entities")),"review","ok"),"ok")</f>
        <v>ok</v>
      </c>
      <c r="U631" t="s">
        <v>46</v>
      </c>
      <c r="V631">
        <v>0</v>
      </c>
      <c r="W631">
        <v>0</v>
      </c>
      <c r="X631" t="s">
        <v>8</v>
      </c>
      <c r="Y631" t="str">
        <f ca="1">IF(Table15[[#This Row],[Type]]="KILL",IF(_xlfn.NUMBERVALUE(RIGHT(Table15[[#This Row],[Min]],LEN(Table15[[#This Row],[Min]])-FIND("-",Table15[[#This Row],[Min]])))&gt;INDIRECT(ADDRESS(11+MATCH(LEFT(Table15[[#This Row],[Min]],FIND("-",Table15[[#This Row],[Min]])-1),Table1[Content Sku],0),16,1,1,"Entities")),"review","ok"),"ok")</f>
        <v>ok</v>
      </c>
      <c r="AK631" t="s">
        <v>2752</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46</v>
      </c>
      <c r="V632">
        <v>0</v>
      </c>
      <c r="W632">
        <v>0</v>
      </c>
      <c r="X632" t="s">
        <v>8</v>
      </c>
      <c r="Y632" t="str">
        <f ca="1">IF(Table15[[#This Row],[Type]]="KILL",IF(_xlfn.NUMBERVALUE(RIGHT(Table15[[#This Row],[Min]],LEN(Table15[[#This Row],[Min]])-FIND("-",Table15[[#This Row],[Min]])))&gt;INDIRECT(ADDRESS(11+MATCH(LEFT(Table15[[#This Row],[Min]],FIND("-",Table15[[#This Row],[Min]])-1),Table1[Content Sku],0),16,1,1,"Entities")),"review","ok"),"ok")</f>
        <v>ok</v>
      </c>
      <c r="AK632" t="s">
        <v>2752</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46</v>
      </c>
      <c r="V633">
        <v>0</v>
      </c>
      <c r="W633">
        <v>0</v>
      </c>
      <c r="X633" t="s">
        <v>8</v>
      </c>
      <c r="Y633" t="str">
        <f ca="1">IF(Table15[[#This Row],[Type]]="KILL",IF(_xlfn.NUMBERVALUE(RIGHT(Table15[[#This Row],[Min]],LEN(Table15[[#This Row],[Min]])-FIND("-",Table15[[#This Row],[Min]])))&gt;INDIRECT(ADDRESS(11+MATCH(LEFT(Table15[[#This Row],[Min]],FIND("-",Table15[[#This Row],[Min]])-1),Table1[Content Sku],0),16,1,1,"Entities")),"review","ok"),"ok")</f>
        <v>ok</v>
      </c>
      <c r="AK633" t="s">
        <v>2752</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46</v>
      </c>
      <c r="V634">
        <v>0</v>
      </c>
      <c r="W634">
        <v>0</v>
      </c>
      <c r="X634" t="s">
        <v>8</v>
      </c>
      <c r="Y634" t="str">
        <f ca="1">IF(Table15[[#This Row],[Type]]="KILL",IF(_xlfn.NUMBERVALUE(RIGHT(Table15[[#This Row],[Min]],LEN(Table15[[#This Row],[Min]])-FIND("-",Table15[[#This Row],[Min]])))&gt;INDIRECT(ADDRESS(11+MATCH(LEFT(Table15[[#This Row],[Min]],FIND("-",Table15[[#This Row],[Min]])-1),Table1[Content Sku],0),16,1,1,"Entities")),"review","ok"),"ok")</f>
        <v>ok</v>
      </c>
      <c r="AK634" t="s">
        <v>2752</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9000</v>
      </c>
      <c r="G635">
        <v>0</v>
      </c>
      <c r="H635" t="s">
        <v>206</v>
      </c>
      <c r="I635" s="75" t="str">
        <f ca="1">IF(Table7[[#This Row],[Type]]="KILL",IF(_xlfn.NUMBERVALUE(RIGHT(Table7[[#This Row],[Min]],LEN(Table7[[#This Row],[Min]])-FIND("-",Table7[[#This Row],[Min]])))&gt;INDIRECT(ADDRESS(11+MATCH(LEFT(Table7[[#This Row],[Min]],FIND("-",Table7[[#This Row],[Min]])-1),Table1[Content Sku],0),14,1,1,"Entities")),"review","ok"),"ok")</f>
        <v>ok</v>
      </c>
      <c r="U635" t="s">
        <v>46</v>
      </c>
      <c r="V635">
        <v>0</v>
      </c>
      <c r="W635">
        <v>0</v>
      </c>
      <c r="X635" t="s">
        <v>8</v>
      </c>
      <c r="Y635" t="str">
        <f ca="1">IF(Table15[[#This Row],[Type]]="KILL",IF(_xlfn.NUMBERVALUE(RIGHT(Table15[[#This Row],[Min]],LEN(Table15[[#This Row],[Min]])-FIND("-",Table15[[#This Row],[Min]])))&gt;INDIRECT(ADDRESS(11+MATCH(LEFT(Table15[[#This Row],[Min]],FIND("-",Table15[[#This Row],[Min]])-1),Table1[Content Sku],0),16,1,1,"Entities")),"review","ok"),"ok")</f>
        <v>ok</v>
      </c>
      <c r="AK635" t="s">
        <v>2752</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46</v>
      </c>
      <c r="V636">
        <v>0</v>
      </c>
      <c r="W636">
        <v>0</v>
      </c>
      <c r="X636" t="s">
        <v>8</v>
      </c>
      <c r="Y636" t="str">
        <f ca="1">IF(Table15[[#This Row],[Type]]="KILL",IF(_xlfn.NUMBERVALUE(RIGHT(Table15[[#This Row],[Min]],LEN(Table15[[#This Row],[Min]])-FIND("-",Table15[[#This Row],[Min]])))&gt;INDIRECT(ADDRESS(11+MATCH(LEFT(Table15[[#This Row],[Min]],FIND("-",Table15[[#This Row],[Min]])-1),Table1[Content Sku],0),16,1,1,"Entities")),"review","ok"),"ok")</f>
        <v>ok</v>
      </c>
      <c r="AK636" t="s">
        <v>2752</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21000</v>
      </c>
      <c r="H637" t="s">
        <v>206</v>
      </c>
      <c r="I637" s="75" t="str">
        <f ca="1">IF(Table7[[#This Row],[Type]]="KILL",IF(_xlfn.NUMBERVALUE(RIGHT(Table7[[#This Row],[Min]],LEN(Table7[[#This Row],[Min]])-FIND("-",Table7[[#This Row],[Min]])))&gt;INDIRECT(ADDRESS(11+MATCH(LEFT(Table7[[#This Row],[Min]],FIND("-",Table7[[#This Row],[Min]])-1),Table1[Content Sku],0),14,1,1,"Entities")),"review","ok"),"ok")</f>
        <v>ok</v>
      </c>
      <c r="U637" t="s">
        <v>46</v>
      </c>
      <c r="V637">
        <v>0</v>
      </c>
      <c r="W637">
        <v>0</v>
      </c>
      <c r="X637" t="s">
        <v>8</v>
      </c>
      <c r="Y637" t="str">
        <f ca="1">IF(Table15[[#This Row],[Type]]="KILL",IF(_xlfn.NUMBERVALUE(RIGHT(Table15[[#This Row],[Min]],LEN(Table15[[#This Row],[Min]])-FIND("-",Table15[[#This Row],[Min]])))&gt;INDIRECT(ADDRESS(11+MATCH(LEFT(Table15[[#This Row],[Min]],FIND("-",Table15[[#This Row],[Min]])-1),Table1[Content Sku],0),16,1,1,"Entities")),"review","ok"),"ok")</f>
        <v>ok</v>
      </c>
      <c r="AK637" t="s">
        <v>2752</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46</v>
      </c>
      <c r="V638">
        <v>0</v>
      </c>
      <c r="W638">
        <v>0</v>
      </c>
      <c r="X638" t="s">
        <v>8</v>
      </c>
      <c r="Y638" t="str">
        <f ca="1">IF(Table15[[#This Row],[Type]]="KILL",IF(_xlfn.NUMBERVALUE(RIGHT(Table15[[#This Row],[Min]],LEN(Table15[[#This Row],[Min]])-FIND("-",Table15[[#This Row],[Min]])))&gt;INDIRECT(ADDRESS(11+MATCH(LEFT(Table15[[#This Row],[Min]],FIND("-",Table15[[#This Row],[Min]])-1),Table1[Content Sku],0),16,1,1,"Entities")),"review","ok"),"ok")</f>
        <v>ok</v>
      </c>
      <c r="AK638" t="s">
        <v>2752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46</v>
      </c>
      <c r="V639">
        <v>0</v>
      </c>
      <c r="W639">
        <v>0</v>
      </c>
      <c r="X639" t="s">
        <v>8</v>
      </c>
      <c r="Y639" t="str">
        <f ca="1">IF(Table15[[#This Row],[Type]]="KILL",IF(_xlfn.NUMBERVALUE(RIGHT(Table15[[#This Row],[Min]],LEN(Table15[[#This Row],[Min]])-FIND("-",Table15[[#This Row],[Min]])))&gt;INDIRECT(ADDRESS(11+MATCH(LEFT(Table15[[#This Row],[Min]],FIND("-",Table15[[#This Row],[Min]])-1),Table1[Content Sku],0),16,1,1,"Entities")),"review","ok"),"ok")</f>
        <v>ok</v>
      </c>
      <c r="AK639" t="s">
        <v>2752</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32000</v>
      </c>
      <c r="H640" t="s">
        <v>206</v>
      </c>
      <c r="I640" s="75" t="str">
        <f ca="1">IF(Table7[[#This Row],[Type]]="KILL",IF(_xlfn.NUMBERVALUE(RIGHT(Table7[[#This Row],[Min]],LEN(Table7[[#This Row],[Min]])-FIND("-",Table7[[#This Row],[Min]])))&gt;INDIRECT(ADDRESS(11+MATCH(LEFT(Table7[[#This Row],[Min]],FIND("-",Table7[[#This Row],[Min]])-1),Table1[Content Sku],0),14,1,1,"Entities")),"review","ok"),"ok")</f>
        <v>ok</v>
      </c>
      <c r="U640" t="s">
        <v>46</v>
      </c>
      <c r="V640">
        <v>0</v>
      </c>
      <c r="W640">
        <v>0</v>
      </c>
      <c r="X640" t="s">
        <v>8</v>
      </c>
      <c r="Y640" t="str">
        <f ca="1">IF(Table15[[#This Row],[Type]]="KILL",IF(_xlfn.NUMBERVALUE(RIGHT(Table15[[#This Row],[Min]],LEN(Table15[[#This Row],[Min]])-FIND("-",Table15[[#This Row],[Min]])))&gt;INDIRECT(ADDRESS(11+MATCH(LEFT(Table15[[#This Row],[Min]],FIND("-",Table15[[#This Row],[Min]])-1),Table1[Content Sku],0),16,1,1,"Entities")),"review","ok"),"ok")</f>
        <v>ok</v>
      </c>
      <c r="AK640" t="s">
        <v>2752</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96</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46</v>
      </c>
      <c r="V641">
        <v>0</v>
      </c>
      <c r="W641">
        <v>0</v>
      </c>
      <c r="X641" t="s">
        <v>8</v>
      </c>
      <c r="Y641" t="str">
        <f ca="1">IF(Table15[[#This Row],[Type]]="KILL",IF(_xlfn.NUMBERVALUE(RIGHT(Table15[[#This Row],[Min]],LEN(Table15[[#This Row],[Min]])-FIND("-",Table15[[#This Row],[Min]])))&gt;INDIRECT(ADDRESS(11+MATCH(LEFT(Table15[[#This Row],[Min]],FIND("-",Table15[[#This Row],[Min]])-1),Table1[Content Sku],0),16,1,1,"Entities")),"review","ok"),"ok")</f>
        <v>ok</v>
      </c>
      <c r="AK641" t="s">
        <v>2752</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5000</v>
      </c>
      <c r="H642" t="s">
        <v>206</v>
      </c>
      <c r="I642" s="75" t="str">
        <f ca="1">IF(Table7[[#This Row],[Type]]="KILL",IF(_xlfn.NUMBERVALUE(RIGHT(Table7[[#This Row],[Min]],LEN(Table7[[#This Row],[Min]])-FIND("-",Table7[[#This Row],[Min]])))&gt;INDIRECT(ADDRESS(11+MATCH(LEFT(Table7[[#This Row],[Min]],FIND("-",Table7[[#This Row],[Min]])-1),Table1[Content Sku],0),14,1,1,"Entities")),"review","ok"),"ok")</f>
        <v>ok</v>
      </c>
      <c r="U642" t="s">
        <v>46</v>
      </c>
      <c r="V642">
        <v>0</v>
      </c>
      <c r="W642">
        <v>0</v>
      </c>
      <c r="X642" t="s">
        <v>8</v>
      </c>
      <c r="Y642" t="str">
        <f ca="1">IF(Table15[[#This Row],[Type]]="KILL",IF(_xlfn.NUMBERVALUE(RIGHT(Table15[[#This Row],[Min]],LEN(Table15[[#This Row],[Min]])-FIND("-",Table15[[#This Row],[Min]])))&gt;INDIRECT(ADDRESS(11+MATCH(LEFT(Table15[[#This Row],[Min]],FIND("-",Table15[[#This Row],[Min]])-1),Table1[Content Sku],0),16,1,1,"Entities")),"review","ok"),"ok")</f>
        <v>ok</v>
      </c>
      <c r="AK642" t="s">
        <v>2752</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46</v>
      </c>
      <c r="V643">
        <v>0</v>
      </c>
      <c r="W643">
        <v>0</v>
      </c>
      <c r="X643" t="s">
        <v>8</v>
      </c>
      <c r="Y643" t="str">
        <f ca="1">IF(Table15[[#This Row],[Type]]="KILL",IF(_xlfn.NUMBERVALUE(RIGHT(Table15[[#This Row],[Min]],LEN(Table15[[#This Row],[Min]])-FIND("-",Table15[[#This Row],[Min]])))&gt;INDIRECT(ADDRESS(11+MATCH(LEFT(Table15[[#This Row],[Min]],FIND("-",Table15[[#This Row],[Min]])-1),Table1[Content Sku],0),16,1,1,"Entities")),"review","ok"),"ok")</f>
        <v>ok</v>
      </c>
      <c r="AK643" t="s">
        <v>2752</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15000</v>
      </c>
      <c r="H644" t="s">
        <v>206</v>
      </c>
      <c r="I644" s="75" t="str">
        <f ca="1">IF(Table7[[#This Row],[Type]]="KILL",IF(_xlfn.NUMBERVALUE(RIGHT(Table7[[#This Row],[Min]],LEN(Table7[[#This Row],[Min]])-FIND("-",Table7[[#This Row],[Min]])))&gt;INDIRECT(ADDRESS(11+MATCH(LEFT(Table7[[#This Row],[Min]],FIND("-",Table7[[#This Row],[Min]])-1),Table1[Content Sku],0),14,1,1,"Entities")),"review","ok"),"ok")</f>
        <v>ok</v>
      </c>
      <c r="U644" t="s">
        <v>46</v>
      </c>
      <c r="V644">
        <v>0</v>
      </c>
      <c r="W644">
        <v>0</v>
      </c>
      <c r="X644" t="s">
        <v>8</v>
      </c>
      <c r="Y644" t="str">
        <f ca="1">IF(Table15[[#This Row],[Type]]="KILL",IF(_xlfn.NUMBERVALUE(RIGHT(Table15[[#This Row],[Min]],LEN(Table15[[#This Row],[Min]])-FIND("-",Table15[[#This Row],[Min]])))&gt;INDIRECT(ADDRESS(11+MATCH(LEFT(Table15[[#This Row],[Min]],FIND("-",Table15[[#This Row],[Min]])-1),Table1[Content Sku],0),16,1,1,"Entities")),"review","ok"),"ok")</f>
        <v>ok</v>
      </c>
      <c r="AK644" t="s">
        <v>2752</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46</v>
      </c>
      <c r="V645">
        <v>0</v>
      </c>
      <c r="W645">
        <v>0</v>
      </c>
      <c r="X645" t="s">
        <v>8</v>
      </c>
      <c r="Y645" t="str">
        <f ca="1">IF(Table15[[#This Row],[Type]]="KILL",IF(_xlfn.NUMBERVALUE(RIGHT(Table15[[#This Row],[Min]],LEN(Table15[[#This Row],[Min]])-FIND("-",Table15[[#This Row],[Min]])))&gt;INDIRECT(ADDRESS(11+MATCH(LEFT(Table15[[#This Row],[Min]],FIND("-",Table15[[#This Row],[Min]])-1),Table1[Content Sku],0),16,1,1,"Entities")),"review","ok"),"ok")</f>
        <v>ok</v>
      </c>
      <c r="AK645" t="s">
        <v>2752</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46</v>
      </c>
      <c r="V646">
        <v>0</v>
      </c>
      <c r="W646">
        <v>0</v>
      </c>
      <c r="X646" t="s">
        <v>8</v>
      </c>
      <c r="Y646" t="str">
        <f ca="1">IF(Table15[[#This Row],[Type]]="KILL",IF(_xlfn.NUMBERVALUE(RIGHT(Table15[[#This Row],[Min]],LEN(Table15[[#This Row],[Min]])-FIND("-",Table15[[#This Row],[Min]])))&gt;INDIRECT(ADDRESS(11+MATCH(LEFT(Table15[[#This Row],[Min]],FIND("-",Table15[[#This Row],[Min]])-1),Table1[Content Sku],0),16,1,1,"Entities")),"review","ok"),"ok")</f>
        <v>ok</v>
      </c>
      <c r="AK646" t="s">
        <v>2752</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0</v>
      </c>
      <c r="G647">
        <v>8000</v>
      </c>
      <c r="H647" t="s">
        <v>206</v>
      </c>
      <c r="I647" s="75" t="str">
        <f ca="1">IF(Table7[[#This Row],[Type]]="KILL",IF(_xlfn.NUMBERVALUE(RIGHT(Table7[[#This Row],[Min]],LEN(Table7[[#This Row],[Min]])-FIND("-",Table7[[#This Row],[Min]])))&gt;INDIRECT(ADDRESS(11+MATCH(LEFT(Table7[[#This Row],[Min]],FIND("-",Table7[[#This Row],[Min]])-1),Table1[Content Sku],0),14,1,1,"Entities")),"review","ok"),"ok")</f>
        <v>ok</v>
      </c>
      <c r="U647" t="s">
        <v>39</v>
      </c>
      <c r="V647">
        <v>15000</v>
      </c>
      <c r="W647">
        <v>30000</v>
      </c>
      <c r="X647" t="s">
        <v>206</v>
      </c>
      <c r="Y647" t="str">
        <f ca="1">IF(Table15[[#This Row],[Type]]="KILL",IF(_xlfn.NUMBERVALUE(RIGHT(Table15[[#This Row],[Min]],LEN(Table15[[#This Row],[Min]])-FIND("-",Table15[[#This Row],[Min]])))&gt;INDIRECT(ADDRESS(11+MATCH(LEFT(Table15[[#This Row],[Min]],FIND("-",Table15[[#This Row],[Min]])-1),Table1[Content Sku],0),16,1,1,"Entities")),"review","ok"),"ok")</f>
        <v>ok</v>
      </c>
      <c r="AK647" t="s">
        <v>2752</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9000</v>
      </c>
      <c r="G648">
        <v>0</v>
      </c>
      <c r="H648" t="s">
        <v>206</v>
      </c>
      <c r="I648" s="75" t="str">
        <f ca="1">IF(Table7[[#This Row],[Type]]="KILL",IF(_xlfn.NUMBERVALUE(RIGHT(Table7[[#This Row],[Min]],LEN(Table7[[#This Row],[Min]])-FIND("-",Table7[[#This Row],[Min]])))&gt;INDIRECT(ADDRESS(11+MATCH(LEFT(Table7[[#This Row],[Min]],FIND("-",Table7[[#This Row],[Min]])-1),Table1[Content Sku],0),14,1,1,"Entities")),"review","ok"),"ok")</f>
        <v>ok</v>
      </c>
      <c r="U648" t="s">
        <v>39</v>
      </c>
      <c r="V648">
        <v>15000</v>
      </c>
      <c r="W648">
        <v>0</v>
      </c>
      <c r="X648" t="s">
        <v>206</v>
      </c>
      <c r="Y648" t="str">
        <f ca="1">IF(Table15[[#This Row],[Type]]="KILL",IF(_xlfn.NUMBERVALUE(RIGHT(Table15[[#This Row],[Min]],LEN(Table15[[#This Row],[Min]])-FIND("-",Table15[[#This Row],[Min]])))&gt;INDIRECT(ADDRESS(11+MATCH(LEFT(Table15[[#This Row],[Min]],FIND("-",Table15[[#This Row],[Min]])-1),Table1[Content Sku],0),16,1,1,"Entities")),"review","ok"),"ok")</f>
        <v>ok</v>
      </c>
      <c r="AK648" t="s">
        <v>2752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8000</v>
      </c>
      <c r="H649" t="s">
        <v>206</v>
      </c>
      <c r="I649" s="75" t="str">
        <f ca="1">IF(Table7[[#This Row],[Type]]="KILL",IF(_xlfn.NUMBERVALUE(RIGHT(Table7[[#This Row],[Min]],LEN(Table7[[#This Row],[Min]])-FIND("-",Table7[[#This Row],[Min]])))&gt;INDIRECT(ADDRESS(11+MATCH(LEFT(Table7[[#This Row],[Min]],FIND("-",Table7[[#This Row],[Min]])-1),Table1[Content Sku],0),14,1,1,"Entities")),"review","ok"),"ok")</f>
        <v>ok</v>
      </c>
      <c r="U649" t="s">
        <v>39</v>
      </c>
      <c r="V649">
        <v>0</v>
      </c>
      <c r="W649">
        <v>0</v>
      </c>
      <c r="X649" t="s">
        <v>8</v>
      </c>
      <c r="Y649" t="str">
        <f ca="1">IF(Table15[[#This Row],[Type]]="KILL",IF(_xlfn.NUMBERVALUE(RIGHT(Table15[[#This Row],[Min]],LEN(Table15[[#This Row],[Min]])-FIND("-",Table15[[#This Row],[Min]])))&gt;INDIRECT(ADDRESS(11+MATCH(LEFT(Table15[[#This Row],[Min]],FIND("-",Table15[[#This Row],[Min]])-1),Table1[Content Sku],0),16,1,1,"Entities")),"review","ok"),"ok")</f>
        <v>ok</v>
      </c>
      <c r="AK649" t="s">
        <v>2752</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39</v>
      </c>
      <c r="V650">
        <v>0</v>
      </c>
      <c r="W650">
        <v>0</v>
      </c>
      <c r="X650" t="s">
        <v>8</v>
      </c>
      <c r="Y650" t="str">
        <f ca="1">IF(Table15[[#This Row],[Type]]="KILL",IF(_xlfn.NUMBERVALUE(RIGHT(Table15[[#This Row],[Min]],LEN(Table15[[#This Row],[Min]])-FIND("-",Table15[[#This Row],[Min]])))&gt;INDIRECT(ADDRESS(11+MATCH(LEFT(Table15[[#This Row],[Min]],FIND("-",Table15[[#This Row],[Min]])-1),Table1[Content Sku],0),16,1,1,"Entities")),"review","ok"),"ok")</f>
        <v>ok</v>
      </c>
      <c r="AK650" t="s">
        <v>2752</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39</v>
      </c>
      <c r="V651">
        <v>0</v>
      </c>
      <c r="W651">
        <v>34000</v>
      </c>
      <c r="X651" t="s">
        <v>206</v>
      </c>
      <c r="Y651" t="str">
        <f ca="1">IF(Table15[[#This Row],[Type]]="KILL",IF(_xlfn.NUMBERVALUE(RIGHT(Table15[[#This Row],[Min]],LEN(Table15[[#This Row],[Min]])-FIND("-",Table15[[#This Row],[Min]])))&gt;INDIRECT(ADDRESS(11+MATCH(LEFT(Table15[[#This Row],[Min]],FIND("-",Table15[[#This Row],[Min]])-1),Table1[Content Sku],0),16,1,1,"Entities")),"review","ok"),"ok")</f>
        <v>ok</v>
      </c>
      <c r="AK651" t="s">
        <v>2752</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3000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39</v>
      </c>
      <c r="V652">
        <v>0</v>
      </c>
      <c r="W652">
        <v>0</v>
      </c>
      <c r="X652" t="s">
        <v>8</v>
      </c>
      <c r="Y652" t="str">
        <f ca="1">IF(Table15[[#This Row],[Type]]="KILL",IF(_xlfn.NUMBERVALUE(RIGHT(Table15[[#This Row],[Min]],LEN(Table15[[#This Row],[Min]])-FIND("-",Table15[[#This Row],[Min]])))&gt;INDIRECT(ADDRESS(11+MATCH(LEFT(Table15[[#This Row],[Min]],FIND("-",Table15[[#This Row],[Min]])-1),Table1[Content Sku],0),16,1,1,"Entities")),"review","ok"),"ok")</f>
        <v>ok</v>
      </c>
      <c r="AK652" t="s">
        <v>2752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11000</v>
      </c>
      <c r="G653">
        <v>0</v>
      </c>
      <c r="H653" t="s">
        <v>206</v>
      </c>
      <c r="I653" s="75" t="str">
        <f ca="1">IF(Table7[[#This Row],[Type]]="KILL",IF(_xlfn.NUMBERVALUE(RIGHT(Table7[[#This Row],[Min]],LEN(Table7[[#This Row],[Min]])-FIND("-",Table7[[#This Row],[Min]])))&gt;INDIRECT(ADDRESS(11+MATCH(LEFT(Table7[[#This Row],[Min]],FIND("-",Table7[[#This Row],[Min]])-1),Table1[Content Sku],0),14,1,1,"Entities")),"review","ok"),"ok")</f>
        <v>ok</v>
      </c>
      <c r="U653" t="s">
        <v>39</v>
      </c>
      <c r="V653">
        <v>0</v>
      </c>
      <c r="W653">
        <v>0</v>
      </c>
      <c r="X653" t="s">
        <v>8</v>
      </c>
      <c r="Y653" t="str">
        <f ca="1">IF(Table15[[#This Row],[Type]]="KILL",IF(_xlfn.NUMBERVALUE(RIGHT(Table15[[#This Row],[Min]],LEN(Table15[[#This Row],[Min]])-FIND("-",Table15[[#This Row],[Min]])))&gt;INDIRECT(ADDRESS(11+MATCH(LEFT(Table15[[#This Row],[Min]],FIND("-",Table15[[#This Row],[Min]])-1),Table1[Content Sku],0),16,1,1,"Entities")),"review","ok"),"ok")</f>
        <v>ok</v>
      </c>
      <c r="AK653" t="s">
        <v>2752</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39</v>
      </c>
      <c r="V654">
        <v>0</v>
      </c>
      <c r="W654">
        <v>0</v>
      </c>
      <c r="X654" t="s">
        <v>8</v>
      </c>
      <c r="Y654" t="str">
        <f ca="1">IF(Table15[[#This Row],[Type]]="KILL",IF(_xlfn.NUMBERVALUE(RIGHT(Table15[[#This Row],[Min]],LEN(Table15[[#This Row],[Min]])-FIND("-",Table15[[#This Row],[Min]])))&gt;INDIRECT(ADDRESS(11+MATCH(LEFT(Table15[[#This Row],[Min]],FIND("-",Table15[[#This Row],[Min]])-1),Table1[Content Sku],0),16,1,1,"Entities")),"review","ok"),"ok")</f>
        <v>ok</v>
      </c>
      <c r="AK654" t="s">
        <v>2752</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39</v>
      </c>
      <c r="V655">
        <v>0</v>
      </c>
      <c r="W655">
        <v>0</v>
      </c>
      <c r="X655" t="s">
        <v>8</v>
      </c>
      <c r="Y655" t="str">
        <f ca="1">IF(Table15[[#This Row],[Type]]="KILL",IF(_xlfn.NUMBERVALUE(RIGHT(Table15[[#This Row],[Min]],LEN(Table15[[#This Row],[Min]])-FIND("-",Table15[[#This Row],[Min]])))&gt;INDIRECT(ADDRESS(11+MATCH(LEFT(Table15[[#This Row],[Min]],FIND("-",Table15[[#This Row],[Min]])-1),Table1[Content Sku],0),16,1,1,"Entities")),"review","ok"),"ok")</f>
        <v>ok</v>
      </c>
      <c r="AK655" t="s">
        <v>2752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39</v>
      </c>
      <c r="V656">
        <v>0</v>
      </c>
      <c r="W656">
        <v>0</v>
      </c>
      <c r="X656" t="s">
        <v>8</v>
      </c>
      <c r="Y656" t="str">
        <f ca="1">IF(Table15[[#This Row],[Type]]="KILL",IF(_xlfn.NUMBERVALUE(RIGHT(Table15[[#This Row],[Min]],LEN(Table15[[#This Row],[Min]])-FIND("-",Table15[[#This Row],[Min]])))&gt;INDIRECT(ADDRESS(11+MATCH(LEFT(Table15[[#This Row],[Min]],FIND("-",Table15[[#This Row],[Min]])-1),Table1[Content Sku],0),16,1,1,"Entities")),"review","ok"),"ok")</f>
        <v>ok</v>
      </c>
      <c r="AK656" t="s">
        <v>2752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3500</v>
      </c>
      <c r="G657">
        <v>0</v>
      </c>
      <c r="H657" t="s">
        <v>206</v>
      </c>
      <c r="I657" s="75" t="str">
        <f ca="1">IF(Table7[[#This Row],[Type]]="KILL",IF(_xlfn.NUMBERVALUE(RIGHT(Table7[[#This Row],[Min]],LEN(Table7[[#This Row],[Min]])-FIND("-",Table7[[#This Row],[Min]])))&gt;INDIRECT(ADDRESS(11+MATCH(LEFT(Table7[[#This Row],[Min]],FIND("-",Table7[[#This Row],[Min]])-1),Table1[Content Sku],0),14,1,1,"Entities")),"review","ok"),"ok")</f>
        <v>ok</v>
      </c>
      <c r="U657" t="s">
        <v>39</v>
      </c>
      <c r="V657">
        <v>20000</v>
      </c>
      <c r="W657">
        <v>0</v>
      </c>
      <c r="X657" t="s">
        <v>206</v>
      </c>
      <c r="Y657" t="str">
        <f ca="1">IF(Table15[[#This Row],[Type]]="KILL",IF(_xlfn.NUMBERVALUE(RIGHT(Table15[[#This Row],[Min]],LEN(Table15[[#This Row],[Min]])-FIND("-",Table15[[#This Row],[Min]])))&gt;INDIRECT(ADDRESS(11+MATCH(LEFT(Table15[[#This Row],[Min]],FIND("-",Table15[[#This Row],[Min]])-1),Table1[Content Sku],0),16,1,1,"Entities")),"review","ok"),"ok")</f>
        <v>ok</v>
      </c>
      <c r="AK657" t="s">
        <v>2752</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39</v>
      </c>
      <c r="V658">
        <v>0</v>
      </c>
      <c r="W658">
        <v>0</v>
      </c>
      <c r="X658" t="s">
        <v>8</v>
      </c>
      <c r="Y658" t="str">
        <f ca="1">IF(Table15[[#This Row],[Type]]="KILL",IF(_xlfn.NUMBERVALUE(RIGHT(Table15[[#This Row],[Min]],LEN(Table15[[#This Row],[Min]])-FIND("-",Table15[[#This Row],[Min]])))&gt;INDIRECT(ADDRESS(11+MATCH(LEFT(Table15[[#This Row],[Min]],FIND("-",Table15[[#This Row],[Min]])-1),Table1[Content Sku],0),16,1,1,"Entities")),"review","ok"),"ok")</f>
        <v>ok</v>
      </c>
      <c r="AK658" t="s">
        <v>2752</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39</v>
      </c>
      <c r="V659">
        <v>25000</v>
      </c>
      <c r="W659">
        <v>0</v>
      </c>
      <c r="X659" t="s">
        <v>206</v>
      </c>
      <c r="Y659" t="str">
        <f ca="1">IF(Table15[[#This Row],[Type]]="KILL",IF(_xlfn.NUMBERVALUE(RIGHT(Table15[[#This Row],[Min]],LEN(Table15[[#This Row],[Min]])-FIND("-",Table15[[#This Row],[Min]])))&gt;INDIRECT(ADDRESS(11+MATCH(LEFT(Table15[[#This Row],[Min]],FIND("-",Table15[[#This Row],[Min]])-1),Table1[Content Sku],0),16,1,1,"Entities")),"review","ok"),"ok")</f>
        <v>ok</v>
      </c>
      <c r="AK659" t="s">
        <v>2752</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8000</v>
      </c>
      <c r="G660">
        <v>14000</v>
      </c>
      <c r="H660" t="s">
        <v>206</v>
      </c>
      <c r="I660" s="75" t="str">
        <f ca="1">IF(Table7[[#This Row],[Type]]="KILL",IF(_xlfn.NUMBERVALUE(RIGHT(Table7[[#This Row],[Min]],LEN(Table7[[#This Row],[Min]])-FIND("-",Table7[[#This Row],[Min]])))&gt;INDIRECT(ADDRESS(11+MATCH(LEFT(Table7[[#This Row],[Min]],FIND("-",Table7[[#This Row],[Min]])-1),Table1[Content Sku],0),14,1,1,"Entities")),"review","ok"),"ok")</f>
        <v>ok</v>
      </c>
      <c r="U660" t="s">
        <v>39</v>
      </c>
      <c r="V660">
        <v>27000</v>
      </c>
      <c r="W660">
        <v>0</v>
      </c>
      <c r="X660" t="s">
        <v>206</v>
      </c>
      <c r="Y660" t="str">
        <f ca="1">IF(Table15[[#This Row],[Type]]="KILL",IF(_xlfn.NUMBERVALUE(RIGHT(Table15[[#This Row],[Min]],LEN(Table15[[#This Row],[Min]])-FIND("-",Table15[[#This Row],[Min]])))&gt;INDIRECT(ADDRESS(11+MATCH(LEFT(Table15[[#This Row],[Min]],FIND("-",Table15[[#This Row],[Min]])-1),Table1[Content Sku],0),16,1,1,"Entities")),"review","ok"),"ok")</f>
        <v>ok</v>
      </c>
      <c r="AK660" t="s">
        <v>2752</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3600</v>
      </c>
      <c r="G661">
        <v>0</v>
      </c>
      <c r="H661" t="s">
        <v>206</v>
      </c>
      <c r="I661" s="75" t="str">
        <f ca="1">IF(Table7[[#This Row],[Type]]="KILL",IF(_xlfn.NUMBERVALUE(RIGHT(Table7[[#This Row],[Min]],LEN(Table7[[#This Row],[Min]])-FIND("-",Table7[[#This Row],[Min]])))&gt;INDIRECT(ADDRESS(11+MATCH(LEFT(Table7[[#This Row],[Min]],FIND("-",Table7[[#This Row],[Min]])-1),Table1[Content Sku],0),14,1,1,"Entities")),"review","ok"),"ok")</f>
        <v>ok</v>
      </c>
      <c r="U661" t="s">
        <v>39</v>
      </c>
      <c r="V661">
        <v>0</v>
      </c>
      <c r="W661">
        <v>0</v>
      </c>
      <c r="X661" t="s">
        <v>8</v>
      </c>
      <c r="Y661" t="str">
        <f ca="1">IF(Table15[[#This Row],[Type]]="KILL",IF(_xlfn.NUMBERVALUE(RIGHT(Table15[[#This Row],[Min]],LEN(Table15[[#This Row],[Min]])-FIND("-",Table15[[#This Row],[Min]])))&gt;INDIRECT(ADDRESS(11+MATCH(LEFT(Table15[[#This Row],[Min]],FIND("-",Table15[[#This Row],[Min]])-1),Table1[Content Sku],0),16,1,1,"Entities")),"review","ok"),"ok")</f>
        <v>ok</v>
      </c>
      <c r="AK661" t="s">
        <v>2752</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45</v>
      </c>
      <c r="G662">
        <v>0</v>
      </c>
      <c r="H662" t="s">
        <v>4443</v>
      </c>
      <c r="I662" s="75" t="str">
        <f ca="1">IF(Table7[[#This Row],[Type]]="KILL",IF(_xlfn.NUMBERVALUE(RIGHT(Table7[[#This Row],[Min]],LEN(Table7[[#This Row],[Min]])-FIND("-",Table7[[#This Row],[Min]])))&gt;INDIRECT(ADDRESS(11+MATCH(LEFT(Table7[[#This Row],[Min]],FIND("-",Table7[[#This Row],[Min]])-1),Table1[Content Sku],0),14,1,1,"Entities")),"review","ok"),"ok")</f>
        <v>ok</v>
      </c>
      <c r="U662" t="s">
        <v>39</v>
      </c>
      <c r="V662">
        <v>0</v>
      </c>
      <c r="W662">
        <v>0</v>
      </c>
      <c r="X662" t="s">
        <v>8</v>
      </c>
      <c r="Y662" t="str">
        <f ca="1">IF(Table15[[#This Row],[Type]]="KILL",IF(_xlfn.NUMBERVALUE(RIGHT(Table15[[#This Row],[Min]],LEN(Table15[[#This Row],[Min]])-FIND("-",Table15[[#This Row],[Min]])))&gt;INDIRECT(ADDRESS(11+MATCH(LEFT(Table15[[#This Row],[Min]],FIND("-",Table15[[#This Row],[Min]])-1),Table1[Content Sku],0),16,1,1,"Entities")),"review","ok"),"ok")</f>
        <v>ok</v>
      </c>
      <c r="AK662" t="s">
        <v>2752</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6000</v>
      </c>
      <c r="G663">
        <v>12000</v>
      </c>
      <c r="H663" t="s">
        <v>206</v>
      </c>
      <c r="I663" s="75" t="str">
        <f ca="1">IF(Table7[[#This Row],[Type]]="KILL",IF(_xlfn.NUMBERVALUE(RIGHT(Table7[[#This Row],[Min]],LEN(Table7[[#This Row],[Min]])-FIND("-",Table7[[#This Row],[Min]])))&gt;INDIRECT(ADDRESS(11+MATCH(LEFT(Table7[[#This Row],[Min]],FIND("-",Table7[[#This Row],[Min]])-1),Table1[Content Sku],0),14,1,1,"Entities")),"review","ok"),"ok")</f>
        <v>ok</v>
      </c>
      <c r="U663" t="s">
        <v>39</v>
      </c>
      <c r="V663">
        <v>0</v>
      </c>
      <c r="W663">
        <v>0</v>
      </c>
      <c r="X663" t="s">
        <v>8</v>
      </c>
      <c r="Y663" t="str">
        <f ca="1">IF(Table15[[#This Row],[Type]]="KILL",IF(_xlfn.NUMBERVALUE(RIGHT(Table15[[#This Row],[Min]],LEN(Table15[[#This Row],[Min]])-FIND("-",Table15[[#This Row],[Min]])))&gt;INDIRECT(ADDRESS(11+MATCH(LEFT(Table15[[#This Row],[Min]],FIND("-",Table15[[#This Row],[Min]])-1),Table1[Content Sku],0),16,1,1,"Entities")),"review","ok"),"ok")</f>
        <v>ok</v>
      </c>
      <c r="AK663" t="s">
        <v>2752</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39</v>
      </c>
      <c r="V664">
        <v>0</v>
      </c>
      <c r="W664">
        <v>0</v>
      </c>
      <c r="X664" t="s">
        <v>8</v>
      </c>
      <c r="Y664" t="str">
        <f ca="1">IF(Table15[[#This Row],[Type]]="KILL",IF(_xlfn.NUMBERVALUE(RIGHT(Table15[[#This Row],[Min]],LEN(Table15[[#This Row],[Min]])-FIND("-",Table15[[#This Row],[Min]])))&gt;INDIRECT(ADDRESS(11+MATCH(LEFT(Table15[[#This Row],[Min]],FIND("-",Table15[[#This Row],[Min]])-1),Table1[Content Sku],0),16,1,1,"Entities")),"review","ok"),"ok")</f>
        <v>ok</v>
      </c>
      <c r="AK664" t="s">
        <v>2752</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3500</v>
      </c>
      <c r="G665">
        <v>0</v>
      </c>
      <c r="H665" t="s">
        <v>206</v>
      </c>
      <c r="I665" s="75" t="str">
        <f ca="1">IF(Table7[[#This Row],[Type]]="KILL",IF(_xlfn.NUMBERVALUE(RIGHT(Table7[[#This Row],[Min]],LEN(Table7[[#This Row],[Min]])-FIND("-",Table7[[#This Row],[Min]])))&gt;INDIRECT(ADDRESS(11+MATCH(LEFT(Table7[[#This Row],[Min]],FIND("-",Table7[[#This Row],[Min]])-1),Table1[Content Sku],0),14,1,1,"Entities")),"review","ok"),"ok")</f>
        <v>ok</v>
      </c>
      <c r="U665" t="s">
        <v>39</v>
      </c>
      <c r="V665">
        <v>0</v>
      </c>
      <c r="W665">
        <v>0</v>
      </c>
      <c r="X665" t="s">
        <v>8</v>
      </c>
      <c r="Y665" t="str">
        <f ca="1">IF(Table15[[#This Row],[Type]]="KILL",IF(_xlfn.NUMBERVALUE(RIGHT(Table15[[#This Row],[Min]],LEN(Table15[[#This Row],[Min]])-FIND("-",Table15[[#This Row],[Min]])))&gt;INDIRECT(ADDRESS(11+MATCH(LEFT(Table15[[#This Row],[Min]],FIND("-",Table15[[#This Row],[Min]])-1),Table1[Content Sku],0),16,1,1,"Entities")),"review","ok"),"ok")</f>
        <v>ok</v>
      </c>
      <c r="AK665" t="s">
        <v>2752</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39</v>
      </c>
      <c r="V666">
        <v>0</v>
      </c>
      <c r="W666">
        <v>34000</v>
      </c>
      <c r="X666" t="s">
        <v>206</v>
      </c>
      <c r="Y666" t="str">
        <f ca="1">IF(Table15[[#This Row],[Type]]="KILL",IF(_xlfn.NUMBERVALUE(RIGHT(Table15[[#This Row],[Min]],LEN(Table15[[#This Row],[Min]])-FIND("-",Table15[[#This Row],[Min]])))&gt;INDIRECT(ADDRESS(11+MATCH(LEFT(Table15[[#This Row],[Min]],FIND("-",Table15[[#This Row],[Min]])-1),Table1[Content Sku],0),16,1,1,"Entities")),"review","ok"),"ok")</f>
        <v>ok</v>
      </c>
      <c r="AK666" t="s">
        <v>2752</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40</v>
      </c>
      <c r="V667">
        <v>29000</v>
      </c>
      <c r="W667">
        <v>0</v>
      </c>
      <c r="X667" t="s">
        <v>206</v>
      </c>
      <c r="Y667" t="str">
        <f ca="1">IF(Table15[[#This Row],[Type]]="KILL",IF(_xlfn.NUMBERVALUE(RIGHT(Table15[[#This Row],[Min]],LEN(Table15[[#This Row],[Min]])-FIND("-",Table15[[#This Row],[Min]])))&gt;INDIRECT(ADDRESS(11+MATCH(LEFT(Table15[[#This Row],[Min]],FIND("-",Table15[[#This Row],[Min]])-1),Table1[Content Sku],0),16,1,1,"Entities")),"review","ok"),"ok")</f>
        <v>ok</v>
      </c>
      <c r="AK667" t="s">
        <v>2752</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7000</v>
      </c>
      <c r="G668">
        <v>0</v>
      </c>
      <c r="H668" t="s">
        <v>206</v>
      </c>
      <c r="I668" s="75" t="str">
        <f ca="1">IF(Table7[[#This Row],[Type]]="KILL",IF(_xlfn.NUMBERVALUE(RIGHT(Table7[[#This Row],[Min]],LEN(Table7[[#This Row],[Min]])-FIND("-",Table7[[#This Row],[Min]])))&gt;INDIRECT(ADDRESS(11+MATCH(LEFT(Table7[[#This Row],[Min]],FIND("-",Table7[[#This Row],[Min]])-1),Table1[Content Sku],0),14,1,1,"Entities")),"review","ok"),"ok")</f>
        <v>ok</v>
      </c>
      <c r="U668" t="s">
        <v>40</v>
      </c>
      <c r="V668">
        <v>20000</v>
      </c>
      <c r="W668">
        <v>0</v>
      </c>
      <c r="X668" t="s">
        <v>206</v>
      </c>
      <c r="Y668" t="str">
        <f ca="1">IF(Table15[[#This Row],[Type]]="KILL",IF(_xlfn.NUMBERVALUE(RIGHT(Table15[[#This Row],[Min]],LEN(Table15[[#This Row],[Min]])-FIND("-",Table15[[#This Row],[Min]])))&gt;INDIRECT(ADDRESS(11+MATCH(LEFT(Table15[[#This Row],[Min]],FIND("-",Table15[[#This Row],[Min]])-1),Table1[Content Sku],0),16,1,1,"Entities")),"review","ok"),"ok")</f>
        <v>ok</v>
      </c>
      <c r="AK668" t="s">
        <v>2752</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40</v>
      </c>
      <c r="V669">
        <v>30000</v>
      </c>
      <c r="W669">
        <v>0</v>
      </c>
      <c r="X669" t="s">
        <v>206</v>
      </c>
      <c r="Y669" t="str">
        <f ca="1">IF(Table15[[#This Row],[Type]]="KILL",IF(_xlfn.NUMBERVALUE(RIGHT(Table15[[#This Row],[Min]],LEN(Table15[[#This Row],[Min]])-FIND("-",Table15[[#This Row],[Min]])))&gt;INDIRECT(ADDRESS(11+MATCH(LEFT(Table15[[#This Row],[Min]],FIND("-",Table15[[#This Row],[Min]])-1),Table1[Content Sku],0),16,1,1,"Entities")),"review","ok"),"ok")</f>
        <v>ok</v>
      </c>
      <c r="AK669" t="s">
        <v>2752</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4500</v>
      </c>
      <c r="G670">
        <v>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41</v>
      </c>
      <c r="V670">
        <v>32000</v>
      </c>
      <c r="W670">
        <v>0</v>
      </c>
      <c r="X670" t="s">
        <v>206</v>
      </c>
      <c r="Y670" t="str">
        <f ca="1">IF(Table15[[#This Row],[Type]]="KILL",IF(_xlfn.NUMBERVALUE(RIGHT(Table15[[#This Row],[Min]],LEN(Table15[[#This Row],[Min]])-FIND("-",Table15[[#This Row],[Min]])))&gt;INDIRECT(ADDRESS(11+MATCH(LEFT(Table15[[#This Row],[Min]],FIND("-",Table15[[#This Row],[Min]])-1),Table1[Content Sku],0),16,1,1,"Entities")),"review","ok"),"ok")</f>
        <v>ok</v>
      </c>
      <c r="AK670" t="s">
        <v>2752</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2200</v>
      </c>
      <c r="G671">
        <v>7900</v>
      </c>
      <c r="H671" t="s">
        <v>206</v>
      </c>
      <c r="I671" s="75" t="str">
        <f ca="1">IF(Table7[[#This Row],[Type]]="KILL",IF(_xlfn.NUMBERVALUE(RIGHT(Table7[[#This Row],[Min]],LEN(Table7[[#This Row],[Min]])-FIND("-",Table7[[#This Row],[Min]])))&gt;INDIRECT(ADDRESS(11+MATCH(LEFT(Table7[[#This Row],[Min]],FIND("-",Table7[[#This Row],[Min]])-1),Table1[Content Sku],0),14,1,1,"Entities")),"review","ok"),"ok")</f>
        <v>ok</v>
      </c>
      <c r="U671" t="s">
        <v>41</v>
      </c>
      <c r="V671">
        <v>32000</v>
      </c>
      <c r="W671">
        <v>0</v>
      </c>
      <c r="X671" t="s">
        <v>206</v>
      </c>
      <c r="Y671" t="str">
        <f ca="1">IF(Table15[[#This Row],[Type]]="KILL",IF(_xlfn.NUMBERVALUE(RIGHT(Table15[[#This Row],[Min]],LEN(Table15[[#This Row],[Min]])-FIND("-",Table15[[#This Row],[Min]])))&gt;INDIRECT(ADDRESS(11+MATCH(LEFT(Table15[[#This Row],[Min]],FIND("-",Table15[[#This Row],[Min]])-1),Table1[Content Sku],0),16,1,1,"Entities")),"review","ok"),"ok")</f>
        <v>ok</v>
      </c>
      <c r="AK671" t="s">
        <v>2752</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41</v>
      </c>
      <c r="V672">
        <v>300</v>
      </c>
      <c r="W672">
        <v>0</v>
      </c>
      <c r="X672" t="s">
        <v>4443</v>
      </c>
      <c r="Y672" t="str">
        <f ca="1">IF(Table15[[#This Row],[Type]]="KILL",IF(_xlfn.NUMBERVALUE(RIGHT(Table15[[#This Row],[Min]],LEN(Table15[[#This Row],[Min]])-FIND("-",Table15[[#This Row],[Min]])))&gt;INDIRECT(ADDRESS(11+MATCH(LEFT(Table15[[#This Row],[Min]],FIND("-",Table15[[#This Row],[Min]])-1),Table1[Content Sku],0),16,1,1,"Entities")),"review","ok"),"ok")</f>
        <v>ok</v>
      </c>
      <c r="AK672" t="s">
        <v>2752</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6900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41</v>
      </c>
      <c r="V673">
        <v>0</v>
      </c>
      <c r="W673">
        <v>0</v>
      </c>
      <c r="X673" t="s">
        <v>8</v>
      </c>
      <c r="Y673" t="str">
        <f ca="1">IF(Table15[[#This Row],[Type]]="KILL",IF(_xlfn.NUMBERVALUE(RIGHT(Table15[[#This Row],[Min]],LEN(Table15[[#This Row],[Min]])-FIND("-",Table15[[#This Row],[Min]])))&gt;INDIRECT(ADDRESS(11+MATCH(LEFT(Table15[[#This Row],[Min]],FIND("-",Table15[[#This Row],[Min]])-1),Table1[Content Sku],0),16,1,1,"Entities")),"review","ok"),"ok")</f>
        <v>ok</v>
      </c>
      <c r="AK673" t="s">
        <v>2752</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2900</v>
      </c>
      <c r="G674">
        <v>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41</v>
      </c>
      <c r="V674">
        <v>0</v>
      </c>
      <c r="W674">
        <v>0</v>
      </c>
      <c r="X674" t="s">
        <v>8</v>
      </c>
      <c r="Y674" t="str">
        <f ca="1">IF(Table15[[#This Row],[Type]]="KILL",IF(_xlfn.NUMBERVALUE(RIGHT(Table15[[#This Row],[Min]],LEN(Table15[[#This Row],[Min]])-FIND("-",Table15[[#This Row],[Min]])))&gt;INDIRECT(ADDRESS(11+MATCH(LEFT(Table15[[#This Row],[Min]],FIND("-",Table15[[#This Row],[Min]])-1),Table1[Content Sku],0),16,1,1,"Entities")),"review","ok"),"ok")</f>
        <v>ok</v>
      </c>
      <c r="AK674" t="s">
        <v>2752</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8000</v>
      </c>
      <c r="G675">
        <v>14000</v>
      </c>
      <c r="H675" t="s">
        <v>206</v>
      </c>
      <c r="I675" s="75" t="str">
        <f ca="1">IF(Table7[[#This Row],[Type]]="KILL",IF(_xlfn.NUMBERVALUE(RIGHT(Table7[[#This Row],[Min]],LEN(Table7[[#This Row],[Min]])-FIND("-",Table7[[#This Row],[Min]])))&gt;INDIRECT(ADDRESS(11+MATCH(LEFT(Table7[[#This Row],[Min]],FIND("-",Table7[[#This Row],[Min]])-1),Table1[Content Sku],0),14,1,1,"Entities")),"review","ok"),"ok")</f>
        <v>ok</v>
      </c>
      <c r="U675" t="s">
        <v>259</v>
      </c>
      <c r="V675">
        <v>38500</v>
      </c>
      <c r="W675">
        <v>0</v>
      </c>
      <c r="X675" t="s">
        <v>206</v>
      </c>
      <c r="Y675" t="str">
        <f ca="1">IF(Table15[[#This Row],[Type]]="KILL",IF(_xlfn.NUMBERVALUE(RIGHT(Table15[[#This Row],[Min]],LEN(Table15[[#This Row],[Min]])-FIND("-",Table15[[#This Row],[Min]])))&gt;INDIRECT(ADDRESS(11+MATCH(LEFT(Table15[[#This Row],[Min]],FIND("-",Table15[[#This Row],[Min]])-1),Table1[Content Sku],0),16,1,1,"Entities")),"review","ok"),"ok")</f>
        <v>ok</v>
      </c>
      <c r="AK675" t="s">
        <v>2752</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259</v>
      </c>
      <c r="V676">
        <v>36000</v>
      </c>
      <c r="W676">
        <v>0</v>
      </c>
      <c r="X676" t="s">
        <v>206</v>
      </c>
      <c r="Y676" t="str">
        <f ca="1">IF(Table15[[#This Row],[Type]]="KILL",IF(_xlfn.NUMBERVALUE(RIGHT(Table15[[#This Row],[Min]],LEN(Table15[[#This Row],[Min]])-FIND("-",Table15[[#This Row],[Min]])))&gt;INDIRECT(ADDRESS(11+MATCH(LEFT(Table15[[#This Row],[Min]],FIND("-",Table15[[#This Row],[Min]])-1),Table1[Content Sku],0),16,1,1,"Entities")),"review","ok"),"ok")</f>
        <v>ok</v>
      </c>
      <c r="AK676" t="s">
        <v>2752</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0</v>
      </c>
      <c r="G677">
        <v>0</v>
      </c>
      <c r="H677" t="s">
        <v>8</v>
      </c>
      <c r="I677" s="75" t="str">
        <f ca="1">IF(Table7[[#This Row],[Type]]="KILL",IF(_xlfn.NUMBERVALUE(RIGHT(Table7[[#This Row],[Min]],LEN(Table7[[#This Row],[Min]])-FIND("-",Table7[[#This Row],[Min]])))&gt;INDIRECT(ADDRESS(11+MATCH(LEFT(Table7[[#This Row],[Min]],FIND("-",Table7[[#This Row],[Min]])-1),Table1[Content Sku],0),14,1,1,"Entities")),"review","ok"),"ok")</f>
        <v>ok</v>
      </c>
      <c r="U677" t="s">
        <v>259</v>
      </c>
      <c r="V677">
        <v>38500</v>
      </c>
      <c r="W677">
        <v>0</v>
      </c>
      <c r="X677" t="s">
        <v>206</v>
      </c>
      <c r="Y677" t="str">
        <f ca="1">IF(Table15[[#This Row],[Type]]="KILL",IF(_xlfn.NUMBERVALUE(RIGHT(Table15[[#This Row],[Min]],LEN(Table15[[#This Row],[Min]])-FIND("-",Table15[[#This Row],[Min]])))&gt;INDIRECT(ADDRESS(11+MATCH(LEFT(Table15[[#This Row],[Min]],FIND("-",Table15[[#This Row],[Min]])-1),Table1[Content Sku],0),16,1,1,"Entities")),"review","ok"),"ok")</f>
        <v>ok</v>
      </c>
      <c r="AK677" t="s">
        <v>2752</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90</v>
      </c>
      <c r="G678">
        <v>0</v>
      </c>
      <c r="H678" t="s">
        <v>4443</v>
      </c>
      <c r="I678" s="75" t="str">
        <f ca="1">IF(Table7[[#This Row],[Type]]="KILL",IF(_xlfn.NUMBERVALUE(RIGHT(Table7[[#This Row],[Min]],LEN(Table7[[#This Row],[Min]])-FIND("-",Table7[[#This Row],[Min]])))&gt;INDIRECT(ADDRESS(11+MATCH(LEFT(Table7[[#This Row],[Min]],FIND("-",Table7[[#This Row],[Min]])-1),Table1[Content Sku],0),14,1,1,"Entities")),"review","ok"),"ok")</f>
        <v>ok</v>
      </c>
      <c r="U678" t="s">
        <v>259</v>
      </c>
      <c r="V678">
        <v>36000</v>
      </c>
      <c r="W678">
        <v>0</v>
      </c>
      <c r="X678" t="s">
        <v>206</v>
      </c>
      <c r="Y678" t="str">
        <f ca="1">IF(Table15[[#This Row],[Type]]="KILL",IF(_xlfn.NUMBERVALUE(RIGHT(Table15[[#This Row],[Min]],LEN(Table15[[#This Row],[Min]])-FIND("-",Table15[[#This Row],[Min]])))&gt;INDIRECT(ADDRESS(11+MATCH(LEFT(Table15[[#This Row],[Min]],FIND("-",Table15[[#This Row],[Min]])-1),Table1[Content Sku],0),16,1,1,"Entities")),"review","ok"),"ok")</f>
        <v>ok</v>
      </c>
      <c r="AK678" t="s">
        <v>2752</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5000</v>
      </c>
      <c r="G679">
        <v>0</v>
      </c>
      <c r="H679" t="s">
        <v>206</v>
      </c>
      <c r="I679" s="75" t="str">
        <f ca="1">IF(Table7[[#This Row],[Type]]="KILL",IF(_xlfn.NUMBERVALUE(RIGHT(Table7[[#This Row],[Min]],LEN(Table7[[#This Row],[Min]])-FIND("-",Table7[[#This Row],[Min]])))&gt;INDIRECT(ADDRESS(11+MATCH(LEFT(Table7[[#This Row],[Min]],FIND("-",Table7[[#This Row],[Min]])-1),Table1[Content Sku],0),14,1,1,"Entities")),"review","ok"),"ok")</f>
        <v>ok</v>
      </c>
      <c r="U679" t="s">
        <v>259</v>
      </c>
      <c r="V679">
        <v>36000</v>
      </c>
      <c r="W679">
        <v>0</v>
      </c>
      <c r="X679" t="s">
        <v>206</v>
      </c>
      <c r="Y679" t="str">
        <f ca="1">IF(Table15[[#This Row],[Type]]="KILL",IF(_xlfn.NUMBERVALUE(RIGHT(Table15[[#This Row],[Min]],LEN(Table15[[#This Row],[Min]])-FIND("-",Table15[[#This Row],[Min]])))&gt;INDIRECT(ADDRESS(11+MATCH(LEFT(Table15[[#This Row],[Min]],FIND("-",Table15[[#This Row],[Min]])-1),Table1[Content Sku],0),16,1,1,"Entities")),"review","ok"),"ok")</f>
        <v>ok</v>
      </c>
      <c r="AK679" t="s">
        <v>2752</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2728</v>
      </c>
      <c r="V680">
        <v>0</v>
      </c>
      <c r="W680">
        <v>0</v>
      </c>
      <c r="X680" t="s">
        <v>8</v>
      </c>
      <c r="Y680" t="str">
        <f ca="1">IF(Table15[[#This Row],[Type]]="KILL",IF(_xlfn.NUMBERVALUE(RIGHT(Table15[[#This Row],[Min]],LEN(Table15[[#This Row],[Min]])-FIND("-",Table15[[#This Row],[Min]])))&gt;INDIRECT(ADDRESS(11+MATCH(LEFT(Table15[[#This Row],[Min]],FIND("-",Table15[[#This Row],[Min]])-1),Table1[Content Sku],0),16,1,1,"Entities")),"review","ok"),"ok")</f>
        <v>ok</v>
      </c>
      <c r="AK680" t="s">
        <v>2752</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6000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2728</v>
      </c>
      <c r="V681">
        <v>0</v>
      </c>
      <c r="W681">
        <v>0</v>
      </c>
      <c r="X681" t="s">
        <v>8</v>
      </c>
      <c r="Y681" t="str">
        <f ca="1">IF(Table15[[#This Row],[Type]]="KILL",IF(_xlfn.NUMBERVALUE(RIGHT(Table15[[#This Row],[Min]],LEN(Table15[[#This Row],[Min]])-FIND("-",Table15[[#This Row],[Min]])))&gt;INDIRECT(ADDRESS(11+MATCH(LEFT(Table15[[#This Row],[Min]],FIND("-",Table15[[#This Row],[Min]])-1),Table1[Content Sku],0),16,1,1,"Entities")),"review","ok"),"ok")</f>
        <v>ok</v>
      </c>
      <c r="AK681" t="s">
        <v>2752</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6500</v>
      </c>
      <c r="G682">
        <v>0</v>
      </c>
      <c r="H682" t="s">
        <v>206</v>
      </c>
      <c r="I682" s="75" t="str">
        <f ca="1">IF(Table7[[#This Row],[Type]]="KILL",IF(_xlfn.NUMBERVALUE(RIGHT(Table7[[#This Row],[Min]],LEN(Table7[[#This Row],[Min]])-FIND("-",Table7[[#This Row],[Min]])))&gt;INDIRECT(ADDRESS(11+MATCH(LEFT(Table7[[#This Row],[Min]],FIND("-",Table7[[#This Row],[Min]])-1),Table1[Content Sku],0),14,1,1,"Entities")),"review","ok"),"ok")</f>
        <v>ok</v>
      </c>
      <c r="U682" t="s">
        <v>2728</v>
      </c>
      <c r="V682">
        <v>28000</v>
      </c>
      <c r="W682">
        <v>0</v>
      </c>
      <c r="X682" t="s">
        <v>206</v>
      </c>
      <c r="Y682" t="str">
        <f ca="1">IF(Table15[[#This Row],[Type]]="KILL",IF(_xlfn.NUMBERVALUE(RIGHT(Table15[[#This Row],[Min]],LEN(Table15[[#This Row],[Min]])-FIND("-",Table15[[#This Row],[Min]])))&gt;INDIRECT(ADDRESS(11+MATCH(LEFT(Table15[[#This Row],[Min]],FIND("-",Table15[[#This Row],[Min]])-1),Table1[Content Sku],0),16,1,1,"Entities")),"review","ok"),"ok")</f>
        <v>ok</v>
      </c>
      <c r="AK682" t="s">
        <v>2752</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0</v>
      </c>
      <c r="G683">
        <v>0</v>
      </c>
      <c r="H683" t="s">
        <v>8</v>
      </c>
      <c r="I683" s="75" t="str">
        <f ca="1">IF(Table7[[#This Row],[Type]]="KILL",IF(_xlfn.NUMBERVALUE(RIGHT(Table7[[#This Row],[Min]],LEN(Table7[[#This Row],[Min]])-FIND("-",Table7[[#This Row],[Min]])))&gt;INDIRECT(ADDRESS(11+MATCH(LEFT(Table7[[#This Row],[Min]],FIND("-",Table7[[#This Row],[Min]])-1),Table1[Content Sku],0),14,1,1,"Entities")),"review","ok"),"ok")</f>
        <v>ok</v>
      </c>
      <c r="U683" t="s">
        <v>2728</v>
      </c>
      <c r="V683">
        <v>35000</v>
      </c>
      <c r="W683">
        <v>0</v>
      </c>
      <c r="X683" t="s">
        <v>206</v>
      </c>
      <c r="Y683" t="str">
        <f ca="1">IF(Table15[[#This Row],[Type]]="KILL",IF(_xlfn.NUMBERVALUE(RIGHT(Table15[[#This Row],[Min]],LEN(Table15[[#This Row],[Min]])-FIND("-",Table15[[#This Row],[Min]])))&gt;INDIRECT(ADDRESS(11+MATCH(LEFT(Table15[[#This Row],[Min]],FIND("-",Table15[[#This Row],[Min]])-1),Table1[Content Sku],0),16,1,1,"Entities")),"review","ok"),"ok")</f>
        <v>ok</v>
      </c>
      <c r="AK683" t="s">
        <v>2752</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10000</v>
      </c>
      <c r="G684">
        <v>16000</v>
      </c>
      <c r="H684" t="s">
        <v>206</v>
      </c>
      <c r="I684" s="75" t="str">
        <f ca="1">IF(Table7[[#This Row],[Type]]="KILL",IF(_xlfn.NUMBERVALUE(RIGHT(Table7[[#This Row],[Min]],LEN(Table7[[#This Row],[Min]])-FIND("-",Table7[[#This Row],[Min]])))&gt;INDIRECT(ADDRESS(11+MATCH(LEFT(Table7[[#This Row],[Min]],FIND("-",Table7[[#This Row],[Min]])-1),Table1[Content Sku],0),14,1,1,"Entities")),"review","ok"),"ok")</f>
        <v>ok</v>
      </c>
      <c r="U684" t="s">
        <v>2728</v>
      </c>
      <c r="V684">
        <v>0</v>
      </c>
      <c r="W684">
        <v>0</v>
      </c>
      <c r="X684" t="s">
        <v>8</v>
      </c>
      <c r="Y684" t="str">
        <f ca="1">IF(Table15[[#This Row],[Type]]="KILL",IF(_xlfn.NUMBERVALUE(RIGHT(Table15[[#This Row],[Min]],LEN(Table15[[#This Row],[Min]])-FIND("-",Table15[[#This Row],[Min]])))&gt;INDIRECT(ADDRESS(11+MATCH(LEFT(Table15[[#This Row],[Min]],FIND("-",Table15[[#This Row],[Min]])-1),Table1[Content Sku],0),16,1,1,"Entities")),"review","ok"),"ok")</f>
        <v>ok</v>
      </c>
      <c r="AK684" t="s">
        <v>2752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5000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2728</v>
      </c>
      <c r="V685">
        <v>40000</v>
      </c>
      <c r="W685">
        <v>0</v>
      </c>
      <c r="X685" t="s">
        <v>206</v>
      </c>
      <c r="Y685" t="str">
        <f ca="1">IF(Table15[[#This Row],[Type]]="KILL",IF(_xlfn.NUMBERVALUE(RIGHT(Table15[[#This Row],[Min]],LEN(Table15[[#This Row],[Min]])-FIND("-",Table15[[#This Row],[Min]])))&gt;INDIRECT(ADDRESS(11+MATCH(LEFT(Table15[[#This Row],[Min]],FIND("-",Table15[[#This Row],[Min]])-1),Table1[Content Sku],0),16,1,1,"Entities")),"review","ok"),"ok")</f>
        <v>ok</v>
      </c>
      <c r="AK685" t="s">
        <v>2752</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7250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2728</v>
      </c>
      <c r="V686">
        <v>28000</v>
      </c>
      <c r="W686">
        <v>0</v>
      </c>
      <c r="X686" t="s">
        <v>206</v>
      </c>
      <c r="Y686" t="str">
        <f ca="1">IF(Table15[[#This Row],[Type]]="KILL",IF(_xlfn.NUMBERVALUE(RIGHT(Table15[[#This Row],[Min]],LEN(Table15[[#This Row],[Min]])-FIND("-",Table15[[#This Row],[Min]])))&gt;INDIRECT(ADDRESS(11+MATCH(LEFT(Table15[[#This Row],[Min]],FIND("-",Table15[[#This Row],[Min]])-1),Table1[Content Sku],0),16,1,1,"Entities")),"review","ok"),"ok")</f>
        <v>ok</v>
      </c>
      <c r="AK686" t="s">
        <v>2752</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7000</v>
      </c>
      <c r="G687">
        <v>0</v>
      </c>
      <c r="H687" t="s">
        <v>206</v>
      </c>
      <c r="I687" s="75" t="str">
        <f ca="1">IF(Table7[[#This Row],[Type]]="KILL",IF(_xlfn.NUMBERVALUE(RIGHT(Table7[[#This Row],[Min]],LEN(Table7[[#This Row],[Min]])-FIND("-",Table7[[#This Row],[Min]])))&gt;INDIRECT(ADDRESS(11+MATCH(LEFT(Table7[[#This Row],[Min]],FIND("-",Table7[[#This Row],[Min]])-1),Table1[Content Sku],0),14,1,1,"Entities")),"review","ok"),"ok")</f>
        <v>ok</v>
      </c>
      <c r="U687" t="s">
        <v>2728</v>
      </c>
      <c r="V687">
        <v>33000</v>
      </c>
      <c r="W687">
        <v>0</v>
      </c>
      <c r="X687" t="s">
        <v>206</v>
      </c>
      <c r="Y687" t="str">
        <f ca="1">IF(Table15[[#This Row],[Type]]="KILL",IF(_xlfn.NUMBERVALUE(RIGHT(Table15[[#This Row],[Min]],LEN(Table15[[#This Row],[Min]])-FIND("-",Table15[[#This Row],[Min]])))&gt;INDIRECT(ADDRESS(11+MATCH(LEFT(Table15[[#This Row],[Min]],FIND("-",Table15[[#This Row],[Min]])-1),Table1[Content Sku],0),16,1,1,"Entities")),"review","ok"),"ok")</f>
        <v>ok</v>
      </c>
      <c r="AK687" t="s">
        <v>2752</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14000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2728</v>
      </c>
      <c r="V688">
        <v>50000</v>
      </c>
      <c r="W688">
        <v>0</v>
      </c>
      <c r="X688" t="s">
        <v>206</v>
      </c>
      <c r="Y688" t="str">
        <f ca="1">IF(Table15[[#This Row],[Type]]="KILL",IF(_xlfn.NUMBERVALUE(RIGHT(Table15[[#This Row],[Min]],LEN(Table15[[#This Row],[Min]])-FIND("-",Table15[[#This Row],[Min]])))&gt;INDIRECT(ADDRESS(11+MATCH(LEFT(Table15[[#This Row],[Min]],FIND("-",Table15[[#This Row],[Min]])-1),Table1[Content Sku],0),16,1,1,"Entities")),"review","ok"),"ok")</f>
        <v>ok</v>
      </c>
      <c r="AK688" t="s">
        <v>2752</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30000</v>
      </c>
      <c r="H689" t="s">
        <v>206</v>
      </c>
      <c r="I689" s="75" t="str">
        <f ca="1">IF(Table7[[#This Row],[Type]]="KILL",IF(_xlfn.NUMBERVALUE(RIGHT(Table7[[#This Row],[Min]],LEN(Table7[[#This Row],[Min]])-FIND("-",Table7[[#This Row],[Min]])))&gt;INDIRECT(ADDRESS(11+MATCH(LEFT(Table7[[#This Row],[Min]],FIND("-",Table7[[#This Row],[Min]])-1),Table1[Content Sku],0),14,1,1,"Entities")),"review","ok"),"ok")</f>
        <v>ok</v>
      </c>
      <c r="U689" t="s">
        <v>2728</v>
      </c>
      <c r="V689">
        <v>40000</v>
      </c>
      <c r="W689">
        <v>0</v>
      </c>
      <c r="X689" t="s">
        <v>206</v>
      </c>
      <c r="Y689" t="str">
        <f ca="1">IF(Table15[[#This Row],[Type]]="KILL",IF(_xlfn.NUMBERVALUE(RIGHT(Table15[[#This Row],[Min]],LEN(Table15[[#This Row],[Min]])-FIND("-",Table15[[#This Row],[Min]])))&gt;INDIRECT(ADDRESS(11+MATCH(LEFT(Table15[[#This Row],[Min]],FIND("-",Table15[[#This Row],[Min]])-1),Table1[Content Sku],0),16,1,1,"Entities")),"review","ok"),"ok")</f>
        <v>ok</v>
      </c>
      <c r="AK689" t="s">
        <v>2752</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0</v>
      </c>
      <c r="H690" t="s">
        <v>8</v>
      </c>
      <c r="I690" s="75" t="str">
        <f ca="1">IF(Table7[[#This Row],[Type]]="KILL",IF(_xlfn.NUMBERVALUE(RIGHT(Table7[[#This Row],[Min]],LEN(Table7[[#This Row],[Min]])-FIND("-",Table7[[#This Row],[Min]])))&gt;INDIRECT(ADDRESS(11+MATCH(LEFT(Table7[[#This Row],[Min]],FIND("-",Table7[[#This Row],[Min]])-1),Table1[Content Sku],0),14,1,1,"Entities")),"review","ok"),"ok")</f>
        <v>ok</v>
      </c>
      <c r="U690" t="s">
        <v>2728</v>
      </c>
      <c r="V690">
        <v>0</v>
      </c>
      <c r="W690">
        <v>0</v>
      </c>
      <c r="X690" t="s">
        <v>8</v>
      </c>
      <c r="Y690" t="str">
        <f ca="1">IF(Table15[[#This Row],[Type]]="KILL",IF(_xlfn.NUMBERVALUE(RIGHT(Table15[[#This Row],[Min]],LEN(Table15[[#This Row],[Min]])-FIND("-",Table15[[#This Row],[Min]])))&gt;INDIRECT(ADDRESS(11+MATCH(LEFT(Table15[[#This Row],[Min]],FIND("-",Table15[[#This Row],[Min]])-1),Table1[Content Sku],0),16,1,1,"Entities")),"review","ok"),"ok")</f>
        <v>ok</v>
      </c>
      <c r="AK690" t="s">
        <v>2752</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0</v>
      </c>
      <c r="G691">
        <v>18000</v>
      </c>
      <c r="H691" t="s">
        <v>206</v>
      </c>
      <c r="I691" s="75" t="str">
        <f ca="1">IF(Table7[[#This Row],[Type]]="KILL",IF(_xlfn.NUMBERVALUE(RIGHT(Table7[[#This Row],[Min]],LEN(Table7[[#This Row],[Min]])-FIND("-",Table7[[#This Row],[Min]])))&gt;INDIRECT(ADDRESS(11+MATCH(LEFT(Table7[[#This Row],[Min]],FIND("-",Table7[[#This Row],[Min]])-1),Table1[Content Sku],0),14,1,1,"Entities")),"review","ok"),"ok")</f>
        <v>ok</v>
      </c>
      <c r="U691" t="s">
        <v>2728</v>
      </c>
      <c r="V691">
        <v>36000</v>
      </c>
      <c r="W691">
        <v>0</v>
      </c>
      <c r="X691" t="s">
        <v>206</v>
      </c>
      <c r="Y691" t="str">
        <f ca="1">IF(Table15[[#This Row],[Type]]="KILL",IF(_xlfn.NUMBERVALUE(RIGHT(Table15[[#This Row],[Min]],LEN(Table15[[#This Row],[Min]])-FIND("-",Table15[[#This Row],[Min]])))&gt;INDIRECT(ADDRESS(11+MATCH(LEFT(Table15[[#This Row],[Min]],FIND("-",Table15[[#This Row],[Min]])-1),Table1[Content Sku],0),16,1,1,"Entities")),"review","ok"),"ok")</f>
        <v>ok</v>
      </c>
      <c r="AK691" t="s">
        <v>2752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48</v>
      </c>
      <c r="F692">
        <v>7000</v>
      </c>
      <c r="G692">
        <v>0</v>
      </c>
      <c r="H692" t="s">
        <v>206</v>
      </c>
      <c r="I692" s="75" t="str">
        <f ca="1">IF(Table7[[#This Row],[Type]]="KILL",IF(_xlfn.NUMBERVALUE(RIGHT(Table7[[#This Row],[Min]],LEN(Table7[[#This Row],[Min]])-FIND("-",Table7[[#This Row],[Min]])))&gt;INDIRECT(ADDRESS(11+MATCH(LEFT(Table7[[#This Row],[Min]],FIND("-",Table7[[#This Row],[Min]])-1),Table1[Content Sku],0),14,1,1,"Entities")),"review","ok"),"ok")</f>
        <v>ok</v>
      </c>
      <c r="U692" t="s">
        <v>2728</v>
      </c>
      <c r="V692">
        <v>200</v>
      </c>
      <c r="W692">
        <v>0</v>
      </c>
      <c r="X692" t="s">
        <v>4443</v>
      </c>
      <c r="Y692" t="str">
        <f ca="1">IF(Table15[[#This Row],[Type]]="KILL",IF(_xlfn.NUMBERVALUE(RIGHT(Table15[[#This Row],[Min]],LEN(Table15[[#This Row],[Min]])-FIND("-",Table15[[#This Row],[Min]])))&gt;INDIRECT(ADDRESS(11+MATCH(LEFT(Table15[[#This Row],[Min]],FIND("-",Table15[[#This Row],[Min]])-1),Table1[Content Sku],0),16,1,1,"Entities")),"review","ok"),"ok")</f>
        <v>ok</v>
      </c>
      <c r="AK692" t="s">
        <v>2752</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20000</v>
      </c>
      <c r="H693" t="s">
        <v>206</v>
      </c>
      <c r="I693" s="75" t="str">
        <f ca="1">IF(Table7[[#This Row],[Type]]="KILL",IF(_xlfn.NUMBERVALUE(RIGHT(Table7[[#This Row],[Min]],LEN(Table7[[#This Row],[Min]])-FIND("-",Table7[[#This Row],[Min]])))&gt;INDIRECT(ADDRESS(11+MATCH(LEFT(Table7[[#This Row],[Min]],FIND("-",Table7[[#This Row],[Min]])-1),Table1[Content Sku],0),14,1,1,"Entities")),"review","ok"),"ok")</f>
        <v>ok</v>
      </c>
      <c r="U693" t="s">
        <v>2728</v>
      </c>
      <c r="V693">
        <v>37000</v>
      </c>
      <c r="W693">
        <v>0</v>
      </c>
      <c r="X693" t="s">
        <v>206</v>
      </c>
      <c r="Y693" t="str">
        <f ca="1">IF(Table15[[#This Row],[Type]]="KILL",IF(_xlfn.NUMBERVALUE(RIGHT(Table15[[#This Row],[Min]],LEN(Table15[[#This Row],[Min]])-FIND("-",Table15[[#This Row],[Min]])))&gt;INDIRECT(ADDRESS(11+MATCH(LEFT(Table15[[#This Row],[Min]],FIND("-",Table15[[#This Row],[Min]])-1),Table1[Content Sku],0),16,1,1,"Entities")),"review","ok"),"ok")</f>
        <v>ok</v>
      </c>
      <c r="AK693" t="s">
        <v>2752</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14000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2728</v>
      </c>
      <c r="V694">
        <v>39000</v>
      </c>
      <c r="W694">
        <v>0</v>
      </c>
      <c r="X694" t="s">
        <v>206</v>
      </c>
      <c r="Y694" t="str">
        <f ca="1">IF(Table15[[#This Row],[Type]]="KILL",IF(_xlfn.NUMBERVALUE(RIGHT(Table15[[#This Row],[Min]],LEN(Table15[[#This Row],[Min]])-FIND("-",Table15[[#This Row],[Min]])))&gt;INDIRECT(ADDRESS(11+MATCH(LEFT(Table15[[#This Row],[Min]],FIND("-",Table15[[#This Row],[Min]])-1),Table1[Content Sku],0),16,1,1,"Entities")),"review","ok"),"ok")</f>
        <v>ok</v>
      </c>
      <c r="AK694" t="s">
        <v>2752</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11500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2728</v>
      </c>
      <c r="V695">
        <v>0</v>
      </c>
      <c r="W695">
        <v>0</v>
      </c>
      <c r="X695" t="s">
        <v>8</v>
      </c>
      <c r="Y695" t="str">
        <f ca="1">IF(Table15[[#This Row],[Type]]="KILL",IF(_xlfn.NUMBERVALUE(RIGHT(Table15[[#This Row],[Min]],LEN(Table15[[#This Row],[Min]])-FIND("-",Table15[[#This Row],[Min]])))&gt;INDIRECT(ADDRESS(11+MATCH(LEFT(Table15[[#This Row],[Min]],FIND("-",Table15[[#This Row],[Min]])-1),Table1[Content Sku],0),16,1,1,"Entities")),"review","ok"),"ok")</f>
        <v>ok</v>
      </c>
      <c r="AK695" t="s">
        <v>2752</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12500</v>
      </c>
      <c r="G696">
        <v>0</v>
      </c>
      <c r="H696" t="s">
        <v>206</v>
      </c>
      <c r="I696" s="75" t="str">
        <f ca="1">IF(Table7[[#This Row],[Type]]="KILL",IF(_xlfn.NUMBERVALUE(RIGHT(Table7[[#This Row],[Min]],LEN(Table7[[#This Row],[Min]])-FIND("-",Table7[[#This Row],[Min]])))&gt;INDIRECT(ADDRESS(11+MATCH(LEFT(Table7[[#This Row],[Min]],FIND("-",Table7[[#This Row],[Min]])-1),Table1[Content Sku],0),14,1,1,"Entities")),"review","ok"),"ok")</f>
        <v>ok</v>
      </c>
      <c r="U696" t="s">
        <v>2728</v>
      </c>
      <c r="V696">
        <v>50000</v>
      </c>
      <c r="W696">
        <v>0</v>
      </c>
      <c r="X696" t="s">
        <v>206</v>
      </c>
      <c r="Y696" t="str">
        <f ca="1">IF(Table15[[#This Row],[Type]]="KILL",IF(_xlfn.NUMBERVALUE(RIGHT(Table15[[#This Row],[Min]],LEN(Table15[[#This Row],[Min]])-FIND("-",Table15[[#This Row],[Min]])))&gt;INDIRECT(ADDRESS(11+MATCH(LEFT(Table15[[#This Row],[Min]],FIND("-",Table15[[#This Row],[Min]])-1),Table1[Content Sku],0),16,1,1,"Entities")),"review","ok"),"ok")</f>
        <v>ok</v>
      </c>
      <c r="AK696" t="s">
        <v>2752</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0</v>
      </c>
      <c r="G697">
        <v>0</v>
      </c>
      <c r="H697" t="s">
        <v>8</v>
      </c>
      <c r="I697" s="75" t="str">
        <f ca="1">IF(Table7[[#This Row],[Type]]="KILL",IF(_xlfn.NUMBERVALUE(RIGHT(Table7[[#This Row],[Min]],LEN(Table7[[#This Row],[Min]])-FIND("-",Table7[[#This Row],[Min]])))&gt;INDIRECT(ADDRESS(11+MATCH(LEFT(Table7[[#This Row],[Min]],FIND("-",Table7[[#This Row],[Min]])-1),Table1[Content Sku],0),14,1,1,"Entities")),"review","ok"),"ok")</f>
        <v>ok</v>
      </c>
      <c r="U697" t="s">
        <v>2728</v>
      </c>
      <c r="V697">
        <v>37000</v>
      </c>
      <c r="W697">
        <v>0</v>
      </c>
      <c r="X697" t="s">
        <v>206</v>
      </c>
      <c r="Y697" t="str">
        <f ca="1">IF(Table15[[#This Row],[Type]]="KILL",IF(_xlfn.NUMBERVALUE(RIGHT(Table15[[#This Row],[Min]],LEN(Table15[[#This Row],[Min]])-FIND("-",Table15[[#This Row],[Min]])))&gt;INDIRECT(ADDRESS(11+MATCH(LEFT(Table15[[#This Row],[Min]],FIND("-",Table15[[#This Row],[Min]])-1),Table1[Content Sku],0),16,1,1,"Entities")),"review","ok"),"ok")</f>
        <v>ok</v>
      </c>
      <c r="AK697" t="s">
        <v>2752</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12500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2728</v>
      </c>
      <c r="V698">
        <v>30000</v>
      </c>
      <c r="W698">
        <v>0</v>
      </c>
      <c r="X698" t="s">
        <v>206</v>
      </c>
      <c r="Y698" t="str">
        <f ca="1">IF(Table15[[#This Row],[Type]]="KILL",IF(_xlfn.NUMBERVALUE(RIGHT(Table15[[#This Row],[Min]],LEN(Table15[[#This Row],[Min]])-FIND("-",Table15[[#This Row],[Min]])))&gt;INDIRECT(ADDRESS(11+MATCH(LEFT(Table15[[#This Row],[Min]],FIND("-",Table15[[#This Row],[Min]])-1),Table1[Content Sku],0),16,1,1,"Entities")),"review","ok"),"ok")</f>
        <v>ok</v>
      </c>
      <c r="AK698" t="s">
        <v>2752</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10000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2728</v>
      </c>
      <c r="V699">
        <v>200</v>
      </c>
      <c r="W699">
        <v>0</v>
      </c>
      <c r="X699" t="s">
        <v>4443</v>
      </c>
      <c r="Y699" t="str">
        <f ca="1">IF(Table15[[#This Row],[Type]]="KILL",IF(_xlfn.NUMBERVALUE(RIGHT(Table15[[#This Row],[Min]],LEN(Table15[[#This Row],[Min]])-FIND("-",Table15[[#This Row],[Min]])))&gt;INDIRECT(ADDRESS(11+MATCH(LEFT(Table15[[#This Row],[Min]],FIND("-",Table15[[#This Row],[Min]])-1),Table1[Content Sku],0),16,1,1,"Entities")),"review","ok"),"ok")</f>
        <v>ok</v>
      </c>
      <c r="AK699" t="s">
        <v>2752</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10500</v>
      </c>
      <c r="G700">
        <v>0</v>
      </c>
      <c r="H700" t="s">
        <v>206</v>
      </c>
      <c r="I700" s="75" t="str">
        <f ca="1">IF(Table7[[#This Row],[Type]]="KILL",IF(_xlfn.NUMBERVALUE(RIGHT(Table7[[#This Row],[Min]],LEN(Table7[[#This Row],[Min]])-FIND("-",Table7[[#This Row],[Min]])))&gt;INDIRECT(ADDRESS(11+MATCH(LEFT(Table7[[#This Row],[Min]],FIND("-",Table7[[#This Row],[Min]])-1),Table1[Content Sku],0),14,1,1,"Entities")),"review","ok"),"ok")</f>
        <v>ok</v>
      </c>
      <c r="U700" t="s">
        <v>2728</v>
      </c>
      <c r="V700">
        <v>30000</v>
      </c>
      <c r="W700">
        <v>0</v>
      </c>
      <c r="X700" t="s">
        <v>206</v>
      </c>
      <c r="Y700" t="str">
        <f ca="1">IF(Table15[[#This Row],[Type]]="KILL",IF(_xlfn.NUMBERVALUE(RIGHT(Table15[[#This Row],[Min]],LEN(Table15[[#This Row],[Min]])-FIND("-",Table15[[#This Row],[Min]])))&gt;INDIRECT(ADDRESS(11+MATCH(LEFT(Table15[[#This Row],[Min]],FIND("-",Table15[[#This Row],[Min]])-1),Table1[Content Sku],0),16,1,1,"Entities")),"review","ok"),"ok")</f>
        <v>ok</v>
      </c>
      <c r="AK700" t="s">
        <v>2752</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0</v>
      </c>
      <c r="G701">
        <v>20000</v>
      </c>
      <c r="H701" t="s">
        <v>206</v>
      </c>
      <c r="I701" s="75" t="str">
        <f ca="1">IF(Table7[[#This Row],[Type]]="KILL",IF(_xlfn.NUMBERVALUE(RIGHT(Table7[[#This Row],[Min]],LEN(Table7[[#This Row],[Min]])-FIND("-",Table7[[#This Row],[Min]])))&gt;INDIRECT(ADDRESS(11+MATCH(LEFT(Table7[[#This Row],[Min]],FIND("-",Table7[[#This Row],[Min]])-1),Table1[Content Sku],0),14,1,1,"Entities")),"review","ok"),"ok")</f>
        <v>ok</v>
      </c>
      <c r="U701" t="s">
        <v>2728</v>
      </c>
      <c r="V701">
        <v>30000</v>
      </c>
      <c r="W701">
        <v>0</v>
      </c>
      <c r="X701" t="s">
        <v>206</v>
      </c>
      <c r="Y701" t="str">
        <f ca="1">IF(Table15[[#This Row],[Type]]="KILL",IF(_xlfn.NUMBERVALUE(RIGHT(Table15[[#This Row],[Min]],LEN(Table15[[#This Row],[Min]])-FIND("-",Table15[[#This Row],[Min]])))&gt;INDIRECT(ADDRESS(11+MATCH(LEFT(Table15[[#This Row],[Min]],FIND("-",Table15[[#This Row],[Min]])-1),Table1[Content Sku],0),16,1,1,"Entities")),"review","ok"),"ok")</f>
        <v>ok</v>
      </c>
      <c r="AK701" t="s">
        <v>2752</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49</v>
      </c>
      <c r="F702">
        <v>12000</v>
      </c>
      <c r="G702">
        <v>0</v>
      </c>
      <c r="H702" t="s">
        <v>206</v>
      </c>
      <c r="I702" s="75" t="str">
        <f ca="1">IF(Table7[[#This Row],[Type]]="KILL",IF(_xlfn.NUMBERVALUE(RIGHT(Table7[[#This Row],[Min]],LEN(Table7[[#This Row],[Min]])-FIND("-",Table7[[#This Row],[Min]])))&gt;INDIRECT(ADDRESS(11+MATCH(LEFT(Table7[[#This Row],[Min]],FIND("-",Table7[[#This Row],[Min]])-1),Table1[Content Sku],0),14,1,1,"Entities")),"review","ok"),"ok")</f>
        <v>ok</v>
      </c>
      <c r="U702" t="s">
        <v>2728</v>
      </c>
      <c r="V702">
        <v>0</v>
      </c>
      <c r="W702">
        <v>0</v>
      </c>
      <c r="X702" t="s">
        <v>8</v>
      </c>
      <c r="Y702" t="str">
        <f ca="1">IF(Table15[[#This Row],[Type]]="KILL",IF(_xlfn.NUMBERVALUE(RIGHT(Table15[[#This Row],[Min]],LEN(Table15[[#This Row],[Min]])-FIND("-",Table15[[#This Row],[Min]])))&gt;INDIRECT(ADDRESS(11+MATCH(LEFT(Table15[[#This Row],[Min]],FIND("-",Table15[[#This Row],[Min]])-1),Table1[Content Sku],0),16,1,1,"Entities")),"review","ok"),"ok")</f>
        <v>ok</v>
      </c>
      <c r="AK702" t="s">
        <v>2752</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0</v>
      </c>
      <c r="G703">
        <v>0</v>
      </c>
      <c r="H703" t="s">
        <v>8</v>
      </c>
      <c r="I703" s="75" t="str">
        <f ca="1">IF(Table7[[#This Row],[Type]]="KILL",IF(_xlfn.NUMBERVALUE(RIGHT(Table7[[#This Row],[Min]],LEN(Table7[[#This Row],[Min]])-FIND("-",Table7[[#This Row],[Min]])))&gt;INDIRECT(ADDRESS(11+MATCH(LEFT(Table7[[#This Row],[Min]],FIND("-",Table7[[#This Row],[Min]])-1),Table1[Content Sku],0),14,1,1,"Entities")),"review","ok"),"ok")</f>
        <v>ok</v>
      </c>
      <c r="U703" t="s">
        <v>2728</v>
      </c>
      <c r="V703">
        <v>37000</v>
      </c>
      <c r="W703">
        <v>0</v>
      </c>
      <c r="X703" t="s">
        <v>206</v>
      </c>
      <c r="Y703" t="str">
        <f ca="1">IF(Table15[[#This Row],[Type]]="KILL",IF(_xlfn.NUMBERVALUE(RIGHT(Table15[[#This Row],[Min]],LEN(Table15[[#This Row],[Min]])-FIND("-",Table15[[#This Row],[Min]])))&gt;INDIRECT(ADDRESS(11+MATCH(LEFT(Table15[[#This Row],[Min]],FIND("-",Table15[[#This Row],[Min]])-1),Table1[Content Sku],0),16,1,1,"Entities")),"review","ok"),"ok")</f>
        <v>ok</v>
      </c>
      <c r="AK703" t="s">
        <v>2752</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26000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2728</v>
      </c>
      <c r="V704">
        <v>220</v>
      </c>
      <c r="W704">
        <v>0</v>
      </c>
      <c r="X704" t="s">
        <v>4443</v>
      </c>
      <c r="Y704" t="str">
        <f ca="1">IF(Table15[[#This Row],[Type]]="KILL",IF(_xlfn.NUMBERVALUE(RIGHT(Table15[[#This Row],[Min]],LEN(Table15[[#This Row],[Min]])-FIND("-",Table15[[#This Row],[Min]])))&gt;INDIRECT(ADDRESS(11+MATCH(LEFT(Table15[[#This Row],[Min]],FIND("-",Table15[[#This Row],[Min]])-1),Table1[Content Sku],0),16,1,1,"Entities")),"review","ok"),"ok")</f>
        <v>ok</v>
      </c>
      <c r="AK704" t="s">
        <v>2752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20000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2728</v>
      </c>
      <c r="V705">
        <v>37000</v>
      </c>
      <c r="W705">
        <v>0</v>
      </c>
      <c r="X705" t="s">
        <v>206</v>
      </c>
      <c r="Y705" t="str">
        <f ca="1">IF(Table15[[#This Row],[Type]]="KILL",IF(_xlfn.NUMBERVALUE(RIGHT(Table15[[#This Row],[Min]],LEN(Table15[[#This Row],[Min]])-FIND("-",Table15[[#This Row],[Min]])))&gt;INDIRECT(ADDRESS(11+MATCH(LEFT(Table15[[#This Row],[Min]],FIND("-",Table15[[#This Row],[Min]])-1),Table1[Content Sku],0),16,1,1,"Entities")),"review","ok"),"ok")</f>
        <v>ok</v>
      </c>
      <c r="AK705" t="s">
        <v>2752</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16000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2728</v>
      </c>
      <c r="V706">
        <v>0</v>
      </c>
      <c r="W706">
        <v>0</v>
      </c>
      <c r="X706" t="s">
        <v>8</v>
      </c>
      <c r="Y706" t="str">
        <f ca="1">IF(Table15[[#This Row],[Type]]="KILL",IF(_xlfn.NUMBERVALUE(RIGHT(Table15[[#This Row],[Min]],LEN(Table15[[#This Row],[Min]])-FIND("-",Table15[[#This Row],[Min]])))&gt;INDIRECT(ADDRESS(11+MATCH(LEFT(Table15[[#This Row],[Min]],FIND("-",Table15[[#This Row],[Min]])-1),Table1[Content Sku],0),16,1,1,"Entities")),"review","ok"),"ok")</f>
        <v>ok</v>
      </c>
      <c r="AK706" t="s">
        <v>2752</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35000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2728</v>
      </c>
      <c r="V707">
        <v>45000</v>
      </c>
      <c r="W707">
        <v>0</v>
      </c>
      <c r="X707" t="s">
        <v>206</v>
      </c>
      <c r="Y707" t="str">
        <f ca="1">IF(Table15[[#This Row],[Type]]="KILL",IF(_xlfn.NUMBERVALUE(RIGHT(Table15[[#This Row],[Min]],LEN(Table15[[#This Row],[Min]])-FIND("-",Table15[[#This Row],[Min]])))&gt;INDIRECT(ADDRESS(11+MATCH(LEFT(Table15[[#This Row],[Min]],FIND("-",Table15[[#This Row],[Min]])-1),Table1[Content Sku],0),16,1,1,"Entities")),"review","ok"),"ok")</f>
        <v>ok</v>
      </c>
      <c r="AK707" t="s">
        <v>2752</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9500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2728</v>
      </c>
      <c r="V708">
        <v>41000</v>
      </c>
      <c r="W708">
        <v>0</v>
      </c>
      <c r="X708" t="s">
        <v>206</v>
      </c>
      <c r="Y708" t="str">
        <f ca="1">IF(Table15[[#This Row],[Type]]="KILL",IF(_xlfn.NUMBERVALUE(RIGHT(Table15[[#This Row],[Min]],LEN(Table15[[#This Row],[Min]])-FIND("-",Table15[[#This Row],[Min]])))&gt;INDIRECT(ADDRESS(11+MATCH(LEFT(Table15[[#This Row],[Min]],FIND("-",Table15[[#This Row],[Min]])-1),Table1[Content Sku],0),16,1,1,"Entities")),"review","ok"),"ok")</f>
        <v>ok</v>
      </c>
      <c r="AK708" t="s">
        <v>2752</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20000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2728</v>
      </c>
      <c r="V709">
        <v>0</v>
      </c>
      <c r="W709">
        <v>0</v>
      </c>
      <c r="X709" t="s">
        <v>8</v>
      </c>
      <c r="Y709" t="str">
        <f ca="1">IF(Table15[[#This Row],[Type]]="KILL",IF(_xlfn.NUMBERVALUE(RIGHT(Table15[[#This Row],[Min]],LEN(Table15[[#This Row],[Min]])-FIND("-",Table15[[#This Row],[Min]])))&gt;INDIRECT(ADDRESS(11+MATCH(LEFT(Table15[[#This Row],[Min]],FIND("-",Table15[[#This Row],[Min]])-1),Table1[Content Sku],0),16,1,1,"Entities")),"review","ok"),"ok")</f>
        <v>ok</v>
      </c>
      <c r="AK709" t="s">
        <v>2752</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37000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2728</v>
      </c>
      <c r="V710">
        <v>0</v>
      </c>
      <c r="W710">
        <v>0</v>
      </c>
      <c r="X710" t="s">
        <v>8</v>
      </c>
      <c r="Y710" t="str">
        <f ca="1">IF(Table15[[#This Row],[Type]]="KILL",IF(_xlfn.NUMBERVALUE(RIGHT(Table15[[#This Row],[Min]],LEN(Table15[[#This Row],[Min]])-FIND("-",Table15[[#This Row],[Min]])))&gt;INDIRECT(ADDRESS(11+MATCH(LEFT(Table15[[#This Row],[Min]],FIND("-",Table15[[#This Row],[Min]])-1),Table1[Content Sku],0),16,1,1,"Entities")),"review","ok"),"ok")</f>
        <v>ok</v>
      </c>
      <c r="AK710" t="s">
        <v>2752</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26000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2728</v>
      </c>
      <c r="V711">
        <v>35000</v>
      </c>
      <c r="W711">
        <v>0</v>
      </c>
      <c r="X711" t="s">
        <v>206</v>
      </c>
      <c r="Y711" t="str">
        <f ca="1">IF(Table15[[#This Row],[Type]]="KILL",IF(_xlfn.NUMBERVALUE(RIGHT(Table15[[#This Row],[Min]],LEN(Table15[[#This Row],[Min]])-FIND("-",Table15[[#This Row],[Min]])))&gt;INDIRECT(ADDRESS(11+MATCH(LEFT(Table15[[#This Row],[Min]],FIND("-",Table15[[#This Row],[Min]])-1),Table1[Content Sku],0),16,1,1,"Entities")),"review","ok"),"ok")</f>
        <v>ok</v>
      </c>
      <c r="AK711" t="s">
        <v>2752</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33000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2731</v>
      </c>
      <c r="V712">
        <v>0</v>
      </c>
      <c r="W712">
        <v>0</v>
      </c>
      <c r="X712" t="s">
        <v>8</v>
      </c>
      <c r="Y712" t="str">
        <f ca="1">IF(Table15[[#This Row],[Type]]="KILL",IF(_xlfn.NUMBERVALUE(RIGHT(Table15[[#This Row],[Min]],LEN(Table15[[#This Row],[Min]])-FIND("-",Table15[[#This Row],[Min]])))&gt;INDIRECT(ADDRESS(11+MATCH(LEFT(Table15[[#This Row],[Min]],FIND("-",Table15[[#This Row],[Min]])-1),Table1[Content Sku],0),16,1,1,"Entities")),"review","ok"),"ok")</f>
        <v>ok</v>
      </c>
      <c r="AK712" t="s">
        <v>2752</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24000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2731</v>
      </c>
      <c r="V713">
        <v>0</v>
      </c>
      <c r="W713">
        <v>0</v>
      </c>
      <c r="X713" t="s">
        <v>8</v>
      </c>
      <c r="Y713"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13000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2731</v>
      </c>
      <c r="V714">
        <v>0</v>
      </c>
      <c r="W714">
        <v>0</v>
      </c>
      <c r="X714" t="s">
        <v>8</v>
      </c>
      <c r="Y714"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16000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2731</v>
      </c>
      <c r="V715">
        <v>0</v>
      </c>
      <c r="W715">
        <v>0</v>
      </c>
      <c r="X715" t="s">
        <v>8</v>
      </c>
      <c r="Y71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18000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2731</v>
      </c>
      <c r="V716">
        <v>0</v>
      </c>
      <c r="W716">
        <v>0</v>
      </c>
      <c r="X716" t="s">
        <v>8</v>
      </c>
      <c r="Y716"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24000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2731</v>
      </c>
      <c r="V717">
        <v>30000</v>
      </c>
      <c r="W717">
        <v>0</v>
      </c>
      <c r="X717" t="s">
        <v>206</v>
      </c>
      <c r="Y717"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23000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2731</v>
      </c>
      <c r="V718">
        <v>0</v>
      </c>
      <c r="W718">
        <v>0</v>
      </c>
      <c r="X718" t="s">
        <v>8</v>
      </c>
      <c r="Y718"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206</v>
      </c>
      <c r="I719" s="75" t="str">
        <f ca="1">IF(Table7[[#This Row],[Type]]="KILL",IF(_xlfn.NUMBERVALUE(RIGHT(Table7[[#This Row],[Min]],LEN(Table7[[#This Row],[Min]])-FIND("-",Table7[[#This Row],[Min]])))&gt;INDIRECT(ADDRESS(11+MATCH(LEFT(Table7[[#This Row],[Min]],FIND("-",Table7[[#This Row],[Min]])-1),Table1[Content Sku],0),14,1,1,"Entities")),"review","ok"),"ok")</f>
        <v>ok</v>
      </c>
      <c r="U719" t="s">
        <v>2731</v>
      </c>
      <c r="V719">
        <v>0</v>
      </c>
      <c r="W719">
        <v>40000</v>
      </c>
      <c r="X719" t="s">
        <v>206</v>
      </c>
      <c r="Y719"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345</v>
      </c>
      <c r="G720">
        <v>0</v>
      </c>
      <c r="H720" t="s">
        <v>4443</v>
      </c>
      <c r="I720" s="75" t="str">
        <f ca="1">IF(Table7[[#This Row],[Type]]="KILL",IF(_xlfn.NUMBERVALUE(RIGHT(Table7[[#This Row],[Min]],LEN(Table7[[#This Row],[Min]])-FIND("-",Table7[[#This Row],[Min]])))&gt;INDIRECT(ADDRESS(11+MATCH(LEFT(Table7[[#This Row],[Min]],FIND("-",Table7[[#This Row],[Min]])-1),Table1[Content Sku],0),14,1,1,"Entities")),"review","ok"),"ok")</f>
        <v>ok</v>
      </c>
      <c r="U720" t="s">
        <v>2731</v>
      </c>
      <c r="V720">
        <v>0</v>
      </c>
      <c r="W720">
        <v>0</v>
      </c>
      <c r="X720" t="s">
        <v>8</v>
      </c>
      <c r="Y720"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35000</v>
      </c>
      <c r="G721">
        <v>0</v>
      </c>
      <c r="H721" t="s">
        <v>206</v>
      </c>
      <c r="I721" s="75" t="str">
        <f ca="1">IF(Table7[[#This Row],[Type]]="KILL",IF(_xlfn.NUMBERVALUE(RIGHT(Table7[[#This Row],[Min]],LEN(Table7[[#This Row],[Min]])-FIND("-",Table7[[#This Row],[Min]])))&gt;INDIRECT(ADDRESS(11+MATCH(LEFT(Table7[[#This Row],[Min]],FIND("-",Table7[[#This Row],[Min]])-1),Table1[Content Sku],0),14,1,1,"Entities")),"review","ok"),"ok")</f>
        <v>ok</v>
      </c>
      <c r="U721" t="s">
        <v>2731</v>
      </c>
      <c r="V721">
        <v>0</v>
      </c>
      <c r="W721">
        <v>0</v>
      </c>
      <c r="X721" t="s">
        <v>8</v>
      </c>
      <c r="Y721"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300</v>
      </c>
      <c r="G722">
        <v>0</v>
      </c>
      <c r="H722" t="s">
        <v>4443</v>
      </c>
      <c r="I722" s="75" t="str">
        <f ca="1">IF(Table7[[#This Row],[Type]]="KILL",IF(_xlfn.NUMBERVALUE(RIGHT(Table7[[#This Row],[Min]],LEN(Table7[[#This Row],[Min]])-FIND("-",Table7[[#This Row],[Min]])))&gt;INDIRECT(ADDRESS(11+MATCH(LEFT(Table7[[#This Row],[Min]],FIND("-",Table7[[#This Row],[Min]])-1),Table1[Content Sku],0),14,1,1,"Entities")),"review","ok"),"ok")</f>
        <v>ok</v>
      </c>
      <c r="U722" t="s">
        <v>2731</v>
      </c>
      <c r="V722">
        <v>0</v>
      </c>
      <c r="W722">
        <v>0</v>
      </c>
      <c r="X722" t="s">
        <v>8</v>
      </c>
      <c r="Y722"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28000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2731</v>
      </c>
      <c r="V723">
        <v>0</v>
      </c>
      <c r="W723">
        <v>36000</v>
      </c>
      <c r="X723" t="s">
        <v>206</v>
      </c>
      <c r="Y723"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30000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2731</v>
      </c>
      <c r="V724">
        <v>0</v>
      </c>
      <c r="W724">
        <v>0</v>
      </c>
      <c r="X724" t="s">
        <v>8</v>
      </c>
      <c r="Y724"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43000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2731</v>
      </c>
      <c r="V725">
        <v>0</v>
      </c>
      <c r="W725">
        <v>0</v>
      </c>
      <c r="X725" t="s">
        <v>8</v>
      </c>
      <c r="Y72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51</v>
      </c>
      <c r="F726">
        <v>40000</v>
      </c>
      <c r="G726">
        <v>0</v>
      </c>
      <c r="H726" t="s">
        <v>206</v>
      </c>
      <c r="I726" s="75" t="str">
        <f ca="1">IF(Table7[[#This Row],[Type]]="KILL",IF(_xlfn.NUMBERVALUE(RIGHT(Table7[[#This Row],[Min]],LEN(Table7[[#This Row],[Min]])-FIND("-",Table7[[#This Row],[Min]])))&gt;INDIRECT(ADDRESS(11+MATCH(LEFT(Table7[[#This Row],[Min]],FIND("-",Table7[[#This Row],[Min]])-1),Table1[Content Sku],0),14,1,1,"Entities")),"review","ok"),"ok")</f>
        <v>ok</v>
      </c>
      <c r="U726" t="s">
        <v>2731</v>
      </c>
      <c r="V726">
        <v>0</v>
      </c>
      <c r="W726">
        <v>0</v>
      </c>
      <c r="X726" t="s">
        <v>8</v>
      </c>
      <c r="Y726"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2731</v>
      </c>
      <c r="V727">
        <v>0</v>
      </c>
      <c r="W727">
        <v>0</v>
      </c>
      <c r="X727" t="s">
        <v>8</v>
      </c>
      <c r="Y727"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0</v>
      </c>
      <c r="G728">
        <v>0</v>
      </c>
      <c r="H728" t="s">
        <v>8</v>
      </c>
      <c r="I728" s="75" t="str">
        <f ca="1">IF(Table7[[#This Row],[Type]]="KILL",IF(_xlfn.NUMBERVALUE(RIGHT(Table7[[#This Row],[Min]],LEN(Table7[[#This Row],[Min]])-FIND("-",Table7[[#This Row],[Min]])))&gt;INDIRECT(ADDRESS(11+MATCH(LEFT(Table7[[#This Row],[Min]],FIND("-",Table7[[#This Row],[Min]])-1),Table1[Content Sku],0),14,1,1,"Entities")),"review","ok"),"ok")</f>
        <v>ok</v>
      </c>
      <c r="U728" t="s">
        <v>2731</v>
      </c>
      <c r="V728">
        <v>0</v>
      </c>
      <c r="W728">
        <v>32000</v>
      </c>
      <c r="X728" t="s">
        <v>206</v>
      </c>
      <c r="Y728"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8000</v>
      </c>
      <c r="G729">
        <v>0</v>
      </c>
      <c r="H729" t="s">
        <v>206</v>
      </c>
      <c r="I729" s="75" t="str">
        <f ca="1">IF(Table7[[#This Row],[Type]]="KILL",IF(_xlfn.NUMBERVALUE(RIGHT(Table7[[#This Row],[Min]],LEN(Table7[[#This Row],[Min]])-FIND("-",Table7[[#This Row],[Min]])))&gt;INDIRECT(ADDRESS(11+MATCH(LEFT(Table7[[#This Row],[Min]],FIND("-",Table7[[#This Row],[Min]])-1),Table1[Content Sku],0),14,1,1,"Entities")),"review","ok"),"ok")</f>
        <v>ok</v>
      </c>
      <c r="U729" t="s">
        <v>2731</v>
      </c>
      <c r="V729">
        <v>0</v>
      </c>
      <c r="W729">
        <v>0</v>
      </c>
      <c r="X729" t="s">
        <v>8</v>
      </c>
      <c r="Y729"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2731</v>
      </c>
      <c r="V730">
        <v>0</v>
      </c>
      <c r="W730">
        <v>0</v>
      </c>
      <c r="X730" t="s">
        <v>8</v>
      </c>
      <c r="Y730"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2731</v>
      </c>
      <c r="V731">
        <v>0</v>
      </c>
      <c r="W731">
        <v>0</v>
      </c>
      <c r="X731" t="s">
        <v>8</v>
      </c>
      <c r="Y731"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0</v>
      </c>
      <c r="G732">
        <v>0</v>
      </c>
      <c r="H732" t="s">
        <v>8</v>
      </c>
      <c r="I732" s="75" t="str">
        <f ca="1">IF(Table7[[#This Row],[Type]]="KILL",IF(_xlfn.NUMBERVALUE(RIGHT(Table7[[#This Row],[Min]],LEN(Table7[[#This Row],[Min]])-FIND("-",Table7[[#This Row],[Min]])))&gt;INDIRECT(ADDRESS(11+MATCH(LEFT(Table7[[#This Row],[Min]],FIND("-",Table7[[#This Row],[Min]])-1),Table1[Content Sku],0),14,1,1,"Entities")),"review","ok"),"ok")</f>
        <v>ok</v>
      </c>
      <c r="U732" t="s">
        <v>2731</v>
      </c>
      <c r="V732">
        <v>0</v>
      </c>
      <c r="W732">
        <v>40000</v>
      </c>
      <c r="X732" t="s">
        <v>206</v>
      </c>
      <c r="Y732"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400</v>
      </c>
      <c r="F733">
        <v>1200</v>
      </c>
      <c r="G733">
        <v>0</v>
      </c>
      <c r="H733" t="s">
        <v>206</v>
      </c>
      <c r="I733" s="75" t="str">
        <f ca="1">IF(Table7[[#This Row],[Type]]="KILL",IF(_xlfn.NUMBERVALUE(RIGHT(Table7[[#This Row],[Min]],LEN(Table7[[#This Row],[Min]])-FIND("-",Table7[[#This Row],[Min]])))&gt;INDIRECT(ADDRESS(11+MATCH(LEFT(Table7[[#This Row],[Min]],FIND("-",Table7[[#This Row],[Min]])-1),Table1[Content Sku],0),14,1,1,"Entities")),"review","ok"),"ok")</f>
        <v>ok</v>
      </c>
      <c r="U733" t="s">
        <v>2731</v>
      </c>
      <c r="V733">
        <v>0</v>
      </c>
      <c r="W733">
        <v>0</v>
      </c>
      <c r="X733" t="s">
        <v>8</v>
      </c>
      <c r="Y733"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2731</v>
      </c>
      <c r="V734">
        <v>0</v>
      </c>
      <c r="W734">
        <v>0</v>
      </c>
      <c r="X734" t="s">
        <v>8</v>
      </c>
      <c r="Y734"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2731</v>
      </c>
      <c r="V735">
        <v>0</v>
      </c>
      <c r="W735">
        <v>0</v>
      </c>
      <c r="X735" t="s">
        <v>8</v>
      </c>
      <c r="Y73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2731</v>
      </c>
      <c r="V736">
        <v>0</v>
      </c>
      <c r="W736">
        <v>0</v>
      </c>
      <c r="X736" t="s">
        <v>8</v>
      </c>
      <c r="Y736"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2731</v>
      </c>
      <c r="V737">
        <v>0</v>
      </c>
      <c r="W737">
        <v>0</v>
      </c>
      <c r="X737" t="s">
        <v>8</v>
      </c>
      <c r="Y737"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2731</v>
      </c>
      <c r="V738">
        <v>0</v>
      </c>
      <c r="W738">
        <v>0</v>
      </c>
      <c r="X738" t="s">
        <v>8</v>
      </c>
      <c r="Y738" t="str">
        <f ca="1">IF(Table15[[#This Row],[Type]]="KILL",IF(_xlfn.NUMBERVALUE(RIGHT(Table15[[#This Row],[Min]],LEN(Table15[[#This Row],[Min]])-FIND("-",Table15[[#This Row],[Min]])))&gt;INDIRECT(ADDRESS(11+MATCH(LEFT(Table15[[#This Row],[Min]],FIND("-",Table15[[#This Row],[Min]])-1),Table1[Content Sku],0),16,1,1,"Entities")),"review","ok"),"ok")</f>
        <v>ok</v>
      </c>
      <c r="AK738" t="s">
        <v>2691</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2731</v>
      </c>
      <c r="V739">
        <v>0</v>
      </c>
      <c r="W739">
        <v>0</v>
      </c>
      <c r="X739" t="s">
        <v>8</v>
      </c>
      <c r="Y739" t="str">
        <f ca="1">IF(Table15[[#This Row],[Type]]="KILL",IF(_xlfn.NUMBERVALUE(RIGHT(Table15[[#This Row],[Min]],LEN(Table15[[#This Row],[Min]])-FIND("-",Table15[[#This Row],[Min]])))&gt;INDIRECT(ADDRESS(11+MATCH(LEFT(Table15[[#This Row],[Min]],FIND("-",Table15[[#This Row],[Min]])-1),Table1[Content Sku],0),16,1,1,"Entities")),"review","ok"),"ok")</f>
        <v>ok</v>
      </c>
      <c r="AK739" t="s">
        <v>2691</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2731</v>
      </c>
      <c r="V740">
        <v>0</v>
      </c>
      <c r="W740">
        <v>0</v>
      </c>
      <c r="X740" t="s">
        <v>8</v>
      </c>
      <c r="Y740" t="str">
        <f ca="1">IF(Table15[[#This Row],[Type]]="KILL",IF(_xlfn.NUMBERVALUE(RIGHT(Table15[[#This Row],[Min]],LEN(Table15[[#This Row],[Min]])-FIND("-",Table15[[#This Row],[Min]])))&gt;INDIRECT(ADDRESS(11+MATCH(LEFT(Table15[[#This Row],[Min]],FIND("-",Table15[[#This Row],[Min]])-1),Table1[Content Sku],0),16,1,1,"Entities")),"review","ok"),"ok")</f>
        <v>ok</v>
      </c>
      <c r="AK740" t="s">
        <v>2691</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2731</v>
      </c>
      <c r="V741">
        <v>0</v>
      </c>
      <c r="W741">
        <v>32000</v>
      </c>
      <c r="X741" t="s">
        <v>206</v>
      </c>
      <c r="Y741" t="str">
        <f ca="1">IF(Table15[[#This Row],[Type]]="KILL",IF(_xlfn.NUMBERVALUE(RIGHT(Table15[[#This Row],[Min]],LEN(Table15[[#This Row],[Min]])-FIND("-",Table15[[#This Row],[Min]])))&gt;INDIRECT(ADDRESS(11+MATCH(LEFT(Table15[[#This Row],[Min]],FIND("-",Table15[[#This Row],[Min]])-1),Table1[Content Sku],0),16,1,1,"Entities")),"review","ok"),"ok")</f>
        <v>ok</v>
      </c>
      <c r="AK741" t="s">
        <v>2691</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2731</v>
      </c>
      <c r="V742">
        <v>0</v>
      </c>
      <c r="W742">
        <v>30000</v>
      </c>
      <c r="X742" t="s">
        <v>206</v>
      </c>
      <c r="Y742" t="str">
        <f ca="1">IF(Table15[[#This Row],[Type]]="KILL",IF(_xlfn.NUMBERVALUE(RIGHT(Table15[[#This Row],[Min]],LEN(Table15[[#This Row],[Min]])-FIND("-",Table15[[#This Row],[Min]])))&gt;INDIRECT(ADDRESS(11+MATCH(LEFT(Table15[[#This Row],[Min]],FIND("-",Table15[[#This Row],[Min]])-1),Table1[Content Sku],0),16,1,1,"Entities")),"review","ok"),"ok")</f>
        <v>ok</v>
      </c>
      <c r="AK742" t="s">
        <v>2691</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2731</v>
      </c>
      <c r="V743">
        <v>0</v>
      </c>
      <c r="W743">
        <v>0</v>
      </c>
      <c r="X743" t="s">
        <v>8</v>
      </c>
      <c r="Y743" t="str">
        <f ca="1">IF(Table15[[#This Row],[Type]]="KILL",IF(_xlfn.NUMBERVALUE(RIGHT(Table15[[#This Row],[Min]],LEN(Table15[[#This Row],[Min]])-FIND("-",Table15[[#This Row],[Min]])))&gt;INDIRECT(ADDRESS(11+MATCH(LEFT(Table15[[#This Row],[Min]],FIND("-",Table15[[#This Row],[Min]])-1),Table1[Content Sku],0),16,1,1,"Entities")),"review","ok"),"ok")</f>
        <v>ok</v>
      </c>
      <c r="AK743" t="s">
        <v>2691</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2731</v>
      </c>
      <c r="V744">
        <v>0</v>
      </c>
      <c r="W744">
        <v>0</v>
      </c>
      <c r="X744" t="s">
        <v>8</v>
      </c>
      <c r="Y744" t="str">
        <f ca="1">IF(Table15[[#This Row],[Type]]="KILL",IF(_xlfn.NUMBERVALUE(RIGHT(Table15[[#This Row],[Min]],LEN(Table15[[#This Row],[Min]])-FIND("-",Table15[[#This Row],[Min]])))&gt;INDIRECT(ADDRESS(11+MATCH(LEFT(Table15[[#This Row],[Min]],FIND("-",Table15[[#This Row],[Min]])-1),Table1[Content Sku],0),16,1,1,"Entities")),"review","ok"),"ok")</f>
        <v>ok</v>
      </c>
      <c r="AK744" t="s">
        <v>2691</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2731</v>
      </c>
      <c r="V745">
        <v>0</v>
      </c>
      <c r="W745">
        <v>0</v>
      </c>
      <c r="X745" t="s">
        <v>8</v>
      </c>
      <c r="Y745" t="str">
        <f ca="1">IF(Table15[[#This Row],[Type]]="KILL",IF(_xlfn.NUMBERVALUE(RIGHT(Table15[[#This Row],[Min]],LEN(Table15[[#This Row],[Min]])-FIND("-",Table15[[#This Row],[Min]])))&gt;INDIRECT(ADDRESS(11+MATCH(LEFT(Table15[[#This Row],[Min]],FIND("-",Table15[[#This Row],[Min]])-1),Table1[Content Sku],0),16,1,1,"Entities")),"review","ok"),"ok")</f>
        <v>ok</v>
      </c>
      <c r="AK745" t="s">
        <v>2691</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2731</v>
      </c>
      <c r="V746">
        <v>0</v>
      </c>
      <c r="W746">
        <v>40000</v>
      </c>
      <c r="X746" t="s">
        <v>206</v>
      </c>
      <c r="Y746" t="str">
        <f ca="1">IF(Table15[[#This Row],[Type]]="KILL",IF(_xlfn.NUMBERVALUE(RIGHT(Table15[[#This Row],[Min]],LEN(Table15[[#This Row],[Min]])-FIND("-",Table15[[#This Row],[Min]])))&gt;INDIRECT(ADDRESS(11+MATCH(LEFT(Table15[[#This Row],[Min]],FIND("-",Table15[[#This Row],[Min]])-1),Table1[Content Sku],0),16,1,1,"Entities")),"review","ok"),"ok")</f>
        <v>ok</v>
      </c>
      <c r="AK746" t="s">
        <v>2691</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2731</v>
      </c>
      <c r="V747">
        <v>0</v>
      </c>
      <c r="W747">
        <v>0</v>
      </c>
      <c r="X747" t="s">
        <v>8</v>
      </c>
      <c r="Y747" t="str">
        <f ca="1">IF(Table15[[#This Row],[Type]]="KILL",IF(_xlfn.NUMBERVALUE(RIGHT(Table15[[#This Row],[Min]],LEN(Table15[[#This Row],[Min]])-FIND("-",Table15[[#This Row],[Min]])))&gt;INDIRECT(ADDRESS(11+MATCH(LEFT(Table15[[#This Row],[Min]],FIND("-",Table15[[#This Row],[Min]])-1),Table1[Content Sku],0),16,1,1,"Entities")),"review","ok"),"ok")</f>
        <v>ok</v>
      </c>
      <c r="AK747" t="s">
        <v>2691</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2731</v>
      </c>
      <c r="V748">
        <v>0</v>
      </c>
      <c r="W748">
        <v>0</v>
      </c>
      <c r="X748" t="s">
        <v>8</v>
      </c>
      <c r="Y748" t="str">
        <f ca="1">IF(Table15[[#This Row],[Type]]="KILL",IF(_xlfn.NUMBERVALUE(RIGHT(Table15[[#This Row],[Min]],LEN(Table15[[#This Row],[Min]])-FIND("-",Table15[[#This Row],[Min]])))&gt;INDIRECT(ADDRESS(11+MATCH(LEFT(Table15[[#This Row],[Min]],FIND("-",Table15[[#This Row],[Min]])-1),Table1[Content Sku],0),16,1,1,"Entities")),"review","ok"),"ok")</f>
        <v>ok</v>
      </c>
      <c r="AK748" t="s">
        <v>2691</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2731</v>
      </c>
      <c r="V749">
        <v>0</v>
      </c>
      <c r="W749">
        <v>0</v>
      </c>
      <c r="X749" t="s">
        <v>8</v>
      </c>
      <c r="Y749" t="str">
        <f ca="1">IF(Table15[[#This Row],[Type]]="KILL",IF(_xlfn.NUMBERVALUE(RIGHT(Table15[[#This Row],[Min]],LEN(Table15[[#This Row],[Min]])-FIND("-",Table15[[#This Row],[Min]])))&gt;INDIRECT(ADDRESS(11+MATCH(LEFT(Table15[[#This Row],[Min]],FIND("-",Table15[[#This Row],[Min]])-1),Table1[Content Sku],0),16,1,1,"Entities")),"review","ok"),"ok")</f>
        <v>ok</v>
      </c>
      <c r="AK749" t="s">
        <v>2691</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2731</v>
      </c>
      <c r="V750">
        <v>0</v>
      </c>
      <c r="W750">
        <v>0</v>
      </c>
      <c r="X750" t="s">
        <v>8</v>
      </c>
      <c r="Y750" t="str">
        <f ca="1">IF(Table15[[#This Row],[Type]]="KILL",IF(_xlfn.NUMBERVALUE(RIGHT(Table15[[#This Row],[Min]],LEN(Table15[[#This Row],[Min]])-FIND("-",Table15[[#This Row],[Min]])))&gt;INDIRECT(ADDRESS(11+MATCH(LEFT(Table15[[#This Row],[Min]],FIND("-",Table15[[#This Row],[Min]])-1),Table1[Content Sku],0),16,1,1,"Entities")),"review","ok"),"ok")</f>
        <v>ok</v>
      </c>
      <c r="AK750" t="s">
        <v>2691</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402</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2731</v>
      </c>
      <c r="V751">
        <v>0</v>
      </c>
      <c r="W751">
        <v>0</v>
      </c>
      <c r="X751" t="s">
        <v>8</v>
      </c>
      <c r="Y751" t="str">
        <f ca="1">IF(Table15[[#This Row],[Type]]="KILL",IF(_xlfn.NUMBERVALUE(RIGHT(Table15[[#This Row],[Min]],LEN(Table15[[#This Row],[Min]])-FIND("-",Table15[[#This Row],[Min]])))&gt;INDIRECT(ADDRESS(11+MATCH(LEFT(Table15[[#This Row],[Min]],FIND("-",Table15[[#This Row],[Min]])-1),Table1[Content Sku],0),16,1,1,"Entities")),"review","ok"),"ok")</f>
        <v>ok</v>
      </c>
      <c r="AK751" t="s">
        <v>2691</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2731</v>
      </c>
      <c r="V752">
        <v>0</v>
      </c>
      <c r="W752">
        <v>0</v>
      </c>
      <c r="X752" t="s">
        <v>8</v>
      </c>
      <c r="Y752" t="str">
        <f ca="1">IF(Table15[[#This Row],[Type]]="KILL",IF(_xlfn.NUMBERVALUE(RIGHT(Table15[[#This Row],[Min]],LEN(Table15[[#This Row],[Min]])-FIND("-",Table15[[#This Row],[Min]])))&gt;INDIRECT(ADDRESS(11+MATCH(LEFT(Table15[[#This Row],[Min]],FIND("-",Table15[[#This Row],[Min]])-1),Table1[Content Sku],0),16,1,1,"Entities")),"review","ok"),"ok")</f>
        <v>ok</v>
      </c>
      <c r="AK752" t="s">
        <v>2691</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2731</v>
      </c>
      <c r="V753">
        <v>0</v>
      </c>
      <c r="W753">
        <v>0</v>
      </c>
      <c r="X753" t="s">
        <v>8</v>
      </c>
      <c r="Y753" t="str">
        <f ca="1">IF(Table15[[#This Row],[Type]]="KILL",IF(_xlfn.NUMBERVALUE(RIGHT(Table15[[#This Row],[Min]],LEN(Table15[[#This Row],[Min]])-FIND("-",Table15[[#This Row],[Min]])))&gt;INDIRECT(ADDRESS(11+MATCH(LEFT(Table15[[#This Row],[Min]],FIND("-",Table15[[#This Row],[Min]])-1),Table1[Content Sku],0),16,1,1,"Entities")),"review","ok"),"ok")</f>
        <v>ok</v>
      </c>
      <c r="AK753" t="s">
        <v>2691</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2731</v>
      </c>
      <c r="V754">
        <v>0</v>
      </c>
      <c r="W754">
        <v>0</v>
      </c>
      <c r="X754" t="s">
        <v>8</v>
      </c>
      <c r="Y754" t="str">
        <f ca="1">IF(Table15[[#This Row],[Type]]="KILL",IF(_xlfn.NUMBERVALUE(RIGHT(Table15[[#This Row],[Min]],LEN(Table15[[#This Row],[Min]])-FIND("-",Table15[[#This Row],[Min]])))&gt;INDIRECT(ADDRESS(11+MATCH(LEFT(Table15[[#This Row],[Min]],FIND("-",Table15[[#This Row],[Min]])-1),Table1[Content Sku],0),16,1,1,"Entities")),"review","ok"),"ok")</f>
        <v>ok</v>
      </c>
      <c r="AK754" t="s">
        <v>2691</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2731</v>
      </c>
      <c r="V755">
        <v>0</v>
      </c>
      <c r="W755">
        <v>32000</v>
      </c>
      <c r="X755" t="s">
        <v>206</v>
      </c>
      <c r="Y755" t="str">
        <f ca="1">IF(Table15[[#This Row],[Type]]="KILL",IF(_xlfn.NUMBERVALUE(RIGHT(Table15[[#This Row],[Min]],LEN(Table15[[#This Row],[Min]])-FIND("-",Table15[[#This Row],[Min]])))&gt;INDIRECT(ADDRESS(11+MATCH(LEFT(Table15[[#This Row],[Min]],FIND("-",Table15[[#This Row],[Min]])-1),Table1[Content Sku],0),16,1,1,"Entities")),"review","ok"),"ok")</f>
        <v>ok</v>
      </c>
      <c r="AK755" t="s">
        <v>2678</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2731</v>
      </c>
      <c r="V756">
        <v>0</v>
      </c>
      <c r="W756">
        <v>0</v>
      </c>
      <c r="X756" t="s">
        <v>8</v>
      </c>
      <c r="Y756" t="str">
        <f ca="1">IF(Table15[[#This Row],[Type]]="KILL",IF(_xlfn.NUMBERVALUE(RIGHT(Table15[[#This Row],[Min]],LEN(Table15[[#This Row],[Min]])-FIND("-",Table15[[#This Row],[Min]])))&gt;INDIRECT(ADDRESS(11+MATCH(LEFT(Table15[[#This Row],[Min]],FIND("-",Table15[[#This Row],[Min]])-1),Table1[Content Sku],0),16,1,1,"Entities")),"review","ok"),"ok")</f>
        <v>ok</v>
      </c>
      <c r="AK756" t="s">
        <v>2678</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479</v>
      </c>
      <c r="V757">
        <v>38000</v>
      </c>
      <c r="W757">
        <v>0</v>
      </c>
      <c r="X757" t="s">
        <v>206</v>
      </c>
      <c r="Y757" t="str">
        <f ca="1">IF(Table15[[#This Row],[Type]]="KILL",IF(_xlfn.NUMBERVALUE(RIGHT(Table15[[#This Row],[Min]],LEN(Table15[[#This Row],[Min]])-FIND("-",Table15[[#This Row],[Min]])))&gt;INDIRECT(ADDRESS(11+MATCH(LEFT(Table15[[#This Row],[Min]],FIND("-",Table15[[#This Row],[Min]])-1),Table1[Content Sku],0),16,1,1,"Entities")),"review","ok"),"ok")</f>
        <v>ok</v>
      </c>
      <c r="AK757" t="s">
        <v>2678</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479</v>
      </c>
      <c r="V758">
        <v>330</v>
      </c>
      <c r="W758">
        <v>0</v>
      </c>
      <c r="X758" t="s">
        <v>4443</v>
      </c>
      <c r="Y758" t="str">
        <f ca="1">IF(Table15[[#This Row],[Type]]="KILL",IF(_xlfn.NUMBERVALUE(RIGHT(Table15[[#This Row],[Min]],LEN(Table15[[#This Row],[Min]])-FIND("-",Table15[[#This Row],[Min]])))&gt;INDIRECT(ADDRESS(11+MATCH(LEFT(Table15[[#This Row],[Min]],FIND("-",Table15[[#This Row],[Min]])-1),Table1[Content Sku],0),16,1,1,"Entities")),"review","ok"),"ok")</f>
        <v>ok</v>
      </c>
      <c r="AK758" t="s">
        <v>2678</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479</v>
      </c>
      <c r="V759">
        <v>42000</v>
      </c>
      <c r="W759">
        <v>0</v>
      </c>
      <c r="X759" t="s">
        <v>206</v>
      </c>
      <c r="Y759" t="str">
        <f ca="1">IF(Table15[[#This Row],[Type]]="KILL",IF(_xlfn.NUMBERVALUE(RIGHT(Table15[[#This Row],[Min]],LEN(Table15[[#This Row],[Min]])-FIND("-",Table15[[#This Row],[Min]])))&gt;INDIRECT(ADDRESS(11+MATCH(LEFT(Table15[[#This Row],[Min]],FIND("-",Table15[[#This Row],[Min]])-1),Table1[Content Sku],0),16,1,1,"Entities")),"review","ok"),"ok")</f>
        <v>ok</v>
      </c>
      <c r="AK759" t="s">
        <v>2678</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2777</v>
      </c>
      <c r="V760">
        <v>0</v>
      </c>
      <c r="W760">
        <v>0</v>
      </c>
      <c r="X760" t="s">
        <v>8</v>
      </c>
      <c r="Y760" t="str">
        <f ca="1">IF(Table15[[#This Row],[Type]]="KILL",IF(_xlfn.NUMBERVALUE(RIGHT(Table15[[#This Row],[Min]],LEN(Table15[[#This Row],[Min]])-FIND("-",Table15[[#This Row],[Min]])))&gt;INDIRECT(ADDRESS(11+MATCH(LEFT(Table15[[#This Row],[Min]],FIND("-",Table15[[#This Row],[Min]])-1),Table1[Content Sku],0),16,1,1,"Entities")),"review","ok"),"ok")</f>
        <v>ok</v>
      </c>
      <c r="AK760" t="s">
        <v>2678</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2777</v>
      </c>
      <c r="V761">
        <v>0</v>
      </c>
      <c r="W761">
        <v>0</v>
      </c>
      <c r="X761" t="s">
        <v>8</v>
      </c>
      <c r="Y761" t="str">
        <f ca="1">IF(Table15[[#This Row],[Type]]="KILL",IF(_xlfn.NUMBERVALUE(RIGHT(Table15[[#This Row],[Min]],LEN(Table15[[#This Row],[Min]])-FIND("-",Table15[[#This Row],[Min]])))&gt;INDIRECT(ADDRESS(11+MATCH(LEFT(Table15[[#This Row],[Min]],FIND("-",Table15[[#This Row],[Min]])-1),Table1[Content Sku],0),16,1,1,"Entities")),"review","ok"),"ok")</f>
        <v>ok</v>
      </c>
      <c r="AK761" t="s">
        <v>2678</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2734</v>
      </c>
      <c r="V762">
        <v>0</v>
      </c>
      <c r="W762">
        <v>0</v>
      </c>
      <c r="X762" t="s">
        <v>8</v>
      </c>
      <c r="Y762" t="str">
        <f ca="1">IF(Table15[[#This Row],[Type]]="KILL",IF(_xlfn.NUMBERVALUE(RIGHT(Table15[[#This Row],[Min]],LEN(Table15[[#This Row],[Min]])-FIND("-",Table15[[#This Row],[Min]])))&gt;INDIRECT(ADDRESS(11+MATCH(LEFT(Table15[[#This Row],[Min]],FIND("-",Table15[[#This Row],[Min]])-1),Table1[Content Sku],0),16,1,1,"Entities")),"review","ok"),"ok")</f>
        <v>ok</v>
      </c>
      <c r="AK762" t="s">
        <v>2678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2734</v>
      </c>
      <c r="V763">
        <v>0</v>
      </c>
      <c r="W763">
        <v>0</v>
      </c>
      <c r="X763" t="s">
        <v>8</v>
      </c>
      <c r="Y763" t="str">
        <f ca="1">IF(Table15[[#This Row],[Type]]="KILL",IF(_xlfn.NUMBERVALUE(RIGHT(Table15[[#This Row],[Min]],LEN(Table15[[#This Row],[Min]])-FIND("-",Table15[[#This Row],[Min]])))&gt;INDIRECT(ADDRESS(11+MATCH(LEFT(Table15[[#This Row],[Min]],FIND("-",Table15[[#This Row],[Min]])-1),Table1[Content Sku],0),16,1,1,"Entities")),"review","ok"),"ok")</f>
        <v>ok</v>
      </c>
      <c r="AK763" t="s">
        <v>2678</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t="str">
        <f ca="1">IF(Table15[[#This Row],[Type]]="KILL",IF(_xlfn.NUMBERVALUE(RIGHT(Table15[[#This Row],[Min]],LEN(Table15[[#This Row],[Min]])-FIND("-",Table15[[#This Row],[Min]])))&gt;INDIRECT(ADDRESS(11+MATCH(LEFT(Table15[[#This Row],[Min]],FIND("-",Table15[[#This Row],[Min]])-1),Table1[Content Sku],0),16,1,1,"Entities")),"review","ok"),"ok")</f>
        <v>ok</v>
      </c>
      <c r="AK764" t="s">
        <v>2678</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0</v>
      </c>
      <c r="W765">
        <v>0</v>
      </c>
      <c r="X765" t="s">
        <v>8</v>
      </c>
      <c r="Y765" t="str">
        <f ca="1">IF(Table15[[#This Row],[Type]]="KILL",IF(_xlfn.NUMBERVALUE(RIGHT(Table15[[#This Row],[Min]],LEN(Table15[[#This Row],[Min]])-FIND("-",Table15[[#This Row],[Min]])))&gt;INDIRECT(ADDRESS(11+MATCH(LEFT(Table15[[#This Row],[Min]],FIND("-",Table15[[#This Row],[Min]])-1),Table1[Content Sku],0),16,1,1,"Entities")),"review","ok"),"ok")</f>
        <v>ok</v>
      </c>
      <c r="AK765" t="s">
        <v>2678</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t="str">
        <f ca="1">IF(Table15[[#This Row],[Type]]="KILL",IF(_xlfn.NUMBERVALUE(RIGHT(Table15[[#This Row],[Min]],LEN(Table15[[#This Row],[Min]])-FIND("-",Table15[[#This Row],[Min]])))&gt;INDIRECT(ADDRESS(11+MATCH(LEFT(Table15[[#This Row],[Min]],FIND("-",Table15[[#This Row],[Min]])-1),Table1[Content Sku],0),16,1,1,"Entities")),"review","ok"),"ok")</f>
        <v>ok</v>
      </c>
      <c r="AK766" t="s">
        <v>2678</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t="str">
        <f ca="1">IF(Table15[[#This Row],[Type]]="KILL",IF(_xlfn.NUMBERVALUE(RIGHT(Table15[[#This Row],[Min]],LEN(Table15[[#This Row],[Min]])-FIND("-",Table15[[#This Row],[Min]])))&gt;INDIRECT(ADDRESS(11+MATCH(LEFT(Table15[[#This Row],[Min]],FIND("-",Table15[[#This Row],[Min]])-1),Table1[Content Sku],0),16,1,1,"Entities")),"review","ok"),"ok")</f>
        <v>ok</v>
      </c>
      <c r="AK767" t="s">
        <v>2678</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34000</v>
      </c>
      <c r="W768">
        <v>0</v>
      </c>
      <c r="X768" t="s">
        <v>206</v>
      </c>
      <c r="Y768" t="str">
        <f ca="1">IF(Table15[[#This Row],[Type]]="KILL",IF(_xlfn.NUMBERVALUE(RIGHT(Table15[[#This Row],[Min]],LEN(Table15[[#This Row],[Min]])-FIND("-",Table15[[#This Row],[Min]])))&gt;INDIRECT(ADDRESS(11+MATCH(LEFT(Table15[[#This Row],[Min]],FIND("-",Table15[[#This Row],[Min]])-1),Table1[Content Sku],0),16,1,1,"Entities")),"review","ok"),"ok")</f>
        <v>ok</v>
      </c>
      <c r="AK768" t="s">
        <v>2678</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30000</v>
      </c>
      <c r="W769">
        <v>0</v>
      </c>
      <c r="X769" t="s">
        <v>206</v>
      </c>
      <c r="Y769" t="str">
        <f ca="1">IF(Table15[[#This Row],[Type]]="KILL",IF(_xlfn.NUMBERVALUE(RIGHT(Table15[[#This Row],[Min]],LEN(Table15[[#This Row],[Min]])-FIND("-",Table15[[#This Row],[Min]])))&gt;INDIRECT(ADDRESS(11+MATCH(LEFT(Table15[[#This Row],[Min]],FIND("-",Table15[[#This Row],[Min]])-1),Table1[Content Sku],0),16,1,1,"Entities")),"review","ok"),"ok")</f>
        <v>ok</v>
      </c>
      <c r="AK769" t="s">
        <v>2678</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t="str">
        <f ca="1">IF(Table15[[#This Row],[Type]]="KILL",IF(_xlfn.NUMBERVALUE(RIGHT(Table15[[#This Row],[Min]],LEN(Table15[[#This Row],[Min]])-FIND("-",Table15[[#This Row],[Min]])))&gt;INDIRECT(ADDRESS(11+MATCH(LEFT(Table15[[#This Row],[Min]],FIND("-",Table15[[#This Row],[Min]])-1),Table1[Content Sku],0),16,1,1,"Entities")),"review","ok"),"ok")</f>
        <v>ok</v>
      </c>
      <c r="AK770" t="s">
        <v>2678</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0</v>
      </c>
      <c r="W771">
        <v>0</v>
      </c>
      <c r="X771" t="s">
        <v>8</v>
      </c>
      <c r="Y771" t="str">
        <f ca="1">IF(Table15[[#This Row],[Type]]="KILL",IF(_xlfn.NUMBERVALUE(RIGHT(Table15[[#This Row],[Min]],LEN(Table15[[#This Row],[Min]])-FIND("-",Table15[[#This Row],[Min]])))&gt;INDIRECT(ADDRESS(11+MATCH(LEFT(Table15[[#This Row],[Min]],FIND("-",Table15[[#This Row],[Min]])-1),Table1[Content Sku],0),16,1,1,"Entities")),"review","ok"),"ok")</f>
        <v>ok</v>
      </c>
      <c r="AK771" t="s">
        <v>2678</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25000</v>
      </c>
      <c r="W772">
        <v>0</v>
      </c>
      <c r="X772" t="s">
        <v>206</v>
      </c>
      <c r="Y772" t="str">
        <f ca="1">IF(Table15[[#This Row],[Type]]="KILL",IF(_xlfn.NUMBERVALUE(RIGHT(Table15[[#This Row],[Min]],LEN(Table15[[#This Row],[Min]])-FIND("-",Table15[[#This Row],[Min]])))&gt;INDIRECT(ADDRESS(11+MATCH(LEFT(Table15[[#This Row],[Min]],FIND("-",Table15[[#This Row],[Min]])-1),Table1[Content Sku],0),16,1,1,"Entities")),"review","ok"),"ok")</f>
        <v>ok</v>
      </c>
      <c r="AK772" t="s">
        <v>2678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38000</v>
      </c>
      <c r="W773">
        <v>0</v>
      </c>
      <c r="X773" t="s">
        <v>206</v>
      </c>
      <c r="Y773" t="str">
        <f ca="1">IF(Table15[[#This Row],[Type]]="KILL",IF(_xlfn.NUMBERVALUE(RIGHT(Table15[[#This Row],[Min]],LEN(Table15[[#This Row],[Min]])-FIND("-",Table15[[#This Row],[Min]])))&gt;INDIRECT(ADDRESS(11+MATCH(LEFT(Table15[[#This Row],[Min]],FIND("-",Table15[[#This Row],[Min]])-1),Table1[Content Sku],0),16,1,1,"Entities")),"review","ok"),"ok")</f>
        <v>ok</v>
      </c>
      <c r="AK773" t="s">
        <v>2678</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t="str">
        <f ca="1">IF(Table15[[#This Row],[Type]]="KILL",IF(_xlfn.NUMBERVALUE(RIGHT(Table15[[#This Row],[Min]],LEN(Table15[[#This Row],[Min]])-FIND("-",Table15[[#This Row],[Min]])))&gt;INDIRECT(ADDRESS(11+MATCH(LEFT(Table15[[#This Row],[Min]],FIND("-",Table15[[#This Row],[Min]])-1),Table1[Content Sku],0),16,1,1,"Entities")),"review","ok"),"ok")</f>
        <v>ok</v>
      </c>
      <c r="AK774" t="s">
        <v>2678</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0</v>
      </c>
      <c r="W775">
        <v>0</v>
      </c>
      <c r="X775" t="s">
        <v>8</v>
      </c>
      <c r="Y775" t="str">
        <f ca="1">IF(Table15[[#This Row],[Type]]="KILL",IF(_xlfn.NUMBERVALUE(RIGHT(Table15[[#This Row],[Min]],LEN(Table15[[#This Row],[Min]])-FIND("-",Table15[[#This Row],[Min]])))&gt;INDIRECT(ADDRESS(11+MATCH(LEFT(Table15[[#This Row],[Min]],FIND("-",Table15[[#This Row],[Min]])-1),Table1[Content Sku],0),16,1,1,"Entities")),"review","ok"),"ok")</f>
        <v>ok</v>
      </c>
      <c r="AK775" t="s">
        <v>2678</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0</v>
      </c>
      <c r="W776">
        <v>0</v>
      </c>
      <c r="X776" t="s">
        <v>8</v>
      </c>
      <c r="Y776" t="str">
        <f ca="1">IF(Table15[[#This Row],[Type]]="KILL",IF(_xlfn.NUMBERVALUE(RIGHT(Table15[[#This Row],[Min]],LEN(Table15[[#This Row],[Min]])-FIND("-",Table15[[#This Row],[Min]])))&gt;INDIRECT(ADDRESS(11+MATCH(LEFT(Table15[[#This Row],[Min]],FIND("-",Table15[[#This Row],[Min]])-1),Table1[Content Sku],0),16,1,1,"Entities")),"review","ok"),"ok")</f>
        <v>ok</v>
      </c>
      <c r="AK776" t="s">
        <v>2678</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t="str">
        <f ca="1">IF(Table15[[#This Row],[Type]]="KILL",IF(_xlfn.NUMBERVALUE(RIGHT(Table15[[#This Row],[Min]],LEN(Table15[[#This Row],[Min]])-FIND("-",Table15[[#This Row],[Min]])))&gt;INDIRECT(ADDRESS(11+MATCH(LEFT(Table15[[#This Row],[Min]],FIND("-",Table15[[#This Row],[Min]])-1),Table1[Content Sku],0),16,1,1,"Entities")),"review","ok"),"ok")</f>
        <v>ok</v>
      </c>
      <c r="AK777" t="s">
        <v>2678</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t="str">
        <f ca="1">IF(Table15[[#This Row],[Type]]="KILL",IF(_xlfn.NUMBERVALUE(RIGHT(Table15[[#This Row],[Min]],LEN(Table15[[#This Row],[Min]])-FIND("-",Table15[[#This Row],[Min]])))&gt;INDIRECT(ADDRESS(11+MATCH(LEFT(Table15[[#This Row],[Min]],FIND("-",Table15[[#This Row],[Min]])-1),Table1[Content Sku],0),16,1,1,"Entities")),"review","ok"),"ok")</f>
        <v>ok</v>
      </c>
      <c r="AK778" t="s">
        <v>2678</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36000</v>
      </c>
      <c r="W779">
        <v>0</v>
      </c>
      <c r="X779" t="s">
        <v>206</v>
      </c>
      <c r="Y779" t="str">
        <f ca="1">IF(Table15[[#This Row],[Type]]="KILL",IF(_xlfn.NUMBERVALUE(RIGHT(Table15[[#This Row],[Min]],LEN(Table15[[#This Row],[Min]])-FIND("-",Table15[[#This Row],[Min]])))&gt;INDIRECT(ADDRESS(11+MATCH(LEFT(Table15[[#This Row],[Min]],FIND("-",Table15[[#This Row],[Min]])-1),Table1[Content Sku],0),16,1,1,"Entities")),"review","ok"),"ok")</f>
        <v>ok</v>
      </c>
      <c r="AK779" t="s">
        <v>2678</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0</v>
      </c>
      <c r="W780">
        <v>0</v>
      </c>
      <c r="X780" t="s">
        <v>8</v>
      </c>
      <c r="Y780" t="str">
        <f ca="1">IF(Table15[[#This Row],[Type]]="KILL",IF(_xlfn.NUMBERVALUE(RIGHT(Table15[[#This Row],[Min]],LEN(Table15[[#This Row],[Min]])-FIND("-",Table15[[#This Row],[Min]])))&gt;INDIRECT(ADDRESS(11+MATCH(LEFT(Table15[[#This Row],[Min]],FIND("-",Table15[[#This Row],[Min]])-1),Table1[Content Sku],0),16,1,1,"Entities")),"review","ok"),"ok")</f>
        <v>ok</v>
      </c>
      <c r="AK780" t="s">
        <v>2678</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40000</v>
      </c>
      <c r="W781">
        <v>0</v>
      </c>
      <c r="X781" t="s">
        <v>206</v>
      </c>
      <c r="Y781" t="str">
        <f ca="1">IF(Table15[[#This Row],[Type]]="KILL",IF(_xlfn.NUMBERVALUE(RIGHT(Table15[[#This Row],[Min]],LEN(Table15[[#This Row],[Min]])-FIND("-",Table15[[#This Row],[Min]])))&gt;INDIRECT(ADDRESS(11+MATCH(LEFT(Table15[[#This Row],[Min]],FIND("-",Table15[[#This Row],[Min]])-1),Table1[Content Sku],0),16,1,1,"Entities")),"review","ok"),"ok")</f>
        <v>ok</v>
      </c>
      <c r="AK781" t="s">
        <v>2678</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37000</v>
      </c>
      <c r="W782">
        <v>0</v>
      </c>
      <c r="X782" t="s">
        <v>206</v>
      </c>
      <c r="Y782" t="str">
        <f ca="1">IF(Table15[[#This Row],[Type]]="KILL",IF(_xlfn.NUMBERVALUE(RIGHT(Table15[[#This Row],[Min]],LEN(Table15[[#This Row],[Min]])-FIND("-",Table15[[#This Row],[Min]])))&gt;INDIRECT(ADDRESS(11+MATCH(LEFT(Table15[[#This Row],[Min]],FIND("-",Table15[[#This Row],[Min]])-1),Table1[Content Sku],0),16,1,1,"Entities")),"review","ok"),"ok")</f>
        <v>ok</v>
      </c>
      <c r="AK782" t="s">
        <v>2678</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20000</v>
      </c>
      <c r="W783">
        <v>0</v>
      </c>
      <c r="X783" t="s">
        <v>206</v>
      </c>
      <c r="Y783" t="str">
        <f ca="1">IF(Table15[[#This Row],[Type]]="KILL",IF(_xlfn.NUMBERVALUE(RIGHT(Table15[[#This Row],[Min]],LEN(Table15[[#This Row],[Min]])-FIND("-",Table15[[#This Row],[Min]])))&gt;INDIRECT(ADDRESS(11+MATCH(LEFT(Table15[[#This Row],[Min]],FIND("-",Table15[[#This Row],[Min]])-1),Table1[Content Sku],0),16,1,1,"Entities")),"review","ok"),"ok")</f>
        <v>ok</v>
      </c>
      <c r="AK783" t="s">
        <v>2678</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t="str">
        <f ca="1">IF(Table15[[#This Row],[Type]]="KILL",IF(_xlfn.NUMBERVALUE(RIGHT(Table15[[#This Row],[Min]],LEN(Table15[[#This Row],[Min]])-FIND("-",Table15[[#This Row],[Min]])))&gt;INDIRECT(ADDRESS(11+MATCH(LEFT(Table15[[#This Row],[Min]],FIND("-",Table15[[#This Row],[Min]])-1),Table1[Content Sku],0),16,1,1,"Entities")),"review","ok"),"ok")</f>
        <v>ok</v>
      </c>
      <c r="AK784" t="s">
        <v>2678</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123</v>
      </c>
      <c r="V785">
        <v>20000</v>
      </c>
      <c r="W785">
        <v>0</v>
      </c>
      <c r="X785" t="s">
        <v>206</v>
      </c>
      <c r="Y785" t="str">
        <f ca="1">IF(Table15[[#This Row],[Type]]="KILL",IF(_xlfn.NUMBERVALUE(RIGHT(Table15[[#This Row],[Min]],LEN(Table15[[#This Row],[Min]])-FIND("-",Table15[[#This Row],[Min]])))&gt;INDIRECT(ADDRESS(11+MATCH(LEFT(Table15[[#This Row],[Min]],FIND("-",Table15[[#This Row],[Min]])-1),Table1[Content Sku],0),16,1,1,"Entities")),"review","ok"),"ok")</f>
        <v>ok</v>
      </c>
      <c r="AK785" t="s">
        <v>2678</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123</v>
      </c>
      <c r="V786">
        <v>0</v>
      </c>
      <c r="W786">
        <v>0</v>
      </c>
      <c r="X786" t="s">
        <v>8</v>
      </c>
      <c r="Y786" t="str">
        <f ca="1">IF(Table15[[#This Row],[Type]]="KILL",IF(_xlfn.NUMBERVALUE(RIGHT(Table15[[#This Row],[Min]],LEN(Table15[[#This Row],[Min]])-FIND("-",Table15[[#This Row],[Min]])))&gt;INDIRECT(ADDRESS(11+MATCH(LEFT(Table15[[#This Row],[Min]],FIND("-",Table15[[#This Row],[Min]])-1),Table1[Content Sku],0),16,1,1,"Entities")),"review","ok"),"ok")</f>
        <v>ok</v>
      </c>
      <c r="AK786" t="s">
        <v>2678</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123</v>
      </c>
      <c r="V787">
        <v>0</v>
      </c>
      <c r="W787">
        <v>0</v>
      </c>
      <c r="X787" t="s">
        <v>8</v>
      </c>
      <c r="Y787" t="str">
        <f ca="1">IF(Table15[[#This Row],[Type]]="KILL",IF(_xlfn.NUMBERVALUE(RIGHT(Table15[[#This Row],[Min]],LEN(Table15[[#This Row],[Min]])-FIND("-",Table15[[#This Row],[Min]])))&gt;INDIRECT(ADDRESS(11+MATCH(LEFT(Table15[[#This Row],[Min]],FIND("-",Table15[[#This Row],[Min]])-1),Table1[Content Sku],0),16,1,1,"Entities")),"review","ok"),"ok")</f>
        <v>ok</v>
      </c>
      <c r="AK787" t="s">
        <v>2678</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123</v>
      </c>
      <c r="V788">
        <v>0</v>
      </c>
      <c r="W788">
        <v>0</v>
      </c>
      <c r="X788" t="s">
        <v>8</v>
      </c>
      <c r="Y788" t="str">
        <f ca="1">IF(Table15[[#This Row],[Type]]="KILL",IF(_xlfn.NUMBERVALUE(RIGHT(Table15[[#This Row],[Min]],LEN(Table15[[#This Row],[Min]])-FIND("-",Table15[[#This Row],[Min]])))&gt;INDIRECT(ADDRESS(11+MATCH(LEFT(Table15[[#This Row],[Min]],FIND("-",Table15[[#This Row],[Min]])-1),Table1[Content Sku],0),16,1,1,"Entities")),"review","ok"),"ok")</f>
        <v>ok</v>
      </c>
      <c r="AK788" t="s">
        <v>2678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123</v>
      </c>
      <c r="V789">
        <v>0</v>
      </c>
      <c r="W789">
        <v>0</v>
      </c>
      <c r="X789" t="s">
        <v>8</v>
      </c>
      <c r="Y789" t="str">
        <f ca="1">IF(Table15[[#This Row],[Type]]="KILL",IF(_xlfn.NUMBERVALUE(RIGHT(Table15[[#This Row],[Min]],LEN(Table15[[#This Row],[Min]])-FIND("-",Table15[[#This Row],[Min]])))&gt;INDIRECT(ADDRESS(11+MATCH(LEFT(Table15[[#This Row],[Min]],FIND("-",Table15[[#This Row],[Min]])-1),Table1[Content Sku],0),16,1,1,"Entities")),"review","ok"),"ok")</f>
        <v>ok</v>
      </c>
      <c r="AK789" t="s">
        <v>2678</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123</v>
      </c>
      <c r="V790">
        <v>0</v>
      </c>
      <c r="W790">
        <v>0</v>
      </c>
      <c r="X790" t="s">
        <v>8</v>
      </c>
      <c r="Y790" t="str">
        <f ca="1">IF(Table15[[#This Row],[Type]]="KILL",IF(_xlfn.NUMBERVALUE(RIGHT(Table15[[#This Row],[Min]],LEN(Table15[[#This Row],[Min]])-FIND("-",Table15[[#This Row],[Min]])))&gt;INDIRECT(ADDRESS(11+MATCH(LEFT(Table15[[#This Row],[Min]],FIND("-",Table15[[#This Row],[Min]])-1),Table1[Content Sku],0),16,1,1,"Entities")),"review","ok"),"ok")</f>
        <v>ok</v>
      </c>
      <c r="AK790" t="s">
        <v>2678</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123</v>
      </c>
      <c r="V791">
        <v>0</v>
      </c>
      <c r="W791">
        <v>0</v>
      </c>
      <c r="X791" t="s">
        <v>8</v>
      </c>
      <c r="Y791" t="str">
        <f ca="1">IF(Table15[[#This Row],[Type]]="KILL",IF(_xlfn.NUMBERVALUE(RIGHT(Table15[[#This Row],[Min]],LEN(Table15[[#This Row],[Min]])-FIND("-",Table15[[#This Row],[Min]])))&gt;INDIRECT(ADDRESS(11+MATCH(LEFT(Table15[[#This Row],[Min]],FIND("-",Table15[[#This Row],[Min]])-1),Table1[Content Sku],0),16,1,1,"Entities")),"review","ok"),"ok")</f>
        <v>ok</v>
      </c>
      <c r="AK791" t="s">
        <v>2678</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123</v>
      </c>
      <c r="V792">
        <v>30000</v>
      </c>
      <c r="W792">
        <v>0</v>
      </c>
      <c r="X792" t="s">
        <v>206</v>
      </c>
      <c r="Y792" t="str">
        <f ca="1">IF(Table15[[#This Row],[Type]]="KILL",IF(_xlfn.NUMBERVALUE(RIGHT(Table15[[#This Row],[Min]],LEN(Table15[[#This Row],[Min]])-FIND("-",Table15[[#This Row],[Min]])))&gt;INDIRECT(ADDRESS(11+MATCH(LEFT(Table15[[#This Row],[Min]],FIND("-",Table15[[#This Row],[Min]])-1),Table1[Content Sku],0),16,1,1,"Entities")),"review","ok"),"ok")</f>
        <v>ok</v>
      </c>
      <c r="AK792" t="s">
        <v>2678</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123</v>
      </c>
      <c r="V793">
        <v>0</v>
      </c>
      <c r="W793">
        <v>0</v>
      </c>
      <c r="X793" t="s">
        <v>8</v>
      </c>
      <c r="Y793" t="str">
        <f ca="1">IF(Table15[[#This Row],[Type]]="KILL",IF(_xlfn.NUMBERVALUE(RIGHT(Table15[[#This Row],[Min]],LEN(Table15[[#This Row],[Min]])-FIND("-",Table15[[#This Row],[Min]])))&gt;INDIRECT(ADDRESS(11+MATCH(LEFT(Table15[[#This Row],[Min]],FIND("-",Table15[[#This Row],[Min]])-1),Table1[Content Sku],0),16,1,1,"Entities")),"review","ok"),"ok")</f>
        <v>ok</v>
      </c>
      <c r="AK793" t="s">
        <v>2678</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123</v>
      </c>
      <c r="V794">
        <v>31000</v>
      </c>
      <c r="W794">
        <v>0</v>
      </c>
      <c r="X794" t="s">
        <v>206</v>
      </c>
      <c r="Y794" t="str">
        <f ca="1">IF(Table15[[#This Row],[Type]]="KILL",IF(_xlfn.NUMBERVALUE(RIGHT(Table15[[#This Row],[Min]],LEN(Table15[[#This Row],[Min]])-FIND("-",Table15[[#This Row],[Min]])))&gt;INDIRECT(ADDRESS(11+MATCH(LEFT(Table15[[#This Row],[Min]],FIND("-",Table15[[#This Row],[Min]])-1),Table1[Content Sku],0),16,1,1,"Entities")),"review","ok"),"ok")</f>
        <v>ok</v>
      </c>
      <c r="AK794" t="s">
        <v>2675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123</v>
      </c>
      <c r="V795">
        <v>0</v>
      </c>
      <c r="W795">
        <v>0</v>
      </c>
      <c r="X795" t="s">
        <v>8</v>
      </c>
      <c r="Y795" t="str">
        <f ca="1">IF(Table15[[#This Row],[Type]]="KILL",IF(_xlfn.NUMBERVALUE(RIGHT(Table15[[#This Row],[Min]],LEN(Table15[[#This Row],[Min]])-FIND("-",Table15[[#This Row],[Min]])))&gt;INDIRECT(ADDRESS(11+MATCH(LEFT(Table15[[#This Row],[Min]],FIND("-",Table15[[#This Row],[Min]])-1),Table1[Content Sku],0),16,1,1,"Entities")),"review","ok"),"ok")</f>
        <v>ok</v>
      </c>
      <c r="AK795" t="s">
        <v>2675</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123</v>
      </c>
      <c r="V796">
        <v>0</v>
      </c>
      <c r="W796">
        <v>0</v>
      </c>
      <c r="X796" t="s">
        <v>8</v>
      </c>
      <c r="Y796" t="str">
        <f ca="1">IF(Table15[[#This Row],[Type]]="KILL",IF(_xlfn.NUMBERVALUE(RIGHT(Table15[[#This Row],[Min]],LEN(Table15[[#This Row],[Min]])-FIND("-",Table15[[#This Row],[Min]])))&gt;INDIRECT(ADDRESS(11+MATCH(LEFT(Table15[[#This Row],[Min]],FIND("-",Table15[[#This Row],[Min]])-1),Table1[Content Sku],0),16,1,1,"Entities")),"review","ok"),"ok")</f>
        <v>ok</v>
      </c>
      <c r="AK796" t="s">
        <v>2675</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123</v>
      </c>
      <c r="V797">
        <v>0</v>
      </c>
      <c r="W797">
        <v>0</v>
      </c>
      <c r="X797" t="s">
        <v>8</v>
      </c>
      <c r="Y797" t="str">
        <f ca="1">IF(Table15[[#This Row],[Type]]="KILL",IF(_xlfn.NUMBERVALUE(RIGHT(Table15[[#This Row],[Min]],LEN(Table15[[#This Row],[Min]])-FIND("-",Table15[[#This Row],[Min]])))&gt;INDIRECT(ADDRESS(11+MATCH(LEFT(Table15[[#This Row],[Min]],FIND("-",Table15[[#This Row],[Min]])-1),Table1[Content Sku],0),16,1,1,"Entities")),"review","ok"),"ok")</f>
        <v>ok</v>
      </c>
      <c r="AK797" t="s">
        <v>2675</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123</v>
      </c>
      <c r="V798">
        <v>29000</v>
      </c>
      <c r="W798">
        <v>0</v>
      </c>
      <c r="X798" t="s">
        <v>206</v>
      </c>
      <c r="Y798" t="str">
        <f ca="1">IF(Table15[[#This Row],[Type]]="KILL",IF(_xlfn.NUMBERVALUE(RIGHT(Table15[[#This Row],[Min]],LEN(Table15[[#This Row],[Min]])-FIND("-",Table15[[#This Row],[Min]])))&gt;INDIRECT(ADDRESS(11+MATCH(LEFT(Table15[[#This Row],[Min]],FIND("-",Table15[[#This Row],[Min]])-1),Table1[Content Sku],0),16,1,1,"Entities")),"review","ok"),"ok")</f>
        <v>ok</v>
      </c>
      <c r="AK798" t="s">
        <v>2675</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123</v>
      </c>
      <c r="V799">
        <v>0</v>
      </c>
      <c r="W799">
        <v>0</v>
      </c>
      <c r="X799" t="s">
        <v>8</v>
      </c>
      <c r="Y799" t="str">
        <f ca="1">IF(Table15[[#This Row],[Type]]="KILL",IF(_xlfn.NUMBERVALUE(RIGHT(Table15[[#This Row],[Min]],LEN(Table15[[#This Row],[Min]])-FIND("-",Table15[[#This Row],[Min]])))&gt;INDIRECT(ADDRESS(11+MATCH(LEFT(Table15[[#This Row],[Min]],FIND("-",Table15[[#This Row],[Min]])-1),Table1[Content Sku],0),16,1,1,"Entities")),"review","ok"),"ok")</f>
        <v>ok</v>
      </c>
      <c r="AK799" t="s">
        <v>2675</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123</v>
      </c>
      <c r="V800">
        <v>40000</v>
      </c>
      <c r="W800">
        <v>0</v>
      </c>
      <c r="X800" t="s">
        <v>206</v>
      </c>
      <c r="Y800" t="str">
        <f ca="1">IF(Table15[[#This Row],[Type]]="KILL",IF(_xlfn.NUMBERVALUE(RIGHT(Table15[[#This Row],[Min]],LEN(Table15[[#This Row],[Min]])-FIND("-",Table15[[#This Row],[Min]])))&gt;INDIRECT(ADDRESS(11+MATCH(LEFT(Table15[[#This Row],[Min]],FIND("-",Table15[[#This Row],[Min]])-1),Table1[Content Sku],0),16,1,1,"Entities")),"review","ok"),"ok")</f>
        <v>ok</v>
      </c>
      <c r="AK800" t="s">
        <v>2675</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123</v>
      </c>
      <c r="V801">
        <v>0</v>
      </c>
      <c r="W801">
        <v>0</v>
      </c>
      <c r="X801" t="s">
        <v>8</v>
      </c>
      <c r="Y801" t="str">
        <f ca="1">IF(Table15[[#This Row],[Type]]="KILL",IF(_xlfn.NUMBERVALUE(RIGHT(Table15[[#This Row],[Min]],LEN(Table15[[#This Row],[Min]])-FIND("-",Table15[[#This Row],[Min]])))&gt;INDIRECT(ADDRESS(11+MATCH(LEFT(Table15[[#This Row],[Min]],FIND("-",Table15[[#This Row],[Min]])-1),Table1[Content Sku],0),16,1,1,"Entities")),"review","ok"),"ok")</f>
        <v>ok</v>
      </c>
      <c r="AK801" t="s">
        <v>2675</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123</v>
      </c>
      <c r="V802">
        <v>0</v>
      </c>
      <c r="W802">
        <v>0</v>
      </c>
      <c r="X802" t="s">
        <v>8</v>
      </c>
      <c r="Y802" t="str">
        <f ca="1">IF(Table15[[#This Row],[Type]]="KILL",IF(_xlfn.NUMBERVALUE(RIGHT(Table15[[#This Row],[Min]],LEN(Table15[[#This Row],[Min]])-FIND("-",Table15[[#This Row],[Min]])))&gt;INDIRECT(ADDRESS(11+MATCH(LEFT(Table15[[#This Row],[Min]],FIND("-",Table15[[#This Row],[Min]])-1),Table1[Content Sku],0),16,1,1,"Entities")),"review","ok"),"ok")</f>
        <v>ok</v>
      </c>
      <c r="AK802" t="s">
        <v>2675</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123</v>
      </c>
      <c r="V803">
        <v>32000</v>
      </c>
      <c r="W803">
        <v>0</v>
      </c>
      <c r="X803" t="s">
        <v>206</v>
      </c>
      <c r="Y803" t="str">
        <f ca="1">IF(Table15[[#This Row],[Type]]="KILL",IF(_xlfn.NUMBERVALUE(RIGHT(Table15[[#This Row],[Min]],LEN(Table15[[#This Row],[Min]])-FIND("-",Table15[[#This Row],[Min]])))&gt;INDIRECT(ADDRESS(11+MATCH(LEFT(Table15[[#This Row],[Min]],FIND("-",Table15[[#This Row],[Min]])-1),Table1[Content Sku],0),16,1,1,"Entities")),"review","ok"),"ok")</f>
        <v>ok</v>
      </c>
      <c r="AK803" t="s">
        <v>2675</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123</v>
      </c>
      <c r="V804">
        <v>33000</v>
      </c>
      <c r="W804">
        <v>0</v>
      </c>
      <c r="X804" t="s">
        <v>206</v>
      </c>
      <c r="Y804" t="str">
        <f ca="1">IF(Table15[[#This Row],[Type]]="KILL",IF(_xlfn.NUMBERVALUE(RIGHT(Table15[[#This Row],[Min]],LEN(Table15[[#This Row],[Min]])-FIND("-",Table15[[#This Row],[Min]])))&gt;INDIRECT(ADDRESS(11+MATCH(LEFT(Table15[[#This Row],[Min]],FIND("-",Table15[[#This Row],[Min]])-1),Table1[Content Sku],0),16,1,1,"Entities")),"review","ok"),"ok")</f>
        <v>ok</v>
      </c>
      <c r="AK804" t="s">
        <v>2675</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405</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123</v>
      </c>
      <c r="V805">
        <v>0</v>
      </c>
      <c r="W805">
        <v>0</v>
      </c>
      <c r="X805" t="s">
        <v>8</v>
      </c>
      <c r="Y805" t="str">
        <f ca="1">IF(Table15[[#This Row],[Type]]="KILL",IF(_xlfn.NUMBERVALUE(RIGHT(Table15[[#This Row],[Min]],LEN(Table15[[#This Row],[Min]])-FIND("-",Table15[[#This Row],[Min]])))&gt;INDIRECT(ADDRESS(11+MATCH(LEFT(Table15[[#This Row],[Min]],FIND("-",Table15[[#This Row],[Min]])-1),Table1[Content Sku],0),16,1,1,"Entities")),"review","ok"),"ok")</f>
        <v>ok</v>
      </c>
      <c r="AK805" t="s">
        <v>2675</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123</v>
      </c>
      <c r="V806">
        <v>0</v>
      </c>
      <c r="W806">
        <v>0</v>
      </c>
      <c r="X806" t="s">
        <v>8</v>
      </c>
      <c r="Y806" t="str">
        <f ca="1">IF(Table15[[#This Row],[Type]]="KILL",IF(_xlfn.NUMBERVALUE(RIGHT(Table15[[#This Row],[Min]],LEN(Table15[[#This Row],[Min]])-FIND("-",Table15[[#This Row],[Min]])))&gt;INDIRECT(ADDRESS(11+MATCH(LEFT(Table15[[#This Row],[Min]],FIND("-",Table15[[#This Row],[Min]])-1),Table1[Content Sku],0),16,1,1,"Entities")),"review","ok"),"ok")</f>
        <v>ok</v>
      </c>
      <c r="AK806" t="s">
        <v>2675</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123</v>
      </c>
      <c r="V807">
        <v>27000</v>
      </c>
      <c r="W807">
        <v>0</v>
      </c>
      <c r="X807" t="s">
        <v>206</v>
      </c>
      <c r="Y807" t="str">
        <f ca="1">IF(Table15[[#This Row],[Type]]="KILL",IF(_xlfn.NUMBERVALUE(RIGHT(Table15[[#This Row],[Min]],LEN(Table15[[#This Row],[Min]])-FIND("-",Table15[[#This Row],[Min]])))&gt;INDIRECT(ADDRESS(11+MATCH(LEFT(Table15[[#This Row],[Min]],FIND("-",Table15[[#This Row],[Min]])-1),Table1[Content Sku],0),16,1,1,"Entities")),"review","ok"),"ok")</f>
        <v>ok</v>
      </c>
      <c r="AK807" t="s">
        <v>2675</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123</v>
      </c>
      <c r="V808">
        <v>35000</v>
      </c>
      <c r="W808">
        <v>0</v>
      </c>
      <c r="X808" t="s">
        <v>206</v>
      </c>
      <c r="Y808" t="str">
        <f ca="1">IF(Table15[[#This Row],[Type]]="KILL",IF(_xlfn.NUMBERVALUE(RIGHT(Table15[[#This Row],[Min]],LEN(Table15[[#This Row],[Min]])-FIND("-",Table15[[#This Row],[Min]])))&gt;INDIRECT(ADDRESS(11+MATCH(LEFT(Table15[[#This Row],[Min]],FIND("-",Table15[[#This Row],[Min]])-1),Table1[Content Sku],0),16,1,1,"Entities")),"review","ok"),"ok")</f>
        <v>ok</v>
      </c>
      <c r="AK808" t="s">
        <v>2675</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123</v>
      </c>
      <c r="V809">
        <v>30000</v>
      </c>
      <c r="W809">
        <v>0</v>
      </c>
      <c r="X809" t="s">
        <v>206</v>
      </c>
      <c r="Y809" t="str">
        <f ca="1">IF(Table15[[#This Row],[Type]]="KILL",IF(_xlfn.NUMBERVALUE(RIGHT(Table15[[#This Row],[Min]],LEN(Table15[[#This Row],[Min]])-FIND("-",Table15[[#This Row],[Min]])))&gt;INDIRECT(ADDRESS(11+MATCH(LEFT(Table15[[#This Row],[Min]],FIND("-",Table15[[#This Row],[Min]])-1),Table1[Content Sku],0),16,1,1,"Entities")),"review","ok"),"ok")</f>
        <v>ok</v>
      </c>
      <c r="AK809" t="s">
        <v>2675</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123</v>
      </c>
      <c r="V810">
        <v>0</v>
      </c>
      <c r="W810">
        <v>0</v>
      </c>
      <c r="X810" t="s">
        <v>8</v>
      </c>
      <c r="Y810" t="str">
        <f ca="1">IF(Table15[[#This Row],[Type]]="KILL",IF(_xlfn.NUMBERVALUE(RIGHT(Table15[[#This Row],[Min]],LEN(Table15[[#This Row],[Min]])-FIND("-",Table15[[#This Row],[Min]])))&gt;INDIRECT(ADDRESS(11+MATCH(LEFT(Table15[[#This Row],[Min]],FIND("-",Table15[[#This Row],[Min]])-1),Table1[Content Sku],0),16,1,1,"Entities")),"review","ok"),"ok")</f>
        <v>ok</v>
      </c>
      <c r="AK810" t="s">
        <v>2675</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123</v>
      </c>
      <c r="V811">
        <v>0</v>
      </c>
      <c r="W811">
        <v>0</v>
      </c>
      <c r="X811" t="s">
        <v>8</v>
      </c>
      <c r="Y811" t="str">
        <f ca="1">IF(Table15[[#This Row],[Type]]="KILL",IF(_xlfn.NUMBERVALUE(RIGHT(Table15[[#This Row],[Min]],LEN(Table15[[#This Row],[Min]])-FIND("-",Table15[[#This Row],[Min]])))&gt;INDIRECT(ADDRESS(11+MATCH(LEFT(Table15[[#This Row],[Min]],FIND("-",Table15[[#This Row],[Min]])-1),Table1[Content Sku],0),16,1,1,"Entities")),"review","ok"),"ok")</f>
        <v>ok</v>
      </c>
      <c r="AK811" t="s">
        <v>2688</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2737</v>
      </c>
      <c r="V812">
        <v>0</v>
      </c>
      <c r="W812">
        <v>0</v>
      </c>
      <c r="X812" t="s">
        <v>8</v>
      </c>
      <c r="Y812" t="str">
        <f ca="1">IF(Table15[[#This Row],[Type]]="KILL",IF(_xlfn.NUMBERVALUE(RIGHT(Table15[[#This Row],[Min]],LEN(Table15[[#This Row],[Min]])-FIND("-",Table15[[#This Row],[Min]])))&gt;INDIRECT(ADDRESS(11+MATCH(LEFT(Table15[[#This Row],[Min]],FIND("-",Table15[[#This Row],[Min]])-1),Table1[Content Sku],0),16,1,1,"Entities")),"review","ok"),"ok")</f>
        <v>ok</v>
      </c>
      <c r="AK812" t="s">
        <v>2688</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2737</v>
      </c>
      <c r="V813">
        <v>0</v>
      </c>
      <c r="W813">
        <v>0</v>
      </c>
      <c r="X813" t="s">
        <v>8</v>
      </c>
      <c r="Y813" t="str">
        <f ca="1">IF(Table15[[#This Row],[Type]]="KILL",IF(_xlfn.NUMBERVALUE(RIGHT(Table15[[#This Row],[Min]],LEN(Table15[[#This Row],[Min]])-FIND("-",Table15[[#This Row],[Min]])))&gt;INDIRECT(ADDRESS(11+MATCH(LEFT(Table15[[#This Row],[Min]],FIND("-",Table15[[#This Row],[Min]])-1),Table1[Content Sku],0),16,1,1,"Entities")),"review","ok"),"ok")</f>
        <v>ok</v>
      </c>
      <c r="AK813" t="s">
        <v>2688</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2737</v>
      </c>
      <c r="V814">
        <v>0</v>
      </c>
      <c r="W814">
        <v>0</v>
      </c>
      <c r="X814" t="s">
        <v>8</v>
      </c>
      <c r="Y814" t="str">
        <f ca="1">IF(Table15[[#This Row],[Type]]="KILL",IF(_xlfn.NUMBERVALUE(RIGHT(Table15[[#This Row],[Min]],LEN(Table15[[#This Row],[Min]])-FIND("-",Table15[[#This Row],[Min]])))&gt;INDIRECT(ADDRESS(11+MATCH(LEFT(Table15[[#This Row],[Min]],FIND("-",Table15[[#This Row],[Min]])-1),Table1[Content Sku],0),16,1,1,"Entities")),"review","ok"),"ok")</f>
        <v>ok</v>
      </c>
      <c r="AK814" t="s">
        <v>2688</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2737</v>
      </c>
      <c r="V815">
        <v>0</v>
      </c>
      <c r="W815">
        <v>0</v>
      </c>
      <c r="X815" t="s">
        <v>8</v>
      </c>
      <c r="Y815" t="str">
        <f ca="1">IF(Table15[[#This Row],[Type]]="KILL",IF(_xlfn.NUMBERVALUE(RIGHT(Table15[[#This Row],[Min]],LEN(Table15[[#This Row],[Min]])-FIND("-",Table15[[#This Row],[Min]])))&gt;INDIRECT(ADDRESS(11+MATCH(LEFT(Table15[[#This Row],[Min]],FIND("-",Table15[[#This Row],[Min]])-1),Table1[Content Sku],0),16,1,1,"Entities")),"review","ok"),"ok")</f>
        <v>ok</v>
      </c>
      <c r="AK815" t="s">
        <v>2688</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2737</v>
      </c>
      <c r="V816">
        <v>0</v>
      </c>
      <c r="W816">
        <v>0</v>
      </c>
      <c r="X816" t="s">
        <v>8</v>
      </c>
      <c r="Y816" t="str">
        <f ca="1">IF(Table15[[#This Row],[Type]]="KILL",IF(_xlfn.NUMBERVALUE(RIGHT(Table15[[#This Row],[Min]],LEN(Table15[[#This Row],[Min]])-FIND("-",Table15[[#This Row],[Min]])))&gt;INDIRECT(ADDRESS(11+MATCH(LEFT(Table15[[#This Row],[Min]],FIND("-",Table15[[#This Row],[Min]])-1),Table1[Content Sku],0),16,1,1,"Entities")),"review","ok"),"ok")</f>
        <v>ok</v>
      </c>
      <c r="AK816" t="s">
        <v>2688</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2740</v>
      </c>
      <c r="V817">
        <v>0</v>
      </c>
      <c r="W817">
        <v>0</v>
      </c>
      <c r="X817" t="s">
        <v>8</v>
      </c>
      <c r="Y817" t="str">
        <f ca="1">IF(Table15[[#This Row],[Type]]="KILL",IF(_xlfn.NUMBERVALUE(RIGHT(Table15[[#This Row],[Min]],LEN(Table15[[#This Row],[Min]])-FIND("-",Table15[[#This Row],[Min]])))&gt;INDIRECT(ADDRESS(11+MATCH(LEFT(Table15[[#This Row],[Min]],FIND("-",Table15[[#This Row],[Min]])-1),Table1[Content Sku],0),16,1,1,"Entities")),"review","ok"),"ok")</f>
        <v>ok</v>
      </c>
      <c r="AK817" t="s">
        <v>2688</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2740</v>
      </c>
      <c r="V818">
        <v>0</v>
      </c>
      <c r="W818">
        <v>0</v>
      </c>
      <c r="X818" t="s">
        <v>8</v>
      </c>
      <c r="Y818"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2740</v>
      </c>
      <c r="V819">
        <v>0</v>
      </c>
      <c r="W819">
        <v>0</v>
      </c>
      <c r="X819" t="s">
        <v>8</v>
      </c>
      <c r="Y819" t="str">
        <f ca="1">IF(Table15[[#This Row],[Type]]="KILL",IF(_xlfn.NUMBERVALUE(RIGHT(Table15[[#This Row],[Min]],LEN(Table15[[#This Row],[Min]])-FIND("-",Table15[[#This Row],[Min]])))&gt;INDIRECT(ADDRESS(11+MATCH(LEFT(Table15[[#This Row],[Min]],FIND("-",Table15[[#This Row],[Min]])-1),Table1[Content Sku],0),16,1,1,"Entities")),"review","ok"),"ok")</f>
        <v>ok</v>
      </c>
      <c r="AK819" t="s">
        <v>2684</v>
      </c>
      <c r="AL819" t="s">
        <v>5024</v>
      </c>
      <c r="AM819" t="s">
        <v>4481</v>
      </c>
      <c r="AN819" t="s">
        <v>4482</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2740</v>
      </c>
      <c r="V820">
        <v>0</v>
      </c>
      <c r="W820">
        <v>0</v>
      </c>
      <c r="X820" t="s">
        <v>8</v>
      </c>
      <c r="Y820" t="str">
        <f ca="1">IF(Table15[[#This Row],[Type]]="KILL",IF(_xlfn.NUMBERVALUE(RIGHT(Table15[[#This Row],[Min]],LEN(Table15[[#This Row],[Min]])-FIND("-",Table15[[#This Row],[Min]])))&gt;INDIRECT(ADDRESS(11+MATCH(LEFT(Table15[[#This Row],[Min]],FIND("-",Table15[[#This Row],[Min]])-1),Table1[Content Sku],0),16,1,1,"Entities")),"review","ok"),"ok")</f>
        <v>ok</v>
      </c>
      <c r="AK820" t="s">
        <v>2684</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2743</v>
      </c>
      <c r="V821">
        <v>0</v>
      </c>
      <c r="W821">
        <v>0</v>
      </c>
      <c r="X821" t="s">
        <v>8</v>
      </c>
      <c r="Y821" t="str">
        <f ca="1">IF(Table15[[#This Row],[Type]]="KILL",IF(_xlfn.NUMBERVALUE(RIGHT(Table15[[#This Row],[Min]],LEN(Table15[[#This Row],[Min]])-FIND("-",Table15[[#This Row],[Min]])))&gt;INDIRECT(ADDRESS(11+MATCH(LEFT(Table15[[#This Row],[Min]],FIND("-",Table15[[#This Row],[Min]])-1),Table1[Content Sku],0),16,1,1,"Entities")),"review","ok"),"ok")</f>
        <v>ok</v>
      </c>
      <c r="AK821" t="s">
        <v>2684</v>
      </c>
      <c r="AL821" t="s">
        <v>5025</v>
      </c>
      <c r="AM821" t="s">
        <v>4481</v>
      </c>
      <c r="AN821" t="s">
        <v>4482</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2743</v>
      </c>
      <c r="V822">
        <v>0</v>
      </c>
      <c r="W822">
        <v>0</v>
      </c>
      <c r="X822" t="s">
        <v>8</v>
      </c>
      <c r="Y822" t="str">
        <f ca="1">IF(Table15[[#This Row],[Type]]="KILL",IF(_xlfn.NUMBERVALUE(RIGHT(Table15[[#This Row],[Min]],LEN(Table15[[#This Row],[Min]])-FIND("-",Table15[[#This Row],[Min]])))&gt;INDIRECT(ADDRESS(11+MATCH(LEFT(Table15[[#This Row],[Min]],FIND("-",Table15[[#This Row],[Min]])-1),Table1[Content Sku],0),16,1,1,"Entities")),"review","ok"),"ok")</f>
        <v>ok</v>
      </c>
      <c r="AK822" t="s">
        <v>2684</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2743</v>
      </c>
      <c r="V823">
        <v>0</v>
      </c>
      <c r="W823">
        <v>0</v>
      </c>
      <c r="X823" t="s">
        <v>8</v>
      </c>
      <c r="Y823" t="str">
        <f ca="1">IF(Table15[[#This Row],[Type]]="KILL",IF(_xlfn.NUMBERVALUE(RIGHT(Table15[[#This Row],[Min]],LEN(Table15[[#This Row],[Min]])-FIND("-",Table15[[#This Row],[Min]])))&gt;INDIRECT(ADDRESS(11+MATCH(LEFT(Table15[[#This Row],[Min]],FIND("-",Table15[[#This Row],[Min]])-1),Table1[Content Sku],0),16,1,1,"Entities")),"review","ok"),"ok")</f>
        <v>ok</v>
      </c>
      <c r="AK823" t="s">
        <v>2684</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2743</v>
      </c>
      <c r="V824">
        <v>0</v>
      </c>
      <c r="W824">
        <v>0</v>
      </c>
      <c r="X824" t="s">
        <v>8</v>
      </c>
      <c r="Y824" t="str">
        <f ca="1">IF(Table15[[#This Row],[Type]]="KILL",IF(_xlfn.NUMBERVALUE(RIGHT(Table15[[#This Row],[Min]],LEN(Table15[[#This Row],[Min]])-FIND("-",Table15[[#This Row],[Min]])))&gt;INDIRECT(ADDRESS(11+MATCH(LEFT(Table15[[#This Row],[Min]],FIND("-",Table15[[#This Row],[Min]])-1),Table1[Content Sku],0),16,1,1,"Entities")),"review","ok"),"ok")</f>
        <v>ok</v>
      </c>
      <c r="AK824" t="s">
        <v>2684</v>
      </c>
      <c r="AL824" t="s">
        <v>5028</v>
      </c>
      <c r="AM824" t="s">
        <v>4481</v>
      </c>
      <c r="AN824" t="s">
        <v>4482</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2745</v>
      </c>
      <c r="V825">
        <v>0</v>
      </c>
      <c r="W825">
        <v>0</v>
      </c>
      <c r="X825" t="s">
        <v>8</v>
      </c>
      <c r="Y825" t="str">
        <f ca="1">IF(Table15[[#This Row],[Type]]="KILL",IF(_xlfn.NUMBERVALUE(RIGHT(Table15[[#This Row],[Min]],LEN(Table15[[#This Row],[Min]])-FIND("-",Table15[[#This Row],[Min]])))&gt;INDIRECT(ADDRESS(11+MATCH(LEFT(Table15[[#This Row],[Min]],FIND("-",Table15[[#This Row],[Min]])-1),Table1[Content Sku],0),16,1,1,"Entities")),"review","ok"),"ok")</f>
        <v>ok</v>
      </c>
      <c r="AK825" t="s">
        <v>2684</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5" t="str">
        <f ca="1">IF(Table7[[#This Row],[Type]]="KILL",IF(_xlfn.NUMBERVALUE(RIGHT(Table7[[#This Row],[Min]],LEN(Table7[[#This Row],[Min]])-FIND("-",Table7[[#This Row],[Min]])))&gt;INDIRECT(ADDRESS(11+MATCH(LEFT(Table7[[#This Row],[Min]],FIND("-",Table7[[#This Row],[Min]])-1),Table1[Content Sku],0),14,1,1,"Entities")),"review","ok"),"ok")</f>
        <v>ok</v>
      </c>
      <c r="U826" t="s">
        <v>2747</v>
      </c>
      <c r="V826">
        <v>0</v>
      </c>
      <c r="W826">
        <v>0</v>
      </c>
      <c r="X826" t="s">
        <v>8</v>
      </c>
      <c r="Y826" t="str">
        <f ca="1">IF(Table15[[#This Row],[Type]]="KILL",IF(_xlfn.NUMBERVALUE(RIGHT(Table15[[#This Row],[Min]],LEN(Table15[[#This Row],[Min]])-FIND("-",Table15[[#This Row],[Min]])))&gt;INDIRECT(ADDRESS(11+MATCH(LEFT(Table15[[#This Row],[Min]],FIND("-",Table15[[#This Row],[Min]])-1),Table1[Content Sku],0),16,1,1,"Entities")),"review","ok"),"ok")</f>
        <v>ok</v>
      </c>
      <c r="AK826" t="s">
        <v>2684</v>
      </c>
      <c r="AL826" t="s">
        <v>4485</v>
      </c>
      <c r="AM826" t="s">
        <v>4486</v>
      </c>
      <c r="AN826" t="s">
        <v>4482</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5000</v>
      </c>
      <c r="G827">
        <v>0</v>
      </c>
      <c r="H827" t="s">
        <v>206</v>
      </c>
      <c r="I827" s="75" t="str">
        <f ca="1">IF(Table7[[#This Row],[Type]]="KILL",IF(_xlfn.NUMBERVALUE(RIGHT(Table7[[#This Row],[Min]],LEN(Table7[[#This Row],[Min]])-FIND("-",Table7[[#This Row],[Min]])))&gt;INDIRECT(ADDRESS(11+MATCH(LEFT(Table7[[#This Row],[Min]],FIND("-",Table7[[#This Row],[Min]])-1),Table1[Content Sku],0),14,1,1,"Entities")),"review","ok"),"ok")</f>
        <v>ok</v>
      </c>
      <c r="U827" t="s">
        <v>2747</v>
      </c>
      <c r="V827">
        <v>0</v>
      </c>
      <c r="W827">
        <v>0</v>
      </c>
      <c r="X827" t="s">
        <v>8</v>
      </c>
      <c r="Y827" t="str">
        <f ca="1">IF(Table15[[#This Row],[Type]]="KILL",IF(_xlfn.NUMBERVALUE(RIGHT(Table15[[#This Row],[Min]],LEN(Table15[[#This Row],[Min]])-FIND("-",Table15[[#This Row],[Min]])))&gt;INDIRECT(ADDRESS(11+MATCH(LEFT(Table15[[#This Row],[Min]],FIND("-",Table15[[#This Row],[Min]])-1),Table1[Content Sku],0),16,1,1,"Entities")),"review","ok"),"ok")</f>
        <v>ok</v>
      </c>
      <c r="AK827" t="s">
        <v>2684</v>
      </c>
      <c r="AL827" t="s">
        <v>4483</v>
      </c>
      <c r="AM827" t="s">
        <v>4488</v>
      </c>
      <c r="AN827" t="s">
        <v>4482</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2747</v>
      </c>
      <c r="V828">
        <v>0</v>
      </c>
      <c r="W828">
        <v>0</v>
      </c>
      <c r="X828" t="s">
        <v>8</v>
      </c>
      <c r="Y828" t="str">
        <f ca="1">IF(Table15[[#This Row],[Type]]="KILL",IF(_xlfn.NUMBERVALUE(RIGHT(Table15[[#This Row],[Min]],LEN(Table15[[#This Row],[Min]])-FIND("-",Table15[[#This Row],[Min]])))&gt;INDIRECT(ADDRESS(11+MATCH(LEFT(Table15[[#This Row],[Min]],FIND("-",Table15[[#This Row],[Min]])-1),Table1[Content Sku],0),16,1,1,"Entities")),"review","ok"),"ok")</f>
        <v>ok</v>
      </c>
      <c r="AK828" t="s">
        <v>2684</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0</v>
      </c>
      <c r="G829">
        <v>4000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2747</v>
      </c>
      <c r="V829">
        <v>0</v>
      </c>
      <c r="W829">
        <v>0</v>
      </c>
      <c r="X829" t="s">
        <v>8</v>
      </c>
      <c r="Y829" t="str">
        <f ca="1">IF(Table15[[#This Row],[Type]]="KILL",IF(_xlfn.NUMBERVALUE(RIGHT(Table15[[#This Row],[Min]],LEN(Table15[[#This Row],[Min]])-FIND("-",Table15[[#This Row],[Min]])))&gt;INDIRECT(ADDRESS(11+MATCH(LEFT(Table15[[#This Row],[Min]],FIND("-",Table15[[#This Row],[Min]])-1),Table1[Content Sku],0),16,1,1,"Entities")),"review","ok"),"ok")</f>
        <v>ok</v>
      </c>
      <c r="AK829" t="s">
        <v>2684</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10000</v>
      </c>
      <c r="G830">
        <v>0</v>
      </c>
      <c r="H830" t="s">
        <v>206</v>
      </c>
      <c r="I830" s="75" t="str">
        <f ca="1">IF(Table7[[#This Row],[Type]]="KILL",IF(_xlfn.NUMBERVALUE(RIGHT(Table7[[#This Row],[Min]],LEN(Table7[[#This Row],[Min]])-FIND("-",Table7[[#This Row],[Min]])))&gt;INDIRECT(ADDRESS(11+MATCH(LEFT(Table7[[#This Row],[Min]],FIND("-",Table7[[#This Row],[Min]])-1),Table1[Content Sku],0),14,1,1,"Entities")),"review","ok"),"ok")</f>
        <v>ok</v>
      </c>
      <c r="U830" t="s">
        <v>2749</v>
      </c>
      <c r="V830">
        <v>0</v>
      </c>
      <c r="W830">
        <v>0</v>
      </c>
      <c r="X830" t="s">
        <v>8</v>
      </c>
      <c r="Y830" t="str">
        <f ca="1">IF(Table15[[#This Row],[Type]]="KILL",IF(_xlfn.NUMBERVALUE(RIGHT(Table15[[#This Row],[Min]],LEN(Table15[[#This Row],[Min]])-FIND("-",Table15[[#This Row],[Min]])))&gt;INDIRECT(ADDRESS(11+MATCH(LEFT(Table15[[#This Row],[Min]],FIND("-",Table15[[#This Row],[Min]])-1),Table1[Content Sku],0),16,1,1,"Entities")),"review","ok"),"ok")</f>
        <v>ok</v>
      </c>
      <c r="AK830" t="s">
        <v>2684</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2749</v>
      </c>
      <c r="V831">
        <v>0</v>
      </c>
      <c r="W831">
        <v>0</v>
      </c>
      <c r="X831" t="s">
        <v>8</v>
      </c>
      <c r="Y831" t="str">
        <f ca="1">IF(Table15[[#This Row],[Type]]="KILL",IF(_xlfn.NUMBERVALUE(RIGHT(Table15[[#This Row],[Min]],LEN(Table15[[#This Row],[Min]])-FIND("-",Table15[[#This Row],[Min]])))&gt;INDIRECT(ADDRESS(11+MATCH(LEFT(Table15[[#This Row],[Min]],FIND("-",Table15[[#This Row],[Min]])-1),Table1[Content Sku],0),16,1,1,"Entities")),"review","ok"),"ok")</f>
        <v>ok</v>
      </c>
      <c r="AK831" t="s">
        <v>2684</v>
      </c>
      <c r="AL831" t="s">
        <v>5028</v>
      </c>
      <c r="AM831" t="s">
        <v>4481</v>
      </c>
      <c r="AN831" t="s">
        <v>4482</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554</v>
      </c>
      <c r="V832">
        <v>0</v>
      </c>
      <c r="W832">
        <v>0</v>
      </c>
      <c r="X832" t="s">
        <v>8</v>
      </c>
      <c r="Y832" t="str">
        <f ca="1">IF(Table15[[#This Row],[Type]]="KILL",IF(_xlfn.NUMBERVALUE(RIGHT(Table15[[#This Row],[Min]],LEN(Table15[[#This Row],[Min]])-FIND("-",Table15[[#This Row],[Min]])))&gt;INDIRECT(ADDRESS(11+MATCH(LEFT(Table15[[#This Row],[Min]],FIND("-",Table15[[#This Row],[Min]])-1),Table1[Content Sku],0),16,1,1,"Entities")),"review","ok"),"ok")</f>
        <v>ok</v>
      </c>
      <c r="AK832" t="s">
        <v>2684</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554</v>
      </c>
      <c r="V833">
        <v>0</v>
      </c>
      <c r="W833">
        <v>0</v>
      </c>
      <c r="X833" t="s">
        <v>8</v>
      </c>
      <c r="Y833" t="str">
        <f ca="1">IF(Table15[[#This Row],[Type]]="KILL",IF(_xlfn.NUMBERVALUE(RIGHT(Table15[[#This Row],[Min]],LEN(Table15[[#This Row],[Min]])-FIND("-",Table15[[#This Row],[Min]])))&gt;INDIRECT(ADDRESS(11+MATCH(LEFT(Table15[[#This Row],[Min]],FIND("-",Table15[[#This Row],[Min]])-1),Table1[Content Sku],0),16,1,1,"Entities")),"review","ok"),"ok")</f>
        <v>ok</v>
      </c>
      <c r="AK833" t="s">
        <v>2684</v>
      </c>
      <c r="AL833" t="s">
        <v>5025</v>
      </c>
      <c r="AM833" t="s">
        <v>4481</v>
      </c>
      <c r="AN833" t="s">
        <v>4482</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554</v>
      </c>
      <c r="V834">
        <v>0</v>
      </c>
      <c r="W834">
        <v>0</v>
      </c>
      <c r="X834" t="s">
        <v>8</v>
      </c>
      <c r="Y834" t="str">
        <f ca="1">IF(Table15[[#This Row],[Type]]="KILL",IF(_xlfn.NUMBERVALUE(RIGHT(Table15[[#This Row],[Min]],LEN(Table15[[#This Row],[Min]])-FIND("-",Table15[[#This Row],[Min]])))&gt;INDIRECT(ADDRESS(11+MATCH(LEFT(Table15[[#This Row],[Min]],FIND("-",Table15[[#This Row],[Min]])-1),Table1[Content Sku],0),16,1,1,"Entities")),"review","ok"),"ok")</f>
        <v>ok</v>
      </c>
      <c r="AK834" t="s">
        <v>2684</v>
      </c>
      <c r="AL834" t="s">
        <v>4487</v>
      </c>
      <c r="AM834" t="s">
        <v>4481</v>
      </c>
      <c r="AN834" t="s">
        <v>4482</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0</v>
      </c>
      <c r="G835">
        <v>5000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554</v>
      </c>
      <c r="V835">
        <v>0</v>
      </c>
      <c r="W835">
        <v>0</v>
      </c>
      <c r="X835" t="s">
        <v>8</v>
      </c>
      <c r="Y835" t="str">
        <f ca="1">IF(Table15[[#This Row],[Type]]="KILL",IF(_xlfn.NUMBERVALUE(RIGHT(Table15[[#This Row],[Min]],LEN(Table15[[#This Row],[Min]])-FIND("-",Table15[[#This Row],[Min]])))&gt;INDIRECT(ADDRESS(11+MATCH(LEFT(Table15[[#This Row],[Min]],FIND("-",Table15[[#This Row],[Min]])-1),Table1[Content Sku],0),16,1,1,"Entities")),"review","ok"),"ok")</f>
        <v>ok</v>
      </c>
      <c r="AK835" t="s">
        <v>2684</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2200</v>
      </c>
      <c r="G836">
        <v>0</v>
      </c>
      <c r="H836" t="s">
        <v>206</v>
      </c>
      <c r="I836" s="75" t="str">
        <f ca="1">IF(Table7[[#This Row],[Type]]="KILL",IF(_xlfn.NUMBERVALUE(RIGHT(Table7[[#This Row],[Min]],LEN(Table7[[#This Row],[Min]])-FIND("-",Table7[[#This Row],[Min]])))&gt;INDIRECT(ADDRESS(11+MATCH(LEFT(Table7[[#This Row],[Min]],FIND("-",Table7[[#This Row],[Min]])-1),Table1[Content Sku],0),14,1,1,"Entities")),"review","ok"),"ok")</f>
        <v>ok</v>
      </c>
      <c r="U836" t="s">
        <v>554</v>
      </c>
      <c r="V836">
        <v>0</v>
      </c>
      <c r="W836">
        <v>0</v>
      </c>
      <c r="X836" t="s">
        <v>8</v>
      </c>
      <c r="Y836" t="str">
        <f ca="1">IF(Table15[[#This Row],[Type]]="KILL",IF(_xlfn.NUMBERVALUE(RIGHT(Table15[[#This Row],[Min]],LEN(Table15[[#This Row],[Min]])-FIND("-",Table15[[#This Row],[Min]])))&gt;INDIRECT(ADDRESS(11+MATCH(LEFT(Table15[[#This Row],[Min]],FIND("-",Table15[[#This Row],[Min]])-1),Table1[Content Sku],0),16,1,1,"Entities")),"review","ok"),"ok")</f>
        <v>ok</v>
      </c>
      <c r="AK836" t="s">
        <v>2684</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554</v>
      </c>
      <c r="V837">
        <v>0</v>
      </c>
      <c r="W837">
        <v>0</v>
      </c>
      <c r="X837" t="s">
        <v>8</v>
      </c>
      <c r="Y837" t="str">
        <f ca="1">IF(Table15[[#This Row],[Type]]="KILL",IF(_xlfn.NUMBERVALUE(RIGHT(Table15[[#This Row],[Min]],LEN(Table15[[#This Row],[Min]])-FIND("-",Table15[[#This Row],[Min]])))&gt;INDIRECT(ADDRESS(11+MATCH(LEFT(Table15[[#This Row],[Min]],FIND("-",Table15[[#This Row],[Min]])-1),Table1[Content Sku],0),16,1,1,"Entities")),"review","ok"),"ok")</f>
        <v>ok</v>
      </c>
      <c r="AK837" t="s">
        <v>2684</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8000</v>
      </c>
      <c r="G838">
        <v>0</v>
      </c>
      <c r="H838" t="s">
        <v>206</v>
      </c>
      <c r="I838" s="75" t="str">
        <f ca="1">IF(Table7[[#This Row],[Type]]="KILL",IF(_xlfn.NUMBERVALUE(RIGHT(Table7[[#This Row],[Min]],LEN(Table7[[#This Row],[Min]])-FIND("-",Table7[[#This Row],[Min]])))&gt;INDIRECT(ADDRESS(11+MATCH(LEFT(Table7[[#This Row],[Min]],FIND("-",Table7[[#This Row],[Min]])-1),Table1[Content Sku],0),14,1,1,"Entities")),"review","ok"),"ok")</f>
        <v>ok</v>
      </c>
      <c r="U838" t="s">
        <v>554</v>
      </c>
      <c r="V838">
        <v>0</v>
      </c>
      <c r="W838">
        <v>0</v>
      </c>
      <c r="X838" t="s">
        <v>8</v>
      </c>
      <c r="Y838" t="str">
        <f ca="1">IF(Table15[[#This Row],[Type]]="KILL",IF(_xlfn.NUMBERVALUE(RIGHT(Table15[[#This Row],[Min]],LEN(Table15[[#This Row],[Min]])-FIND("-",Table15[[#This Row],[Min]])))&gt;INDIRECT(ADDRESS(11+MATCH(LEFT(Table15[[#This Row],[Min]],FIND("-",Table15[[#This Row],[Min]])-1),Table1[Content Sku],0),16,1,1,"Entities")),"review","ok"),"ok")</f>
        <v>ok</v>
      </c>
      <c r="AK838" t="s">
        <v>2684</v>
      </c>
      <c r="AL838" t="s">
        <v>5028</v>
      </c>
      <c r="AM838" t="s">
        <v>4481</v>
      </c>
      <c r="AN838" t="s">
        <v>4482</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554</v>
      </c>
      <c r="V839">
        <v>0</v>
      </c>
      <c r="W839">
        <v>0</v>
      </c>
      <c r="X839" t="s">
        <v>8</v>
      </c>
      <c r="Y839" t="str">
        <f ca="1">IF(Table15[[#This Row],[Type]]="KILL",IF(_xlfn.NUMBERVALUE(RIGHT(Table15[[#This Row],[Min]],LEN(Table15[[#This Row],[Min]])-FIND("-",Table15[[#This Row],[Min]])))&gt;INDIRECT(ADDRESS(11+MATCH(LEFT(Table15[[#This Row],[Min]],FIND("-",Table15[[#This Row],[Min]])-1),Table1[Content Sku],0),16,1,1,"Entities")),"review","ok"),"ok")</f>
        <v>ok</v>
      </c>
      <c r="AK839" t="s">
        <v>2684</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554</v>
      </c>
      <c r="V840">
        <v>0</v>
      </c>
      <c r="W840">
        <v>0</v>
      </c>
      <c r="X840" t="s">
        <v>8</v>
      </c>
      <c r="Y840" t="str">
        <f ca="1">IF(Table15[[#This Row],[Type]]="KILL",IF(_xlfn.NUMBERVALUE(RIGHT(Table15[[#This Row],[Min]],LEN(Table15[[#This Row],[Min]])-FIND("-",Table15[[#This Row],[Min]])))&gt;INDIRECT(ADDRESS(11+MATCH(LEFT(Table15[[#This Row],[Min]],FIND("-",Table15[[#This Row],[Min]])-1),Table1[Content Sku],0),16,1,1,"Entities")),"review","ok"),"ok")</f>
        <v>ok</v>
      </c>
      <c r="AK840" t="s">
        <v>2684</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0</v>
      </c>
      <c r="G841">
        <v>0</v>
      </c>
      <c r="H841" t="s">
        <v>8</v>
      </c>
      <c r="I841" s="75" t="str">
        <f ca="1">IF(Table7[[#This Row],[Type]]="KILL",IF(_xlfn.NUMBERVALUE(RIGHT(Table7[[#This Row],[Min]],LEN(Table7[[#This Row],[Min]])-FIND("-",Table7[[#This Row],[Min]])))&gt;INDIRECT(ADDRESS(11+MATCH(LEFT(Table7[[#This Row],[Min]],FIND("-",Table7[[#This Row],[Min]])-1),Table1[Content Sku],0),14,1,1,"Entities")),"review","ok"),"ok")</f>
        <v>ok</v>
      </c>
      <c r="U841" t="s">
        <v>554</v>
      </c>
      <c r="V841">
        <v>0</v>
      </c>
      <c r="W841">
        <v>0</v>
      </c>
      <c r="X841" t="s">
        <v>8</v>
      </c>
      <c r="Y841" t="str">
        <f ca="1">IF(Table15[[#This Row],[Type]]="KILL",IF(_xlfn.NUMBERVALUE(RIGHT(Table15[[#This Row],[Min]],LEN(Table15[[#This Row],[Min]])-FIND("-",Table15[[#This Row],[Min]])))&gt;INDIRECT(ADDRESS(11+MATCH(LEFT(Table15[[#This Row],[Min]],FIND("-",Table15[[#This Row],[Min]])-1),Table1[Content Sku],0),16,1,1,"Entities")),"review","ok"),"ok")</f>
        <v>ok</v>
      </c>
      <c r="AK841" t="s">
        <v>2684</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15000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554</v>
      </c>
      <c r="V842">
        <v>0</v>
      </c>
      <c r="W842">
        <v>0</v>
      </c>
      <c r="X842" t="s">
        <v>8</v>
      </c>
      <c r="Y842" t="str">
        <f ca="1">IF(Table15[[#This Row],[Type]]="KILL",IF(_xlfn.NUMBERVALUE(RIGHT(Table15[[#This Row],[Min]],LEN(Table15[[#This Row],[Min]])-FIND("-",Table15[[#This Row],[Min]])))&gt;INDIRECT(ADDRESS(11+MATCH(LEFT(Table15[[#This Row],[Min]],FIND("-",Table15[[#This Row],[Min]])-1),Table1[Content Sku],0),16,1,1,"Entities")),"review","ok"),"ok")</f>
        <v>ok</v>
      </c>
      <c r="AK842" t="s">
        <v>2684</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12000</v>
      </c>
      <c r="G843">
        <v>0</v>
      </c>
      <c r="H843" t="s">
        <v>206</v>
      </c>
      <c r="I843" s="75" t="str">
        <f ca="1">IF(Table7[[#This Row],[Type]]="KILL",IF(_xlfn.NUMBERVALUE(RIGHT(Table7[[#This Row],[Min]],LEN(Table7[[#This Row],[Min]])-FIND("-",Table7[[#This Row],[Min]])))&gt;INDIRECT(ADDRESS(11+MATCH(LEFT(Table7[[#This Row],[Min]],FIND("-",Table7[[#This Row],[Min]])-1),Table1[Content Sku],0),14,1,1,"Entities")),"review","ok"),"ok")</f>
        <v>ok</v>
      </c>
      <c r="U843" t="s">
        <v>554</v>
      </c>
      <c r="V843">
        <v>0</v>
      </c>
      <c r="W843">
        <v>0</v>
      </c>
      <c r="X843" t="s">
        <v>8</v>
      </c>
      <c r="Y843" t="str">
        <f ca="1">IF(Table15[[#This Row],[Type]]="KILL",IF(_xlfn.NUMBERVALUE(RIGHT(Table15[[#This Row],[Min]],LEN(Table15[[#This Row],[Min]])-FIND("-",Table15[[#This Row],[Min]])))&gt;INDIRECT(ADDRESS(11+MATCH(LEFT(Table15[[#This Row],[Min]],FIND("-",Table15[[#This Row],[Min]])-1),Table1[Content Sku],0),16,1,1,"Entities")),"review","ok"),"ok")</f>
        <v>ok</v>
      </c>
      <c r="AK843" t="s">
        <v>2676</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0</v>
      </c>
      <c r="G844">
        <v>0</v>
      </c>
      <c r="H844" t="s">
        <v>8</v>
      </c>
      <c r="I844" s="75" t="str">
        <f ca="1">IF(Table7[[#This Row],[Type]]="KILL",IF(_xlfn.NUMBERVALUE(RIGHT(Table7[[#This Row],[Min]],LEN(Table7[[#This Row],[Min]])-FIND("-",Table7[[#This Row],[Min]])))&gt;INDIRECT(ADDRESS(11+MATCH(LEFT(Table7[[#This Row],[Min]],FIND("-",Table7[[#This Row],[Min]])-1),Table1[Content Sku],0),14,1,1,"Entities")),"review","ok"),"ok")</f>
        <v>ok</v>
      </c>
      <c r="U844" t="s">
        <v>554</v>
      </c>
      <c r="V844">
        <v>35000</v>
      </c>
      <c r="W844">
        <v>0</v>
      </c>
      <c r="Y844" t="str">
        <f ca="1">IF(Table15[[#This Row],[Type]]="KILL",IF(_xlfn.NUMBERVALUE(RIGHT(Table15[[#This Row],[Min]],LEN(Table15[[#This Row],[Min]])-FIND("-",Table15[[#This Row],[Min]])))&gt;INDIRECT(ADDRESS(11+MATCH(LEFT(Table15[[#This Row],[Min]],FIND("-",Table15[[#This Row],[Min]])-1),Table1[Content Sku],0),16,1,1,"Entities")),"review","ok"),"ok")</f>
        <v>ok</v>
      </c>
      <c r="AK844" t="s">
        <v>2676</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12500</v>
      </c>
      <c r="G845">
        <v>0</v>
      </c>
      <c r="H845" t="s">
        <v>206</v>
      </c>
      <c r="I845" s="75" t="str">
        <f ca="1">IF(Table7[[#This Row],[Type]]="KILL",IF(_xlfn.NUMBERVALUE(RIGHT(Table7[[#This Row],[Min]],LEN(Table7[[#This Row],[Min]])-FIND("-",Table7[[#This Row],[Min]])))&gt;INDIRECT(ADDRESS(11+MATCH(LEFT(Table7[[#This Row],[Min]],FIND("-",Table7[[#This Row],[Min]])-1),Table1[Content Sku],0),14,1,1,"Entities")),"review","ok"),"ok")</f>
        <v>ok</v>
      </c>
      <c r="U845" t="s">
        <v>554</v>
      </c>
      <c r="V845">
        <v>0</v>
      </c>
      <c r="W845">
        <v>0</v>
      </c>
      <c r="X845" t="s">
        <v>8</v>
      </c>
      <c r="Y845" t="str">
        <f ca="1">IF(Table15[[#This Row],[Type]]="KILL",IF(_xlfn.NUMBERVALUE(RIGHT(Table15[[#This Row],[Min]],LEN(Table15[[#This Row],[Min]])-FIND("-",Table15[[#This Row],[Min]])))&gt;INDIRECT(ADDRESS(11+MATCH(LEFT(Table15[[#This Row],[Min]],FIND("-",Table15[[#This Row],[Min]])-1),Table1[Content Sku],0),16,1,1,"Entities")),"review","ok"),"ok")</f>
        <v>ok</v>
      </c>
      <c r="AK845" t="s">
        <v>2676</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3600</v>
      </c>
      <c r="H846" t="s">
        <v>206</v>
      </c>
      <c r="I846" s="75" t="str">
        <f ca="1">IF(Table7[[#This Row],[Type]]="KILL",IF(_xlfn.NUMBERVALUE(RIGHT(Table7[[#This Row],[Min]],LEN(Table7[[#This Row],[Min]])-FIND("-",Table7[[#This Row],[Min]])))&gt;INDIRECT(ADDRESS(11+MATCH(LEFT(Table7[[#This Row],[Min]],FIND("-",Table7[[#This Row],[Min]])-1),Table1[Content Sku],0),14,1,1,"Entities")),"review","ok"),"ok")</f>
        <v>ok</v>
      </c>
      <c r="U846" t="s">
        <v>554</v>
      </c>
      <c r="V846">
        <v>0</v>
      </c>
      <c r="W846">
        <v>0</v>
      </c>
      <c r="X846" t="s">
        <v>8</v>
      </c>
      <c r="Y846" t="str">
        <f ca="1">IF(Table15[[#This Row],[Type]]="KILL",IF(_xlfn.NUMBERVALUE(RIGHT(Table15[[#This Row],[Min]],LEN(Table15[[#This Row],[Min]])-FIND("-",Table15[[#This Row],[Min]])))&gt;INDIRECT(ADDRESS(11+MATCH(LEFT(Table15[[#This Row],[Min]],FIND("-",Table15[[#This Row],[Min]])-1),Table1[Content Sku],0),16,1,1,"Entities")),"review","ok"),"ok")</f>
        <v>ok</v>
      </c>
      <c r="AK846" t="s">
        <v>2676</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5" t="str">
        <f ca="1">IF(Table7[[#This Row],[Type]]="KILL",IF(_xlfn.NUMBERVALUE(RIGHT(Table7[[#This Row],[Min]],LEN(Table7[[#This Row],[Min]])-FIND("-",Table7[[#This Row],[Min]])))&gt;INDIRECT(ADDRESS(11+MATCH(LEFT(Table7[[#This Row],[Min]],FIND("-",Table7[[#This Row],[Min]])-1),Table1[Content Sku],0),14,1,1,"Entities")),"review","ok"),"ok")</f>
        <v>ok</v>
      </c>
      <c r="U847" t="s">
        <v>554</v>
      </c>
      <c r="V847">
        <v>0</v>
      </c>
      <c r="W847">
        <v>0</v>
      </c>
      <c r="X847" t="s">
        <v>8</v>
      </c>
      <c r="Y847" t="str">
        <f ca="1">IF(Table15[[#This Row],[Type]]="KILL",IF(_xlfn.NUMBERVALUE(RIGHT(Table15[[#This Row],[Min]],LEN(Table15[[#This Row],[Min]])-FIND("-",Table15[[#This Row],[Min]])))&gt;INDIRECT(ADDRESS(11+MATCH(LEFT(Table15[[#This Row],[Min]],FIND("-",Table15[[#This Row],[Min]])-1),Table1[Content Sku],0),16,1,1,"Entities")),"review","ok"),"ok")</f>
        <v>ok</v>
      </c>
      <c r="AK847" t="s">
        <v>2676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5000</v>
      </c>
      <c r="H848" t="s">
        <v>206</v>
      </c>
      <c r="I848" s="75" t="str">
        <f ca="1">IF(Table7[[#This Row],[Type]]="KILL",IF(_xlfn.NUMBERVALUE(RIGHT(Table7[[#This Row],[Min]],LEN(Table7[[#This Row],[Min]])-FIND("-",Table7[[#This Row],[Min]])))&gt;INDIRECT(ADDRESS(11+MATCH(LEFT(Table7[[#This Row],[Min]],FIND("-",Table7[[#This Row],[Min]])-1),Table1[Content Sku],0),14,1,1,"Entities")),"review","ok"),"ok")</f>
        <v>ok</v>
      </c>
      <c r="U848" t="s">
        <v>554</v>
      </c>
      <c r="V848">
        <v>0</v>
      </c>
      <c r="W848">
        <v>0</v>
      </c>
      <c r="X848" t="s">
        <v>8</v>
      </c>
      <c r="Y848" t="str">
        <f ca="1">IF(Table15[[#This Row],[Type]]="KILL",IF(_xlfn.NUMBERVALUE(RIGHT(Table15[[#This Row],[Min]],LEN(Table15[[#This Row],[Min]])-FIND("-",Table15[[#This Row],[Min]])))&gt;INDIRECT(ADDRESS(11+MATCH(LEFT(Table15[[#This Row],[Min]],FIND("-",Table15[[#This Row],[Min]])-1),Table1[Content Sku],0),16,1,1,"Entities")),"review","ok"),"ok")</f>
        <v>ok</v>
      </c>
      <c r="AK848" t="s">
        <v>2676</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21000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554</v>
      </c>
      <c r="V849">
        <v>0</v>
      </c>
      <c r="W849">
        <v>0</v>
      </c>
      <c r="X849" t="s">
        <v>8</v>
      </c>
      <c r="Y849" t="str">
        <f ca="1">IF(Table15[[#This Row],[Type]]="KILL",IF(_xlfn.NUMBERVALUE(RIGHT(Table15[[#This Row],[Min]],LEN(Table15[[#This Row],[Min]])-FIND("-",Table15[[#This Row],[Min]])))&gt;INDIRECT(ADDRESS(11+MATCH(LEFT(Table15[[#This Row],[Min]],FIND("-",Table15[[#This Row],[Min]])-1),Table1[Content Sku],0),16,1,1,"Entities")),"review","ok"),"ok")</f>
        <v>ok</v>
      </c>
      <c r="AK849" t="s">
        <v>2676</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20000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554</v>
      </c>
      <c r="V850">
        <v>0</v>
      </c>
      <c r="W850">
        <v>0</v>
      </c>
      <c r="X850" t="s">
        <v>8</v>
      </c>
      <c r="Y850" t="str">
        <f ca="1">IF(Table15[[#This Row],[Type]]="KILL",IF(_xlfn.NUMBERVALUE(RIGHT(Table15[[#This Row],[Min]],LEN(Table15[[#This Row],[Min]])-FIND("-",Table15[[#This Row],[Min]])))&gt;INDIRECT(ADDRESS(11+MATCH(LEFT(Table15[[#This Row],[Min]],FIND("-",Table15[[#This Row],[Min]])-1),Table1[Content Sku],0),16,1,1,"Entities")),"review","ok"),"ok")</f>
        <v>ok</v>
      </c>
      <c r="AK850" t="s">
        <v>2683</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11000</v>
      </c>
      <c r="G851">
        <v>0</v>
      </c>
      <c r="H851" t="s">
        <v>206</v>
      </c>
      <c r="I851" s="75" t="str">
        <f ca="1">IF(Table7[[#This Row],[Type]]="KILL",IF(_xlfn.NUMBERVALUE(RIGHT(Table7[[#This Row],[Min]],LEN(Table7[[#This Row],[Min]])-FIND("-",Table7[[#This Row],[Min]])))&gt;INDIRECT(ADDRESS(11+MATCH(LEFT(Table7[[#This Row],[Min]],FIND("-",Table7[[#This Row],[Min]])-1),Table1[Content Sku],0),14,1,1,"Entities")),"review","ok"),"ok")</f>
        <v>ok</v>
      </c>
      <c r="U851" t="s">
        <v>554</v>
      </c>
      <c r="V851">
        <v>0</v>
      </c>
      <c r="W851">
        <v>0</v>
      </c>
      <c r="X851" t="s">
        <v>8</v>
      </c>
      <c r="Y851" t="str">
        <f ca="1">IF(Table15[[#This Row],[Type]]="KILL",IF(_xlfn.NUMBERVALUE(RIGHT(Table15[[#This Row],[Min]],LEN(Table15[[#This Row],[Min]])-FIND("-",Table15[[#This Row],[Min]])))&gt;INDIRECT(ADDRESS(11+MATCH(LEFT(Table15[[#This Row],[Min]],FIND("-",Table15[[#This Row],[Min]])-1),Table1[Content Sku],0),16,1,1,"Entities")),"review","ok"),"ok")</f>
        <v>ok</v>
      </c>
      <c r="AK851" t="s">
        <v>2683</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0</v>
      </c>
      <c r="G852">
        <v>0</v>
      </c>
      <c r="H852" t="s">
        <v>8</v>
      </c>
      <c r="I852" s="75" t="str">
        <f ca="1">IF(Table7[[#This Row],[Type]]="KILL",IF(_xlfn.NUMBERVALUE(RIGHT(Table7[[#This Row],[Min]],LEN(Table7[[#This Row],[Min]])-FIND("-",Table7[[#This Row],[Min]])))&gt;INDIRECT(ADDRESS(11+MATCH(LEFT(Table7[[#This Row],[Min]],FIND("-",Table7[[#This Row],[Min]])-1),Table1[Content Sku],0),14,1,1,"Entities")),"review","ok"),"ok")</f>
        <v>ok</v>
      </c>
      <c r="U852" t="s">
        <v>554</v>
      </c>
      <c r="V852">
        <v>0</v>
      </c>
      <c r="W852">
        <v>0</v>
      </c>
      <c r="X852" t="s">
        <v>8</v>
      </c>
      <c r="Y852" t="str">
        <f ca="1">IF(Table15[[#This Row],[Type]]="KILL",IF(_xlfn.NUMBERVALUE(RIGHT(Table15[[#This Row],[Min]],LEN(Table15[[#This Row],[Min]])-FIND("-",Table15[[#This Row],[Min]])))&gt;INDIRECT(ADDRESS(11+MATCH(LEFT(Table15[[#This Row],[Min]],FIND("-",Table15[[#This Row],[Min]])-1),Table1[Content Sku],0),16,1,1,"Entities")),"review","ok"),"ok")</f>
        <v>ok</v>
      </c>
      <c r="AK852" t="s">
        <v>2683</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8500</v>
      </c>
      <c r="G853">
        <v>0</v>
      </c>
      <c r="H853" t="s">
        <v>206</v>
      </c>
      <c r="I853" s="75" t="str">
        <f ca="1">IF(Table7[[#This Row],[Type]]="KILL",IF(_xlfn.NUMBERVALUE(RIGHT(Table7[[#This Row],[Min]],LEN(Table7[[#This Row],[Min]])-FIND("-",Table7[[#This Row],[Min]])))&gt;INDIRECT(ADDRESS(11+MATCH(LEFT(Table7[[#This Row],[Min]],FIND("-",Table7[[#This Row],[Min]])-1),Table1[Content Sku],0),14,1,1,"Entities")),"review","ok"),"ok")</f>
        <v>ok</v>
      </c>
      <c r="U853" t="s">
        <v>554</v>
      </c>
      <c r="V853">
        <v>0</v>
      </c>
      <c r="W853">
        <v>0</v>
      </c>
      <c r="X853" t="s">
        <v>8</v>
      </c>
      <c r="Y853" t="str">
        <f ca="1">IF(Table15[[#This Row],[Type]]="KILL",IF(_xlfn.NUMBERVALUE(RIGHT(Table15[[#This Row],[Min]],LEN(Table15[[#This Row],[Min]])-FIND("-",Table15[[#This Row],[Min]])))&gt;INDIRECT(ADDRESS(11+MATCH(LEFT(Table15[[#This Row],[Min]],FIND("-",Table15[[#This Row],[Min]])-1),Table1[Content Sku],0),16,1,1,"Entities")),"review","ok"),"ok")</f>
        <v>ok</v>
      </c>
      <c r="AK853" t="s">
        <v>2683</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554</v>
      </c>
      <c r="V854">
        <v>0</v>
      </c>
      <c r="W854">
        <v>0</v>
      </c>
      <c r="X854" t="s">
        <v>8</v>
      </c>
      <c r="Y854" t="str">
        <f ca="1">IF(Table15[[#This Row],[Type]]="KILL",IF(_xlfn.NUMBERVALUE(RIGHT(Table15[[#This Row],[Min]],LEN(Table15[[#This Row],[Min]])-FIND("-",Table15[[#This Row],[Min]])))&gt;INDIRECT(ADDRESS(11+MATCH(LEFT(Table15[[#This Row],[Min]],FIND("-",Table15[[#This Row],[Min]])-1),Table1[Content Sku],0),16,1,1,"Entities")),"review","ok"),"ok")</f>
        <v>ok</v>
      </c>
      <c r="AK854" t="s">
        <v>2683</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554</v>
      </c>
      <c r="V855">
        <v>0</v>
      </c>
      <c r="W855">
        <v>0</v>
      </c>
      <c r="X855" t="s">
        <v>8</v>
      </c>
      <c r="Y855" t="str">
        <f ca="1">IF(Table15[[#This Row],[Type]]="KILL",IF(_xlfn.NUMBERVALUE(RIGHT(Table15[[#This Row],[Min]],LEN(Table15[[#This Row],[Min]])-FIND("-",Table15[[#This Row],[Min]])))&gt;INDIRECT(ADDRESS(11+MATCH(LEFT(Table15[[#This Row],[Min]],FIND("-",Table15[[#This Row],[Min]])-1),Table1[Content Sku],0),16,1,1,"Entities")),"review","ok"),"ok")</f>
        <v>ok</v>
      </c>
      <c r="AK855" t="s">
        <v>2683</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554</v>
      </c>
      <c r="V856">
        <v>0</v>
      </c>
      <c r="W856">
        <v>0</v>
      </c>
      <c r="X856" t="s">
        <v>8</v>
      </c>
      <c r="Y856" t="str">
        <f ca="1">IF(Table15[[#This Row],[Type]]="KILL",IF(_xlfn.NUMBERVALUE(RIGHT(Table15[[#This Row],[Min]],LEN(Table15[[#This Row],[Min]])-FIND("-",Table15[[#This Row],[Min]])))&gt;INDIRECT(ADDRESS(11+MATCH(LEFT(Table15[[#This Row],[Min]],FIND("-",Table15[[#This Row],[Min]])-1),Table1[Content Sku],0),16,1,1,"Entities")),"review","ok"),"ok")</f>
        <v>ok</v>
      </c>
      <c r="AK856" t="s">
        <v>2683</v>
      </c>
      <c r="AL856" t="s">
        <v>5027</v>
      </c>
      <c r="AM856" t="s">
        <v>4481</v>
      </c>
      <c r="AN856" t="s">
        <v>4482</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554</v>
      </c>
      <c r="V857">
        <v>0</v>
      </c>
      <c r="W857">
        <v>0</v>
      </c>
      <c r="X857" t="s">
        <v>8</v>
      </c>
      <c r="Y857" t="str">
        <f ca="1">IF(Table15[[#This Row],[Type]]="KILL",IF(_xlfn.NUMBERVALUE(RIGHT(Table15[[#This Row],[Min]],LEN(Table15[[#This Row],[Min]])-FIND("-",Table15[[#This Row],[Min]])))&gt;INDIRECT(ADDRESS(11+MATCH(LEFT(Table15[[#This Row],[Min]],FIND("-",Table15[[#This Row],[Min]])-1),Table1[Content Sku],0),16,1,1,"Entities")),"review","ok"),"ok")</f>
        <v>ok</v>
      </c>
      <c r="AK857" t="s">
        <v>2683</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554</v>
      </c>
      <c r="V858">
        <v>0</v>
      </c>
      <c r="W858">
        <v>0</v>
      </c>
      <c r="X858" t="s">
        <v>8</v>
      </c>
      <c r="Y858" t="str">
        <f ca="1">IF(Table15[[#This Row],[Type]]="KILL",IF(_xlfn.NUMBERVALUE(RIGHT(Table15[[#This Row],[Min]],LEN(Table15[[#This Row],[Min]])-FIND("-",Table15[[#This Row],[Min]])))&gt;INDIRECT(ADDRESS(11+MATCH(LEFT(Table15[[#This Row],[Min]],FIND("-",Table15[[#This Row],[Min]])-1),Table1[Content Sku],0),16,1,1,"Entities")),"review","ok"),"ok")</f>
        <v>ok</v>
      </c>
      <c r="AK858" t="s">
        <v>2683</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554</v>
      </c>
      <c r="V859">
        <v>0</v>
      </c>
      <c r="W859">
        <v>0</v>
      </c>
      <c r="X859" t="s">
        <v>8</v>
      </c>
      <c r="Y859" t="str">
        <f ca="1">IF(Table15[[#This Row],[Type]]="KILL",IF(_xlfn.NUMBERVALUE(RIGHT(Table15[[#This Row],[Min]],LEN(Table15[[#This Row],[Min]])-FIND("-",Table15[[#This Row],[Min]])))&gt;INDIRECT(ADDRESS(11+MATCH(LEFT(Table15[[#This Row],[Min]],FIND("-",Table15[[#This Row],[Min]])-1),Table1[Content Sku],0),16,1,1,"Entities")),"review","ok"),"ok")</f>
        <v>ok</v>
      </c>
      <c r="AK859" t="s">
        <v>2683</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554</v>
      </c>
      <c r="V860">
        <v>0</v>
      </c>
      <c r="W860">
        <v>0</v>
      </c>
      <c r="X860" t="s">
        <v>8</v>
      </c>
      <c r="Y860" t="str">
        <f ca="1">IF(Table15[[#This Row],[Type]]="KILL",IF(_xlfn.NUMBERVALUE(RIGHT(Table15[[#This Row],[Min]],LEN(Table15[[#This Row],[Min]])-FIND("-",Table15[[#This Row],[Min]])))&gt;INDIRECT(ADDRESS(11+MATCH(LEFT(Table15[[#This Row],[Min]],FIND("-",Table15[[#This Row],[Min]])-1),Table1[Content Sku],0),16,1,1,"Entities")),"review","ok"),"ok")</f>
        <v>ok</v>
      </c>
      <c r="AK860" t="s">
        <v>2683</v>
      </c>
      <c r="AL860" t="s">
        <v>5028</v>
      </c>
      <c r="AM860" t="s">
        <v>4481</v>
      </c>
      <c r="AN860" t="s">
        <v>4482</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554</v>
      </c>
      <c r="V861">
        <v>0</v>
      </c>
      <c r="W861">
        <v>0</v>
      </c>
      <c r="X861" t="s">
        <v>8</v>
      </c>
      <c r="Y861" t="str">
        <f ca="1">IF(Table15[[#This Row],[Type]]="KILL",IF(_xlfn.NUMBERVALUE(RIGHT(Table15[[#This Row],[Min]],LEN(Table15[[#This Row],[Min]])-FIND("-",Table15[[#This Row],[Min]])))&gt;INDIRECT(ADDRESS(11+MATCH(LEFT(Table15[[#This Row],[Min]],FIND("-",Table15[[#This Row],[Min]])-1),Table1[Content Sku],0),16,1,1,"Entities")),"review","ok"),"ok")</f>
        <v>ok</v>
      </c>
      <c r="AK861" t="s">
        <v>2683</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0</v>
      </c>
      <c r="H862" t="s">
        <v>8</v>
      </c>
      <c r="I862" s="75" t="str">
        <f ca="1">IF(Table7[[#This Row],[Type]]="KILL",IF(_xlfn.NUMBERVALUE(RIGHT(Table7[[#This Row],[Min]],LEN(Table7[[#This Row],[Min]])-FIND("-",Table7[[#This Row],[Min]])))&gt;INDIRECT(ADDRESS(11+MATCH(LEFT(Table7[[#This Row],[Min]],FIND("-",Table7[[#This Row],[Min]])-1),Table1[Content Sku],0),14,1,1,"Entities")),"review","ok"),"ok")</f>
        <v>ok</v>
      </c>
      <c r="U862" t="s">
        <v>554</v>
      </c>
      <c r="V862">
        <v>0</v>
      </c>
      <c r="W862">
        <v>0</v>
      </c>
      <c r="X862" t="s">
        <v>8</v>
      </c>
      <c r="Y862" t="str">
        <f ca="1">IF(Table15[[#This Row],[Type]]="KILL",IF(_xlfn.NUMBERVALUE(RIGHT(Table15[[#This Row],[Min]],LEN(Table15[[#This Row],[Min]])-FIND("-",Table15[[#This Row],[Min]])))&gt;INDIRECT(ADDRESS(11+MATCH(LEFT(Table15[[#This Row],[Min]],FIND("-",Table15[[#This Row],[Min]])-1),Table1[Content Sku],0),16,1,1,"Entities")),"review","ok"),"ok")</f>
        <v>ok</v>
      </c>
      <c r="AK862" t="s">
        <v>2683</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5700</v>
      </c>
      <c r="G863">
        <v>0</v>
      </c>
      <c r="H863" t="s">
        <v>206</v>
      </c>
      <c r="I863" s="75" t="str">
        <f ca="1">IF(Table7[[#This Row],[Type]]="KILL",IF(_xlfn.NUMBERVALUE(RIGHT(Table7[[#This Row],[Min]],LEN(Table7[[#This Row],[Min]])-FIND("-",Table7[[#This Row],[Min]])))&gt;INDIRECT(ADDRESS(11+MATCH(LEFT(Table7[[#This Row],[Min]],FIND("-",Table7[[#This Row],[Min]])-1),Table1[Content Sku],0),14,1,1,"Entities")),"review","ok"),"ok")</f>
        <v>ok</v>
      </c>
      <c r="U863" t="s">
        <v>554</v>
      </c>
      <c r="V863">
        <v>0</v>
      </c>
      <c r="W863">
        <v>0</v>
      </c>
      <c r="X863" t="s">
        <v>8</v>
      </c>
      <c r="Y863" t="str">
        <f ca="1">IF(Table15[[#This Row],[Type]]="KILL",IF(_xlfn.NUMBERVALUE(RIGHT(Table15[[#This Row],[Min]],LEN(Table15[[#This Row],[Min]])-FIND("-",Table15[[#This Row],[Min]])))&gt;INDIRECT(ADDRESS(11+MATCH(LEFT(Table15[[#This Row],[Min]],FIND("-",Table15[[#This Row],[Min]])-1),Table1[Content Sku],0),16,1,1,"Entities")),"review","ok"),"ok")</f>
        <v>ok</v>
      </c>
      <c r="AK863" t="s">
        <v>2683</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0</v>
      </c>
      <c r="H864" t="s">
        <v>8</v>
      </c>
      <c r="I864" s="75" t="str">
        <f ca="1">IF(Table7[[#This Row],[Type]]="KILL",IF(_xlfn.NUMBERVALUE(RIGHT(Table7[[#This Row],[Min]],LEN(Table7[[#This Row],[Min]])-FIND("-",Table7[[#This Row],[Min]])))&gt;INDIRECT(ADDRESS(11+MATCH(LEFT(Table7[[#This Row],[Min]],FIND("-",Table7[[#This Row],[Min]])-1),Table1[Content Sku],0),14,1,1,"Entities")),"review","ok"),"ok")</f>
        <v>ok</v>
      </c>
      <c r="U864" t="s">
        <v>554</v>
      </c>
      <c r="V864">
        <v>0</v>
      </c>
      <c r="W864">
        <v>0</v>
      </c>
      <c r="X864" t="s">
        <v>8</v>
      </c>
      <c r="Y864" t="str">
        <f ca="1">IF(Table15[[#This Row],[Type]]="KILL",IF(_xlfn.NUMBERVALUE(RIGHT(Table15[[#This Row],[Min]],LEN(Table15[[#This Row],[Min]])-FIND("-",Table15[[#This Row],[Min]])))&gt;INDIRECT(ADDRESS(11+MATCH(LEFT(Table15[[#This Row],[Min]],FIND("-",Table15[[#This Row],[Min]])-1),Table1[Content Sku],0),16,1,1,"Entities")),"review","ok"),"ok")</f>
        <v>ok</v>
      </c>
      <c r="AK864" t="s">
        <v>2683</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0</v>
      </c>
      <c r="G865">
        <v>5000</v>
      </c>
      <c r="H865" t="s">
        <v>206</v>
      </c>
      <c r="I865" s="75" t="str">
        <f ca="1">IF(Table7[[#This Row],[Type]]="KILL",IF(_xlfn.NUMBERVALUE(RIGHT(Table7[[#This Row],[Min]],LEN(Table7[[#This Row],[Min]])-FIND("-",Table7[[#This Row],[Min]])))&gt;INDIRECT(ADDRESS(11+MATCH(LEFT(Table7[[#This Row],[Min]],FIND("-",Table7[[#This Row],[Min]])-1),Table1[Content Sku],0),14,1,1,"Entities")),"review","ok"),"ok")</f>
        <v>ok</v>
      </c>
      <c r="U865" t="s">
        <v>554</v>
      </c>
      <c r="V865">
        <v>0</v>
      </c>
      <c r="W865">
        <v>0</v>
      </c>
      <c r="X865" t="s">
        <v>8</v>
      </c>
      <c r="Y865" t="str">
        <f ca="1">IF(Table15[[#This Row],[Type]]="KILL",IF(_xlfn.NUMBERVALUE(RIGHT(Table15[[#This Row],[Min]],LEN(Table15[[#This Row],[Min]])-FIND("-",Table15[[#This Row],[Min]])))&gt;INDIRECT(ADDRESS(11+MATCH(LEFT(Table15[[#This Row],[Min]],FIND("-",Table15[[#This Row],[Min]])-1),Table1[Content Sku],0),16,1,1,"Entities")),"review","ok"),"ok")</f>
        <v>ok</v>
      </c>
      <c r="AK865" t="s">
        <v>2683</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9000</v>
      </c>
      <c r="G866">
        <v>0</v>
      </c>
      <c r="H866" t="s">
        <v>206</v>
      </c>
      <c r="I866" s="75" t="str">
        <f ca="1">IF(Table7[[#This Row],[Type]]="KILL",IF(_xlfn.NUMBERVALUE(RIGHT(Table7[[#This Row],[Min]],LEN(Table7[[#This Row],[Min]])-FIND("-",Table7[[#This Row],[Min]])))&gt;INDIRECT(ADDRESS(11+MATCH(LEFT(Table7[[#This Row],[Min]],FIND("-",Table7[[#This Row],[Min]])-1),Table1[Content Sku],0),14,1,1,"Entities")),"review","ok"),"ok")</f>
        <v>ok</v>
      </c>
      <c r="U866" t="s">
        <v>2752</v>
      </c>
      <c r="V866">
        <v>0</v>
      </c>
      <c r="W866">
        <v>0</v>
      </c>
      <c r="X866" t="s">
        <v>8</v>
      </c>
      <c r="Y866" t="str">
        <f ca="1">IF(Table15[[#This Row],[Type]]="KILL",IF(_xlfn.NUMBERVALUE(RIGHT(Table15[[#This Row],[Min]],LEN(Table15[[#This Row],[Min]])-FIND("-",Table15[[#This Row],[Min]])))&gt;INDIRECT(ADDRESS(11+MATCH(LEFT(Table15[[#This Row],[Min]],FIND("-",Table15[[#This Row],[Min]])-1),Table1[Content Sku],0),16,1,1,"Entities")),"review","ok"),"ok")</f>
        <v>ok</v>
      </c>
      <c r="AK866" t="s">
        <v>2683</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2752</v>
      </c>
      <c r="V867">
        <v>0</v>
      </c>
      <c r="W867">
        <v>0</v>
      </c>
      <c r="X867" t="s">
        <v>8</v>
      </c>
      <c r="Y867" t="str">
        <f ca="1">IF(Table15[[#This Row],[Type]]="KILL",IF(_xlfn.NUMBERVALUE(RIGHT(Table15[[#This Row],[Min]],LEN(Table15[[#This Row],[Min]])-FIND("-",Table15[[#This Row],[Min]])))&gt;INDIRECT(ADDRESS(11+MATCH(LEFT(Table15[[#This Row],[Min]],FIND("-",Table15[[#This Row],[Min]])-1),Table1[Content Sku],0),16,1,1,"Entities")),"review","ok"),"ok")</f>
        <v>ok</v>
      </c>
      <c r="AK867" t="s">
        <v>2683</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5" t="str">
        <f ca="1">IF(Table7[[#This Row],[Type]]="KILL",IF(_xlfn.NUMBERVALUE(RIGHT(Table7[[#This Row],[Min]],LEN(Table7[[#This Row],[Min]])-FIND("-",Table7[[#This Row],[Min]])))&gt;INDIRECT(ADDRESS(11+MATCH(LEFT(Table7[[#This Row],[Min]],FIND("-",Table7[[#This Row],[Min]])-1),Table1[Content Sku],0),14,1,1,"Entities")),"review","ok"),"ok")</f>
        <v>ok</v>
      </c>
      <c r="U868" t="s">
        <v>2752</v>
      </c>
      <c r="V868">
        <v>0</v>
      </c>
      <c r="W868">
        <v>0</v>
      </c>
      <c r="X868" t="s">
        <v>8</v>
      </c>
      <c r="Y868" t="str">
        <f ca="1">IF(Table15[[#This Row],[Type]]="KILL",IF(_xlfn.NUMBERVALUE(RIGHT(Table15[[#This Row],[Min]],LEN(Table15[[#This Row],[Min]])-FIND("-",Table15[[#This Row],[Min]])))&gt;INDIRECT(ADDRESS(11+MATCH(LEFT(Table15[[#This Row],[Min]],FIND("-",Table15[[#This Row],[Min]])-1),Table1[Content Sku],0),16,1,1,"Entities")),"review","ok"),"ok")</f>
        <v>ok</v>
      </c>
      <c r="AK868" t="s">
        <v>2697</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12000</v>
      </c>
      <c r="G869">
        <v>0</v>
      </c>
      <c r="H869" t="s">
        <v>206</v>
      </c>
      <c r="I869" s="75" t="str">
        <f ca="1">IF(Table7[[#This Row],[Type]]="KILL",IF(_xlfn.NUMBERVALUE(RIGHT(Table7[[#This Row],[Min]],LEN(Table7[[#This Row],[Min]])-FIND("-",Table7[[#This Row],[Min]])))&gt;INDIRECT(ADDRESS(11+MATCH(LEFT(Table7[[#This Row],[Min]],FIND("-",Table7[[#This Row],[Min]])-1),Table1[Content Sku],0),14,1,1,"Entities")),"review","ok"),"ok")</f>
        <v>ok</v>
      </c>
      <c r="U869" t="s">
        <v>2752</v>
      </c>
      <c r="V869">
        <v>0</v>
      </c>
      <c r="W869">
        <v>0</v>
      </c>
      <c r="X869" t="s">
        <v>8</v>
      </c>
      <c r="Y869" t="str">
        <f ca="1">IF(Table15[[#This Row],[Type]]="KILL",IF(_xlfn.NUMBERVALUE(RIGHT(Table15[[#This Row],[Min]],LEN(Table15[[#This Row],[Min]])-FIND("-",Table15[[#This Row],[Min]])))&gt;INDIRECT(ADDRESS(11+MATCH(LEFT(Table15[[#This Row],[Min]],FIND("-",Table15[[#This Row],[Min]])-1),Table1[Content Sku],0),16,1,1,"Entities")),"review","ok"),"ok")</f>
        <v>ok</v>
      </c>
      <c r="AK869" t="s">
        <v>2697</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3800</v>
      </c>
      <c r="H870" t="s">
        <v>206</v>
      </c>
      <c r="I870" s="75" t="str">
        <f ca="1">IF(Table7[[#This Row],[Type]]="KILL",IF(_xlfn.NUMBERVALUE(RIGHT(Table7[[#This Row],[Min]],LEN(Table7[[#This Row],[Min]])-FIND("-",Table7[[#This Row],[Min]])))&gt;INDIRECT(ADDRESS(11+MATCH(LEFT(Table7[[#This Row],[Min]],FIND("-",Table7[[#This Row],[Min]])-1),Table1[Content Sku],0),14,1,1,"Entities")),"review","ok"),"ok")</f>
        <v>ok</v>
      </c>
      <c r="U870" t="s">
        <v>2752</v>
      </c>
      <c r="V870">
        <v>0</v>
      </c>
      <c r="W870">
        <v>0</v>
      </c>
      <c r="X870" t="s">
        <v>8</v>
      </c>
      <c r="Y870" t="str">
        <f ca="1">IF(Table15[[#This Row],[Type]]="KILL",IF(_xlfn.NUMBERVALUE(RIGHT(Table15[[#This Row],[Min]],LEN(Table15[[#This Row],[Min]])-FIND("-",Table15[[#This Row],[Min]])))&gt;INDIRECT(ADDRESS(11+MATCH(LEFT(Table15[[#This Row],[Min]],FIND("-",Table15[[#This Row],[Min]])-1),Table1[Content Sku],0),16,1,1,"Entities")),"review","ok"),"ok")</f>
        <v>ok</v>
      </c>
      <c r="AK870" t="s">
        <v>2697</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4000</v>
      </c>
      <c r="G871">
        <v>0</v>
      </c>
      <c r="H871" t="s">
        <v>206</v>
      </c>
      <c r="I871" s="75" t="str">
        <f ca="1">IF(Table7[[#This Row],[Type]]="KILL",IF(_xlfn.NUMBERVALUE(RIGHT(Table7[[#This Row],[Min]],LEN(Table7[[#This Row],[Min]])-FIND("-",Table7[[#This Row],[Min]])))&gt;INDIRECT(ADDRESS(11+MATCH(LEFT(Table7[[#This Row],[Min]],FIND("-",Table7[[#This Row],[Min]])-1),Table1[Content Sku],0),14,1,1,"Entities")),"review","ok"),"ok")</f>
        <v>ok</v>
      </c>
      <c r="U871" t="s">
        <v>2752</v>
      </c>
      <c r="V871">
        <v>0</v>
      </c>
      <c r="W871">
        <v>0</v>
      </c>
      <c r="X871" t="s">
        <v>8</v>
      </c>
      <c r="Y871" t="str">
        <f ca="1">IF(Table15[[#This Row],[Type]]="KILL",IF(_xlfn.NUMBERVALUE(RIGHT(Table15[[#This Row],[Min]],LEN(Table15[[#This Row],[Min]])-FIND("-",Table15[[#This Row],[Min]])))&gt;INDIRECT(ADDRESS(11+MATCH(LEFT(Table15[[#This Row],[Min]],FIND("-",Table15[[#This Row],[Min]])-1),Table1[Content Sku],0),16,1,1,"Entities")),"review","ok"),"ok")</f>
        <v>ok</v>
      </c>
      <c r="AK871" t="s">
        <v>2697</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2752</v>
      </c>
      <c r="V872">
        <v>0</v>
      </c>
      <c r="W872">
        <v>0</v>
      </c>
      <c r="X872" t="s">
        <v>8</v>
      </c>
      <c r="Y872" t="str">
        <f ca="1">IF(Table15[[#This Row],[Type]]="KILL",IF(_xlfn.NUMBERVALUE(RIGHT(Table15[[#This Row],[Min]],LEN(Table15[[#This Row],[Min]])-FIND("-",Table15[[#This Row],[Min]])))&gt;INDIRECT(ADDRESS(11+MATCH(LEFT(Table15[[#This Row],[Min]],FIND("-",Table15[[#This Row],[Min]])-1),Table1[Content Sku],0),16,1,1,"Entities")),"review","ok"),"ok")</f>
        <v>ok</v>
      </c>
      <c r="AK872" t="s">
        <v>2697</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2752</v>
      </c>
      <c r="V873">
        <v>0</v>
      </c>
      <c r="W873">
        <v>0</v>
      </c>
      <c r="X873" t="s">
        <v>8</v>
      </c>
      <c r="Y873" t="str">
        <f ca="1">IF(Table15[[#This Row],[Type]]="KILL",IF(_xlfn.NUMBERVALUE(RIGHT(Table15[[#This Row],[Min]],LEN(Table15[[#This Row],[Min]])-FIND("-",Table15[[#This Row],[Min]])))&gt;INDIRECT(ADDRESS(11+MATCH(LEFT(Table15[[#This Row],[Min]],FIND("-",Table15[[#This Row],[Min]])-1),Table1[Content Sku],0),16,1,1,"Entities")),"review","ok"),"ok")</f>
        <v>ok</v>
      </c>
      <c r="AK873" t="s">
        <v>2697</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2752</v>
      </c>
      <c r="V874">
        <v>0</v>
      </c>
      <c r="W874">
        <v>0</v>
      </c>
      <c r="X874" t="s">
        <v>8</v>
      </c>
      <c r="Y874" t="str">
        <f ca="1">IF(Table15[[#This Row],[Type]]="KILL",IF(_xlfn.NUMBERVALUE(RIGHT(Table15[[#This Row],[Min]],LEN(Table15[[#This Row],[Min]])-FIND("-",Table15[[#This Row],[Min]])))&gt;INDIRECT(ADDRESS(11+MATCH(LEFT(Table15[[#This Row],[Min]],FIND("-",Table15[[#This Row],[Min]])-1),Table1[Content Sku],0),16,1,1,"Entities")),"review","ok"),"ok")</f>
        <v>ok</v>
      </c>
      <c r="AK874" t="s">
        <v>4442</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2752</v>
      </c>
      <c r="V875">
        <v>0</v>
      </c>
      <c r="W875">
        <v>0</v>
      </c>
      <c r="X875" t="s">
        <v>8</v>
      </c>
      <c r="Y875" t="str">
        <f ca="1">IF(Table15[[#This Row],[Type]]="KILL",IF(_xlfn.NUMBERVALUE(RIGHT(Table15[[#This Row],[Min]],LEN(Table15[[#This Row],[Min]])-FIND("-",Table15[[#This Row],[Min]])))&gt;INDIRECT(ADDRESS(11+MATCH(LEFT(Table15[[#This Row],[Min]],FIND("-",Table15[[#This Row],[Min]])-1),Table1[Content Sku],0),16,1,1,"Entities")),"review","ok"),"ok")</f>
        <v>ok</v>
      </c>
      <c r="AK875" t="s">
        <v>4442</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2752</v>
      </c>
      <c r="V876">
        <v>0</v>
      </c>
      <c r="W876">
        <v>0</v>
      </c>
      <c r="X876" t="s">
        <v>8</v>
      </c>
      <c r="Y876" t="str">
        <f ca="1">IF(Table15[[#This Row],[Type]]="KILL",IF(_xlfn.NUMBERVALUE(RIGHT(Table15[[#This Row],[Min]],LEN(Table15[[#This Row],[Min]])-FIND("-",Table15[[#This Row],[Min]])))&gt;INDIRECT(ADDRESS(11+MATCH(LEFT(Table15[[#This Row],[Min]],FIND("-",Table15[[#This Row],[Min]])-1),Table1[Content Sku],0),16,1,1,"Entities")),"review","ok"),"ok")</f>
        <v>ok</v>
      </c>
      <c r="AK876" t="s">
        <v>4442</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2752</v>
      </c>
      <c r="V877">
        <v>0</v>
      </c>
      <c r="W877">
        <v>0</v>
      </c>
      <c r="X877" t="s">
        <v>8</v>
      </c>
      <c r="Y877" t="str">
        <f ca="1">IF(Table15[[#This Row],[Type]]="KILL",IF(_xlfn.NUMBERVALUE(RIGHT(Table15[[#This Row],[Min]],LEN(Table15[[#This Row],[Min]])-FIND("-",Table15[[#This Row],[Min]])))&gt;INDIRECT(ADDRESS(11+MATCH(LEFT(Table15[[#This Row],[Min]],FIND("-",Table15[[#This Row],[Min]])-1),Table1[Content Sku],0),16,1,1,"Entities")),"review","ok"),"ok")</f>
        <v>ok</v>
      </c>
      <c r="AK877" t="s">
        <v>4442</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5" t="str">
        <f ca="1">IF(Table7[[#This Row],[Type]]="KILL",IF(_xlfn.NUMBERVALUE(RIGHT(Table7[[#This Row],[Min]],LEN(Table7[[#This Row],[Min]])-FIND("-",Table7[[#This Row],[Min]])))&gt;INDIRECT(ADDRESS(11+MATCH(LEFT(Table7[[#This Row],[Min]],FIND("-",Table7[[#This Row],[Min]])-1),Table1[Content Sku],0),14,1,1,"Entities")),"review","ok"),"ok")</f>
        <v>ok</v>
      </c>
      <c r="U878" t="s">
        <v>2752</v>
      </c>
      <c r="V878">
        <v>0</v>
      </c>
      <c r="W878">
        <v>0</v>
      </c>
      <c r="X878" t="s">
        <v>8</v>
      </c>
      <c r="Y878" t="str">
        <f ca="1">IF(Table15[[#This Row],[Type]]="KILL",IF(_xlfn.NUMBERVALUE(RIGHT(Table15[[#This Row],[Min]],LEN(Table15[[#This Row],[Min]])-FIND("-",Table15[[#This Row],[Min]])))&gt;INDIRECT(ADDRESS(11+MATCH(LEFT(Table15[[#This Row],[Min]],FIND("-",Table15[[#This Row],[Min]])-1),Table1[Content Sku],0),16,1,1,"Entities")),"review","ok"),"ok")</f>
        <v>ok</v>
      </c>
      <c r="AK878" t="s">
        <v>4442</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9000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454</v>
      </c>
      <c r="V879">
        <v>420</v>
      </c>
      <c r="W879">
        <v>0</v>
      </c>
      <c r="X879" t="s">
        <v>4443</v>
      </c>
      <c r="Y879" t="str">
        <f ca="1">IF(Table15[[#This Row],[Type]]="KILL",IF(_xlfn.NUMBERVALUE(RIGHT(Table15[[#This Row],[Min]],LEN(Table15[[#This Row],[Min]])-FIND("-",Table15[[#This Row],[Min]])))&gt;INDIRECT(ADDRESS(11+MATCH(LEFT(Table15[[#This Row],[Min]],FIND("-",Table15[[#This Row],[Min]])-1),Table1[Content Sku],0),16,1,1,"Entities")),"review","ok"),"ok")</f>
        <v>ok</v>
      </c>
      <c r="AK879" t="s">
        <v>4442</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8500</v>
      </c>
      <c r="G880">
        <v>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454</v>
      </c>
      <c r="V880">
        <v>0</v>
      </c>
      <c r="W880">
        <v>0</v>
      </c>
      <c r="X880" t="s">
        <v>8</v>
      </c>
      <c r="Y880" t="str">
        <f ca="1">IF(Table15[[#This Row],[Type]]="KILL",IF(_xlfn.NUMBERVALUE(RIGHT(Table15[[#This Row],[Min]],LEN(Table15[[#This Row],[Min]])-FIND("-",Table15[[#This Row],[Min]])))&gt;INDIRECT(ADDRESS(11+MATCH(LEFT(Table15[[#This Row],[Min]],FIND("-",Table15[[#This Row],[Min]])-1),Table1[Content Sku],0),16,1,1,"Entities")),"review","ok"),"ok")</f>
        <v>ok</v>
      </c>
      <c r="AK880" t="s">
        <v>4442</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6000</v>
      </c>
      <c r="G881">
        <v>17000</v>
      </c>
      <c r="H881" t="s">
        <v>206</v>
      </c>
      <c r="I881" s="75" t="str">
        <f ca="1">IF(Table7[[#This Row],[Type]]="KILL",IF(_xlfn.NUMBERVALUE(RIGHT(Table7[[#This Row],[Min]],LEN(Table7[[#This Row],[Min]])-FIND("-",Table7[[#This Row],[Min]])))&gt;INDIRECT(ADDRESS(11+MATCH(LEFT(Table7[[#This Row],[Min]],FIND("-",Table7[[#This Row],[Min]])-1),Table1[Content Sku],0),14,1,1,"Entities")),"review","ok"),"ok")</f>
        <v>ok</v>
      </c>
      <c r="U881" t="s">
        <v>454</v>
      </c>
      <c r="V881">
        <v>0</v>
      </c>
      <c r="W881">
        <v>0</v>
      </c>
      <c r="X881" t="s">
        <v>8</v>
      </c>
      <c r="Y881" t="str">
        <f ca="1">IF(Table15[[#This Row],[Type]]="KILL",IF(_xlfn.NUMBERVALUE(RIGHT(Table15[[#This Row],[Min]],LEN(Table15[[#This Row],[Min]])-FIND("-",Table15[[#This Row],[Min]])))&gt;INDIRECT(ADDRESS(11+MATCH(LEFT(Table15[[#This Row],[Min]],FIND("-",Table15[[#This Row],[Min]])-1),Table1[Content Sku],0),16,1,1,"Entities")),"review","ok"),"ok")</f>
        <v>ok</v>
      </c>
      <c r="AK881" t="s">
        <v>4442</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454</v>
      </c>
      <c r="V882">
        <v>0</v>
      </c>
      <c r="W882">
        <v>0</v>
      </c>
      <c r="X882" t="s">
        <v>8</v>
      </c>
      <c r="Y882" t="str">
        <f ca="1">IF(Table15[[#This Row],[Type]]="KILL",IF(_xlfn.NUMBERVALUE(RIGHT(Table15[[#This Row],[Min]],LEN(Table15[[#This Row],[Min]])-FIND("-",Table15[[#This Row],[Min]])))&gt;INDIRECT(ADDRESS(11+MATCH(LEFT(Table15[[#This Row],[Min]],FIND("-",Table15[[#This Row],[Min]])-1),Table1[Content Sku],0),16,1,1,"Entities")),"review","ok"),"ok")</f>
        <v>ok</v>
      </c>
      <c r="AK882" t="s">
        <v>4442</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5" t="str">
        <f ca="1">IF(Table7[[#This Row],[Type]]="KILL",IF(_xlfn.NUMBERVALUE(RIGHT(Table7[[#This Row],[Min]],LEN(Table7[[#This Row],[Min]])-FIND("-",Table7[[#This Row],[Min]])))&gt;INDIRECT(ADDRESS(11+MATCH(LEFT(Table7[[#This Row],[Min]],FIND("-",Table7[[#This Row],[Min]])-1),Table1[Content Sku],0),14,1,1,"Entities")),"review","ok"),"ok")</f>
        <v>ok</v>
      </c>
      <c r="U883" t="s">
        <v>454</v>
      </c>
      <c r="V883">
        <v>360</v>
      </c>
      <c r="W883">
        <v>0</v>
      </c>
      <c r="X883" t="s">
        <v>4443</v>
      </c>
      <c r="Y883" t="str">
        <f ca="1">IF(Table15[[#This Row],[Type]]="KILL",IF(_xlfn.NUMBERVALUE(RIGHT(Table15[[#This Row],[Min]],LEN(Table15[[#This Row],[Min]])-FIND("-",Table15[[#This Row],[Min]])))&gt;INDIRECT(ADDRESS(11+MATCH(LEFT(Table15[[#This Row],[Min]],FIND("-",Table15[[#This Row],[Min]])-1),Table1[Content Sku],0),16,1,1,"Entities")),"review","ok"),"ok")</f>
        <v>ok</v>
      </c>
      <c r="AK883" t="s">
        <v>4442</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9500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454</v>
      </c>
      <c r="V884">
        <v>30000</v>
      </c>
      <c r="W884">
        <v>0</v>
      </c>
      <c r="X884" t="s">
        <v>206</v>
      </c>
      <c r="Y884" t="str">
        <f ca="1">IF(Table15[[#This Row],[Type]]="KILL",IF(_xlfn.NUMBERVALUE(RIGHT(Table15[[#This Row],[Min]],LEN(Table15[[#This Row],[Min]])-FIND("-",Table15[[#This Row],[Min]])))&gt;INDIRECT(ADDRESS(11+MATCH(LEFT(Table15[[#This Row],[Min]],FIND("-",Table15[[#This Row],[Min]])-1),Table1[Content Sku],0),16,1,1,"Entities")),"review","ok"),"ok")</f>
        <v>ok</v>
      </c>
      <c r="AK884" t="s">
        <v>4442</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14000</v>
      </c>
      <c r="G885">
        <v>0</v>
      </c>
      <c r="H885" t="s">
        <v>206</v>
      </c>
      <c r="I885" s="75" t="str">
        <f ca="1">IF(Table7[[#This Row],[Type]]="KILL",IF(_xlfn.NUMBERVALUE(RIGHT(Table7[[#This Row],[Min]],LEN(Table7[[#This Row],[Min]])-FIND("-",Table7[[#This Row],[Min]])))&gt;INDIRECT(ADDRESS(11+MATCH(LEFT(Table7[[#This Row],[Min]],FIND("-",Table7[[#This Row],[Min]])-1),Table1[Content Sku],0),14,1,1,"Entities")),"review","ok"),"ok")</f>
        <v>ok</v>
      </c>
      <c r="U885" t="s">
        <v>454</v>
      </c>
      <c r="V885">
        <v>0</v>
      </c>
      <c r="W885">
        <v>0</v>
      </c>
      <c r="X885" t="s">
        <v>8</v>
      </c>
      <c r="Y885" t="str">
        <f ca="1">IF(Table15[[#This Row],[Type]]="KILL",IF(_xlfn.NUMBERVALUE(RIGHT(Table15[[#This Row],[Min]],LEN(Table15[[#This Row],[Min]])-FIND("-",Table15[[#This Row],[Min]])))&gt;INDIRECT(ADDRESS(11+MATCH(LEFT(Table15[[#This Row],[Min]],FIND("-",Table15[[#This Row],[Min]])-1),Table1[Content Sku],0),16,1,1,"Entities")),"review","ok"),"ok")</f>
        <v>ok</v>
      </c>
      <c r="AK885" t="s">
        <v>4442</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454</v>
      </c>
      <c r="V886">
        <v>45000</v>
      </c>
      <c r="W886">
        <v>0</v>
      </c>
      <c r="X886" t="s">
        <v>206</v>
      </c>
      <c r="Y886"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454</v>
      </c>
      <c r="V887">
        <v>45000</v>
      </c>
      <c r="W887">
        <v>0</v>
      </c>
      <c r="X887" t="s">
        <v>206</v>
      </c>
      <c r="Y887"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5" t="str">
        <f ca="1">IF(Table7[[#This Row],[Type]]="KILL",IF(_xlfn.NUMBERVALUE(RIGHT(Table7[[#This Row],[Min]],LEN(Table7[[#This Row],[Min]])-FIND("-",Table7[[#This Row],[Min]])))&gt;INDIRECT(ADDRESS(11+MATCH(LEFT(Table7[[#This Row],[Min]],FIND("-",Table7[[#This Row],[Min]])-1),Table1[Content Sku],0),14,1,1,"Entities")),"review","ok"),"ok")</f>
        <v>ok</v>
      </c>
      <c r="U888" t="s">
        <v>454</v>
      </c>
      <c r="V888">
        <v>0</v>
      </c>
      <c r="W888">
        <v>0</v>
      </c>
      <c r="X888" t="s">
        <v>8</v>
      </c>
      <c r="Y888"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7000</v>
      </c>
      <c r="H889" t="s">
        <v>206</v>
      </c>
      <c r="I889" s="75" t="str">
        <f ca="1">IF(Table7[[#This Row],[Type]]="KILL",IF(_xlfn.NUMBERVALUE(RIGHT(Table7[[#This Row],[Min]],LEN(Table7[[#This Row],[Min]])-FIND("-",Table7[[#This Row],[Min]])))&gt;INDIRECT(ADDRESS(11+MATCH(LEFT(Table7[[#This Row],[Min]],FIND("-",Table7[[#This Row],[Min]])-1),Table1[Content Sku],0),14,1,1,"Entities")),"review","ok"),"ok")</f>
        <v>ok</v>
      </c>
      <c r="U889" t="s">
        <v>454</v>
      </c>
      <c r="V889">
        <v>45000</v>
      </c>
      <c r="W889">
        <v>0</v>
      </c>
      <c r="X889" t="s">
        <v>206</v>
      </c>
      <c r="Y889"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20000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454</v>
      </c>
      <c r="V890">
        <v>0</v>
      </c>
      <c r="W890">
        <v>0</v>
      </c>
      <c r="X890" t="s">
        <v>8</v>
      </c>
      <c r="Y890"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13000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6893</v>
      </c>
      <c r="V891" t="s">
        <v>4481</v>
      </c>
      <c r="W891" t="s">
        <v>4482</v>
      </c>
      <c r="Y891" t="str">
        <f ca="1">IF(Table15[[#This Row],[Type]]="KILL",IF(_xlfn.NUMBERVALUE(RIGHT(Table15[[#This Row],[Min]],LEN(Table15[[#This Row],[Min]])-FIND("-",Table15[[#This Row],[Min]])))&gt;INDIRECT(ADDRESS(11+MATCH(LEFT(Table15[[#This Row],[Min]],FIND("-",Table15[[#This Row],[Min]])-1),Table1[Content Sku],0),16,1,1,"Entities")),"review","ok"),"ok")</f>
        <v>ok</v>
      </c>
      <c r="AK891" t="s">
        <v>2754</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3500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138</v>
      </c>
      <c r="V892">
        <v>0</v>
      </c>
      <c r="W892">
        <v>0</v>
      </c>
      <c r="X892" t="s">
        <v>8</v>
      </c>
      <c r="Y892" t="str">
        <f ca="1">IF(Table15[[#This Row],[Type]]="KILL",IF(_xlfn.NUMBERVALUE(RIGHT(Table15[[#This Row],[Min]],LEN(Table15[[#This Row],[Min]])-FIND("-",Table15[[#This Row],[Min]])))&gt;INDIRECT(ADDRESS(11+MATCH(LEFT(Table15[[#This Row],[Min]],FIND("-",Table15[[#This Row],[Min]])-1),Table1[Content Sku],0),16,1,1,"Entities")),"review","ok"),"ok")</f>
        <v>ok</v>
      </c>
      <c r="AK892" t="s">
        <v>2754</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11500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138</v>
      </c>
      <c r="V893">
        <v>0</v>
      </c>
      <c r="W893">
        <v>0</v>
      </c>
      <c r="X893" t="s">
        <v>8</v>
      </c>
      <c r="Y893" t="str">
        <f ca="1">IF(Table15[[#This Row],[Type]]="KILL",IF(_xlfn.NUMBERVALUE(RIGHT(Table15[[#This Row],[Min]],LEN(Table15[[#This Row],[Min]])-FIND("-",Table15[[#This Row],[Min]])))&gt;INDIRECT(ADDRESS(11+MATCH(LEFT(Table15[[#This Row],[Min]],FIND("-",Table15[[#This Row],[Min]])-1),Table1[Content Sku],0),16,1,1,"Entities")),"review","ok"),"ok")</f>
        <v>ok</v>
      </c>
      <c r="AK893" t="s">
        <v>2754</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8000</v>
      </c>
      <c r="G894">
        <v>0</v>
      </c>
      <c r="H894" t="s">
        <v>206</v>
      </c>
      <c r="I894" s="75" t="str">
        <f ca="1">IF(Table7[[#This Row],[Type]]="KILL",IF(_xlfn.NUMBERVALUE(RIGHT(Table7[[#This Row],[Min]],LEN(Table7[[#This Row],[Min]])-FIND("-",Table7[[#This Row],[Min]])))&gt;INDIRECT(ADDRESS(11+MATCH(LEFT(Table7[[#This Row],[Min]],FIND("-",Table7[[#This Row],[Min]])-1),Table1[Content Sku],0),14,1,1,"Entities")),"review","ok"),"ok")</f>
        <v>ok</v>
      </c>
      <c r="U894" t="s">
        <v>138</v>
      </c>
      <c r="V894">
        <v>0</v>
      </c>
      <c r="W894">
        <v>0</v>
      </c>
      <c r="X894" t="s">
        <v>8</v>
      </c>
      <c r="Y894" t="str">
        <f ca="1">IF(Table15[[#This Row],[Type]]="KILL",IF(_xlfn.NUMBERVALUE(RIGHT(Table15[[#This Row],[Min]],LEN(Table15[[#This Row],[Min]])-FIND("-",Table15[[#This Row],[Min]])))&gt;INDIRECT(ADDRESS(11+MATCH(LEFT(Table15[[#This Row],[Min]],FIND("-",Table15[[#This Row],[Min]])-1),Table1[Content Sku],0),16,1,1,"Entities")),"review","ok"),"ok")</f>
        <v>ok</v>
      </c>
      <c r="AK894" t="s">
        <v>2686</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5" t="str">
        <f ca="1">IF(Table7[[#This Row],[Type]]="KILL",IF(_xlfn.NUMBERVALUE(RIGHT(Table7[[#This Row],[Min]],LEN(Table7[[#This Row],[Min]])-FIND("-",Table7[[#This Row],[Min]])))&gt;INDIRECT(ADDRESS(11+MATCH(LEFT(Table7[[#This Row],[Min]],FIND("-",Table7[[#This Row],[Min]])-1),Table1[Content Sku],0),14,1,1,"Entities")),"review","ok"),"ok")</f>
        <v>ok</v>
      </c>
      <c r="U895" t="s">
        <v>138</v>
      </c>
      <c r="V895">
        <v>0</v>
      </c>
      <c r="W895">
        <v>0</v>
      </c>
      <c r="X895" t="s">
        <v>8</v>
      </c>
      <c r="Y895" t="str">
        <f ca="1">IF(Table15[[#This Row],[Type]]="KILL",IF(_xlfn.NUMBERVALUE(RIGHT(Table15[[#This Row],[Min]],LEN(Table15[[#This Row],[Min]])-FIND("-",Table15[[#This Row],[Min]])))&gt;INDIRECT(ADDRESS(11+MATCH(LEFT(Table15[[#This Row],[Min]],FIND("-",Table15[[#This Row],[Min]])-1),Table1[Content Sku],0),16,1,1,"Entities")),"review","ok"),"ok")</f>
        <v>ok</v>
      </c>
      <c r="AK895" t="s">
        <v>2686</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8000</v>
      </c>
      <c r="G896">
        <v>0</v>
      </c>
      <c r="H896" t="s">
        <v>206</v>
      </c>
      <c r="I896" s="75" t="str">
        <f ca="1">IF(Table7[[#This Row],[Type]]="KILL",IF(_xlfn.NUMBERVALUE(RIGHT(Table7[[#This Row],[Min]],LEN(Table7[[#This Row],[Min]])-FIND("-",Table7[[#This Row],[Min]])))&gt;INDIRECT(ADDRESS(11+MATCH(LEFT(Table7[[#This Row],[Min]],FIND("-",Table7[[#This Row],[Min]])-1),Table1[Content Sku],0),14,1,1,"Entities")),"review","ok"),"ok")</f>
        <v>ok</v>
      </c>
      <c r="U896" t="s">
        <v>138</v>
      </c>
      <c r="V896">
        <v>0</v>
      </c>
      <c r="W896">
        <v>0</v>
      </c>
      <c r="X896" t="s">
        <v>8</v>
      </c>
      <c r="Y896" t="str">
        <f ca="1">IF(Table15[[#This Row],[Type]]="KILL",IF(_xlfn.NUMBERVALUE(RIGHT(Table15[[#This Row],[Min]],LEN(Table15[[#This Row],[Min]])-FIND("-",Table15[[#This Row],[Min]])))&gt;INDIRECT(ADDRESS(11+MATCH(LEFT(Table15[[#This Row],[Min]],FIND("-",Table15[[#This Row],[Min]])-1),Table1[Content Sku],0),16,1,1,"Entities")),"review","ok"),"ok")</f>
        <v>ok</v>
      </c>
      <c r="AK896" t="s">
        <v>2686</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138</v>
      </c>
      <c r="V897">
        <v>0</v>
      </c>
      <c r="W897">
        <v>0</v>
      </c>
      <c r="X897" t="s">
        <v>8</v>
      </c>
      <c r="Y897" t="str">
        <f ca="1">IF(Table15[[#This Row],[Type]]="KILL",IF(_xlfn.NUMBERVALUE(RIGHT(Table15[[#This Row],[Min]],LEN(Table15[[#This Row],[Min]])-FIND("-",Table15[[#This Row],[Min]])))&gt;INDIRECT(ADDRESS(11+MATCH(LEFT(Table15[[#This Row],[Min]],FIND("-",Table15[[#This Row],[Min]])-1),Table1[Content Sku],0),16,1,1,"Entities")),"review","ok"),"ok")</f>
        <v>ok</v>
      </c>
      <c r="AK897" t="s">
        <v>2686</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138</v>
      </c>
      <c r="V898">
        <v>0</v>
      </c>
      <c r="W898">
        <v>0</v>
      </c>
      <c r="X898" t="s">
        <v>8</v>
      </c>
      <c r="Y898" t="str">
        <f ca="1">IF(Table15[[#This Row],[Type]]="KILL",IF(_xlfn.NUMBERVALUE(RIGHT(Table15[[#This Row],[Min]],LEN(Table15[[#This Row],[Min]])-FIND("-",Table15[[#This Row],[Min]])))&gt;INDIRECT(ADDRESS(11+MATCH(LEFT(Table15[[#This Row],[Min]],FIND("-",Table15[[#This Row],[Min]])-1),Table1[Content Sku],0),16,1,1,"Entities")),"review","ok"),"ok")</f>
        <v>ok</v>
      </c>
      <c r="AK898" t="s">
        <v>2686</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45</v>
      </c>
      <c r="V899">
        <v>16000</v>
      </c>
      <c r="W899">
        <v>0</v>
      </c>
      <c r="X899" t="s">
        <v>206</v>
      </c>
      <c r="Y899" t="str">
        <f ca="1">IF(Table15[[#This Row],[Type]]="KILL",IF(_xlfn.NUMBERVALUE(RIGHT(Table15[[#This Row],[Min]],LEN(Table15[[#This Row],[Min]])-FIND("-",Table15[[#This Row],[Min]])))&gt;INDIRECT(ADDRESS(11+MATCH(LEFT(Table15[[#This Row],[Min]],FIND("-",Table15[[#This Row],[Min]])-1),Table1[Content Sku],0),16,1,1,"Entities")),"review","ok"),"ok")</f>
        <v>ok</v>
      </c>
      <c r="AK899" t="s">
        <v>2686</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45</v>
      </c>
      <c r="V900">
        <v>0</v>
      </c>
      <c r="W900">
        <v>0</v>
      </c>
      <c r="X900" t="s">
        <v>8</v>
      </c>
      <c r="Y900" t="str">
        <f ca="1">IF(Table15[[#This Row],[Type]]="KILL",IF(_xlfn.NUMBERVALUE(RIGHT(Table15[[#This Row],[Min]],LEN(Table15[[#This Row],[Min]])-FIND("-",Table15[[#This Row],[Min]])))&gt;INDIRECT(ADDRESS(11+MATCH(LEFT(Table15[[#This Row],[Min]],FIND("-",Table15[[#This Row],[Min]])-1),Table1[Content Sku],0),16,1,1,"Entities")),"review","ok"),"ok")</f>
        <v>ok</v>
      </c>
      <c r="AK900" t="s">
        <v>2686</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45</v>
      </c>
      <c r="V901">
        <v>14000</v>
      </c>
      <c r="W901">
        <v>0</v>
      </c>
      <c r="X901" t="s">
        <v>206</v>
      </c>
      <c r="Y901" t="str">
        <f ca="1">IF(Table15[[#This Row],[Type]]="KILL",IF(_xlfn.NUMBERVALUE(RIGHT(Table15[[#This Row],[Min]],LEN(Table15[[#This Row],[Min]])-FIND("-",Table15[[#This Row],[Min]])))&gt;INDIRECT(ADDRESS(11+MATCH(LEFT(Table15[[#This Row],[Min]],FIND("-",Table15[[#This Row],[Min]])-1),Table1[Content Sku],0),16,1,1,"Entities")),"review","ok"),"ok")</f>
        <v>ok</v>
      </c>
      <c r="AK901" t="s">
        <v>2756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45</v>
      </c>
      <c r="V902">
        <v>24000</v>
      </c>
      <c r="W902">
        <v>0</v>
      </c>
      <c r="X902" t="s">
        <v>206</v>
      </c>
      <c r="Y902" t="str">
        <f ca="1">IF(Table15[[#This Row],[Type]]="KILL",IF(_xlfn.NUMBERVALUE(RIGHT(Table15[[#This Row],[Min]],LEN(Table15[[#This Row],[Min]])-FIND("-",Table15[[#This Row],[Min]])))&gt;INDIRECT(ADDRESS(11+MATCH(LEFT(Table15[[#This Row],[Min]],FIND("-",Table15[[#This Row],[Min]])-1),Table1[Content Sku],0),16,1,1,"Entities")),"review","ok"),"ok")</f>
        <v>ok</v>
      </c>
      <c r="AK902" t="s">
        <v>2756</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0</v>
      </c>
      <c r="H903" t="s">
        <v>8</v>
      </c>
      <c r="I903" s="75" t="str">
        <f ca="1">IF(Table7[[#This Row],[Type]]="KILL",IF(_xlfn.NUMBERVALUE(RIGHT(Table7[[#This Row],[Min]],LEN(Table7[[#This Row],[Min]])-FIND("-",Table7[[#This Row],[Min]])))&gt;INDIRECT(ADDRESS(11+MATCH(LEFT(Table7[[#This Row],[Min]],FIND("-",Table7[[#This Row],[Min]])-1),Table1[Content Sku],0),14,1,1,"Entities")),"review","ok"),"ok")</f>
        <v>ok</v>
      </c>
      <c r="U903" t="s">
        <v>45</v>
      </c>
      <c r="V903">
        <v>12000</v>
      </c>
      <c r="W903">
        <v>0</v>
      </c>
      <c r="X903" t="s">
        <v>206</v>
      </c>
      <c r="Y903" t="str">
        <f ca="1">IF(Table15[[#This Row],[Type]]="KILL",IF(_xlfn.NUMBERVALUE(RIGHT(Table15[[#This Row],[Min]],LEN(Table15[[#This Row],[Min]])-FIND("-",Table15[[#This Row],[Min]])))&gt;INDIRECT(ADDRESS(11+MATCH(LEFT(Table15[[#This Row],[Min]],FIND("-",Table15[[#This Row],[Min]])-1),Table1[Content Sku],0),16,1,1,"Entities")),"review","ok"),"ok")</f>
        <v>ok</v>
      </c>
      <c r="AK903" t="s">
        <v>2756</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8250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45</v>
      </c>
      <c r="V904">
        <v>0</v>
      </c>
      <c r="W904">
        <v>0</v>
      </c>
      <c r="X904" t="s">
        <v>8</v>
      </c>
      <c r="Y904" t="str">
        <f ca="1">IF(Table15[[#This Row],[Type]]="KILL",IF(_xlfn.NUMBERVALUE(RIGHT(Table15[[#This Row],[Min]],LEN(Table15[[#This Row],[Min]])-FIND("-",Table15[[#This Row],[Min]])))&gt;INDIRECT(ADDRESS(11+MATCH(LEFT(Table15[[#This Row],[Min]],FIND("-",Table15[[#This Row],[Min]])-1),Table1[Content Sku],0),16,1,1,"Entities")),"review","ok"),"ok")</f>
        <v>ok</v>
      </c>
      <c r="AK904" t="s">
        <v>2756</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1000</v>
      </c>
      <c r="G905">
        <v>0</v>
      </c>
      <c r="H905" t="s">
        <v>206</v>
      </c>
      <c r="I905" s="75" t="str">
        <f ca="1">IF(Table7[[#This Row],[Type]]="KILL",IF(_xlfn.NUMBERVALUE(RIGHT(Table7[[#This Row],[Min]],LEN(Table7[[#This Row],[Min]])-FIND("-",Table7[[#This Row],[Min]])))&gt;INDIRECT(ADDRESS(11+MATCH(LEFT(Table7[[#This Row],[Min]],FIND("-",Table7[[#This Row],[Min]])-1),Table1[Content Sku],0),14,1,1,"Entities")),"review","ok"),"ok")</f>
        <v>ok</v>
      </c>
      <c r="U905" t="s">
        <v>45</v>
      </c>
      <c r="V905">
        <v>0</v>
      </c>
      <c r="W905">
        <v>0</v>
      </c>
      <c r="X905" t="s">
        <v>8</v>
      </c>
      <c r="Y905" t="str">
        <f ca="1">IF(Table15[[#This Row],[Type]]="KILL",IF(_xlfn.NUMBERVALUE(RIGHT(Table15[[#This Row],[Min]],LEN(Table15[[#This Row],[Min]])-FIND("-",Table15[[#This Row],[Min]])))&gt;INDIRECT(ADDRESS(11+MATCH(LEFT(Table15[[#This Row],[Min]],FIND("-",Table15[[#This Row],[Min]])-1),Table1[Content Sku],0),16,1,1,"Entities")),"review","ok"),"ok")</f>
        <v>ok</v>
      </c>
      <c r="AK905" t="s">
        <v>2756</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45</v>
      </c>
      <c r="V906">
        <v>18000</v>
      </c>
      <c r="W906">
        <v>0</v>
      </c>
      <c r="X906" t="s">
        <v>206</v>
      </c>
      <c r="Y906" t="str">
        <f ca="1">IF(Table15[[#This Row],[Type]]="KILL",IF(_xlfn.NUMBERVALUE(RIGHT(Table15[[#This Row],[Min]],LEN(Table15[[#This Row],[Min]])-FIND("-",Table15[[#This Row],[Min]])))&gt;INDIRECT(ADDRESS(11+MATCH(LEFT(Table15[[#This Row],[Min]],FIND("-",Table15[[#This Row],[Min]])-1),Table1[Content Sku],0),16,1,1,"Entities")),"review","ok"),"ok")</f>
        <v>ok</v>
      </c>
      <c r="AK906" t="s">
        <v>2756</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0</v>
      </c>
      <c r="G907">
        <v>0</v>
      </c>
      <c r="H907" t="s">
        <v>8</v>
      </c>
      <c r="I907" s="75" t="str">
        <f ca="1">IF(Table7[[#This Row],[Type]]="KILL",IF(_xlfn.NUMBERVALUE(RIGHT(Table7[[#This Row],[Min]],LEN(Table7[[#This Row],[Min]])-FIND("-",Table7[[#This Row],[Min]])))&gt;INDIRECT(ADDRESS(11+MATCH(LEFT(Table7[[#This Row],[Min]],FIND("-",Table7[[#This Row],[Min]])-1),Table1[Content Sku],0),14,1,1,"Entities")),"review","ok"),"ok")</f>
        <v>ok</v>
      </c>
      <c r="U907" t="s">
        <v>17</v>
      </c>
      <c r="V907">
        <v>0</v>
      </c>
      <c r="W907">
        <v>13000</v>
      </c>
      <c r="X907" t="s">
        <v>206</v>
      </c>
      <c r="Y907" t="str">
        <f ca="1">IF(Table15[[#This Row],[Type]]="KILL",IF(_xlfn.NUMBERVALUE(RIGHT(Table15[[#This Row],[Min]],LEN(Table15[[#This Row],[Min]])-FIND("-",Table15[[#This Row],[Min]])))&gt;INDIRECT(ADDRESS(11+MATCH(LEFT(Table15[[#This Row],[Min]],FIND("-",Table15[[#This Row],[Min]])-1),Table1[Content Sku],0),16,1,1,"Entities")),"review","ok"),"ok")</f>
        <v>ok</v>
      </c>
      <c r="AK907" t="s">
        <v>2756</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6000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17</v>
      </c>
      <c r="V908">
        <v>0</v>
      </c>
      <c r="W908">
        <v>19000</v>
      </c>
      <c r="X908" t="s">
        <v>206</v>
      </c>
      <c r="Y908" t="str">
        <f ca="1">IF(Table15[[#This Row],[Type]]="KILL",IF(_xlfn.NUMBERVALUE(RIGHT(Table15[[#This Row],[Min]],LEN(Table15[[#This Row],[Min]])-FIND("-",Table15[[#This Row],[Min]])))&gt;INDIRECT(ADDRESS(11+MATCH(LEFT(Table15[[#This Row],[Min]],FIND("-",Table15[[#This Row],[Min]])-1),Table1[Content Sku],0),16,1,1,"Entities")),"review","ok"),"ok")</f>
        <v>ok</v>
      </c>
      <c r="AK908" t="s">
        <v>2677</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10500</v>
      </c>
      <c r="G909">
        <v>0</v>
      </c>
      <c r="H909" t="s">
        <v>206</v>
      </c>
      <c r="I909" s="75" t="str">
        <f ca="1">IF(Table7[[#This Row],[Type]]="KILL",IF(_xlfn.NUMBERVALUE(RIGHT(Table7[[#This Row],[Min]],LEN(Table7[[#This Row],[Min]])-FIND("-",Table7[[#This Row],[Min]])))&gt;INDIRECT(ADDRESS(11+MATCH(LEFT(Table7[[#This Row],[Min]],FIND("-",Table7[[#This Row],[Min]])-1),Table1[Content Sku],0),14,1,1,"Entities")),"review","ok"),"ok")</f>
        <v>ok</v>
      </c>
      <c r="U909" t="s">
        <v>17</v>
      </c>
      <c r="V909">
        <v>0</v>
      </c>
      <c r="W909">
        <v>0</v>
      </c>
      <c r="X909" t="s">
        <v>8</v>
      </c>
      <c r="Y909" t="str">
        <f ca="1">IF(Table15[[#This Row],[Type]]="KILL",IF(_xlfn.NUMBERVALUE(RIGHT(Table15[[#This Row],[Min]],LEN(Table15[[#This Row],[Min]])-FIND("-",Table15[[#This Row],[Min]])))&gt;INDIRECT(ADDRESS(11+MATCH(LEFT(Table15[[#This Row],[Min]],FIND("-",Table15[[#This Row],[Min]])-1),Table1[Content Sku],0),16,1,1,"Entities")),"review","ok"),"ok")</f>
        <v>ok</v>
      </c>
      <c r="AK909" t="s">
        <v>2677</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5800</v>
      </c>
      <c r="H910" t="s">
        <v>206</v>
      </c>
      <c r="I910" s="75" t="str">
        <f ca="1">IF(Table7[[#This Row],[Type]]="KILL",IF(_xlfn.NUMBERVALUE(RIGHT(Table7[[#This Row],[Min]],LEN(Table7[[#This Row],[Min]])-FIND("-",Table7[[#This Row],[Min]])))&gt;INDIRECT(ADDRESS(11+MATCH(LEFT(Table7[[#This Row],[Min]],FIND("-",Table7[[#This Row],[Min]])-1),Table1[Content Sku],0),14,1,1,"Entities")),"review","ok"),"ok")</f>
        <v>ok</v>
      </c>
      <c r="U910" t="s">
        <v>22</v>
      </c>
      <c r="V910">
        <v>360</v>
      </c>
      <c r="W910">
        <v>0</v>
      </c>
      <c r="X910" t="s">
        <v>4443</v>
      </c>
      <c r="Y910" t="str">
        <f ca="1">IF(Table15[[#This Row],[Type]]="KILL",IF(_xlfn.NUMBERVALUE(RIGHT(Table15[[#This Row],[Min]],LEN(Table15[[#This Row],[Min]])-FIND("-",Table15[[#This Row],[Min]])))&gt;INDIRECT(ADDRESS(11+MATCH(LEFT(Table15[[#This Row],[Min]],FIND("-",Table15[[#This Row],[Min]])-1),Table1[Content Sku],0),16,1,1,"Entities")),"review","ok"),"ok")</f>
        <v>ok</v>
      </c>
      <c r="AK910" t="s">
        <v>2677</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t="str">
        <f ca="1">IF(Table15[[#This Row],[Type]]="KILL",IF(_xlfn.NUMBERVALUE(RIGHT(Table15[[#This Row],[Min]],LEN(Table15[[#This Row],[Min]])-FIND("-",Table15[[#This Row],[Min]])))&gt;INDIRECT(ADDRESS(11+MATCH(LEFT(Table15[[#This Row],[Min]],FIND("-",Table15[[#This Row],[Min]])-1),Table1[Content Sku],0),16,1,1,"Entities")),"review","ok"),"ok")</f>
        <v>ok</v>
      </c>
      <c r="AK911" t="s">
        <v>2677</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22</v>
      </c>
      <c r="V912">
        <v>30000</v>
      </c>
      <c r="W912">
        <v>0</v>
      </c>
      <c r="X912" t="s">
        <v>206</v>
      </c>
      <c r="Y912" t="str">
        <f ca="1">IF(Table15[[#This Row],[Type]]="KILL",IF(_xlfn.NUMBERVALUE(RIGHT(Table15[[#This Row],[Min]],LEN(Table15[[#This Row],[Min]])-FIND("-",Table15[[#This Row],[Min]])))&gt;INDIRECT(ADDRESS(11+MATCH(LEFT(Table15[[#This Row],[Min]],FIND("-",Table15[[#This Row],[Min]])-1),Table1[Content Sku],0),16,1,1,"Entities")),"review","ok"),"ok")</f>
        <v>ok</v>
      </c>
      <c r="AK912" t="s">
        <v>2677</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0</v>
      </c>
      <c r="G913">
        <v>0</v>
      </c>
      <c r="H913" t="s">
        <v>8</v>
      </c>
      <c r="I913" s="75" t="str">
        <f ca="1">IF(Table7[[#This Row],[Type]]="KILL",IF(_xlfn.NUMBERVALUE(RIGHT(Table7[[#This Row],[Min]],LEN(Table7[[#This Row],[Min]])-FIND("-",Table7[[#This Row],[Min]])))&gt;INDIRECT(ADDRESS(11+MATCH(LEFT(Table7[[#This Row],[Min]],FIND("-",Table7[[#This Row],[Min]])-1),Table1[Content Sku],0),14,1,1,"Entities")),"review","ok"),"ok")</f>
        <v>ok</v>
      </c>
      <c r="U913" t="s">
        <v>22</v>
      </c>
      <c r="V913">
        <v>38000</v>
      </c>
      <c r="W913">
        <v>0</v>
      </c>
      <c r="X913" t="s">
        <v>206</v>
      </c>
      <c r="Y913" t="str">
        <f ca="1">IF(Table15[[#This Row],[Type]]="KILL",IF(_xlfn.NUMBERVALUE(RIGHT(Table15[[#This Row],[Min]],LEN(Table15[[#This Row],[Min]])-FIND("-",Table15[[#This Row],[Min]])))&gt;INDIRECT(ADDRESS(11+MATCH(LEFT(Table15[[#This Row],[Min]],FIND("-",Table15[[#This Row],[Min]])-1),Table1[Content Sku],0),16,1,1,"Entities")),"review","ok"),"ok")</f>
        <v>ok</v>
      </c>
      <c r="AK913" t="s">
        <v>4440</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21000</v>
      </c>
      <c r="G914">
        <v>0</v>
      </c>
      <c r="H914" t="s">
        <v>206</v>
      </c>
      <c r="I914" s="75" t="str">
        <f ca="1">IF(Table7[[#This Row],[Type]]="KILL",IF(_xlfn.NUMBERVALUE(RIGHT(Table7[[#This Row],[Min]],LEN(Table7[[#This Row],[Min]])-FIND("-",Table7[[#This Row],[Min]])))&gt;INDIRECT(ADDRESS(11+MATCH(LEFT(Table7[[#This Row],[Min]],FIND("-",Table7[[#This Row],[Min]])-1),Table1[Content Sku],0),14,1,1,"Entities")),"review","ok"),"ok")</f>
        <v>ok</v>
      </c>
      <c r="U914" t="s">
        <v>22</v>
      </c>
      <c r="V914">
        <v>21000</v>
      </c>
      <c r="W914">
        <v>0</v>
      </c>
      <c r="X914" t="s">
        <v>206</v>
      </c>
      <c r="Y914" t="str">
        <f ca="1">IF(Table15[[#This Row],[Type]]="KILL",IF(_xlfn.NUMBERVALUE(RIGHT(Table15[[#This Row],[Min]],LEN(Table15[[#This Row],[Min]])-FIND("-",Table15[[#This Row],[Min]])))&gt;INDIRECT(ADDRESS(11+MATCH(LEFT(Table15[[#This Row],[Min]],FIND("-",Table15[[#This Row],[Min]])-1),Table1[Content Sku],0),16,1,1,"Entities")),"review","ok"),"ok")</f>
        <v>ok</v>
      </c>
      <c r="AK914" t="s">
        <v>4440</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0</v>
      </c>
      <c r="H915" t="s">
        <v>8</v>
      </c>
      <c r="I915" s="75" t="str">
        <f ca="1">IF(Table7[[#This Row],[Type]]="KILL",IF(_xlfn.NUMBERVALUE(RIGHT(Table7[[#This Row],[Min]],LEN(Table7[[#This Row],[Min]])-FIND("-",Table7[[#This Row],[Min]])))&gt;INDIRECT(ADDRESS(11+MATCH(LEFT(Table7[[#This Row],[Min]],FIND("-",Table7[[#This Row],[Min]])-1),Table1[Content Sku],0),14,1,1,"Entities")),"review","ok"),"ok")</f>
        <v>ok</v>
      </c>
      <c r="U915" t="s">
        <v>22</v>
      </c>
      <c r="V915">
        <v>0</v>
      </c>
      <c r="W915">
        <v>0</v>
      </c>
      <c r="X915" t="s">
        <v>8</v>
      </c>
      <c r="Y915" t="str">
        <f ca="1">IF(Table15[[#This Row],[Type]]="KILL",IF(_xlfn.NUMBERVALUE(RIGHT(Table15[[#This Row],[Min]],LEN(Table15[[#This Row],[Min]])-FIND("-",Table15[[#This Row],[Min]])))&gt;INDIRECT(ADDRESS(11+MATCH(LEFT(Table15[[#This Row],[Min]],FIND("-",Table15[[#This Row],[Min]])-1),Table1[Content Sku],0),16,1,1,"Entities")),"review","ok"),"ok")</f>
        <v>ok</v>
      </c>
      <c r="AK915" t="s">
        <v>4440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5700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22</v>
      </c>
      <c r="V916">
        <v>0</v>
      </c>
      <c r="W916">
        <v>0</v>
      </c>
      <c r="X916" t="s">
        <v>8</v>
      </c>
      <c r="Y916" t="str">
        <f ca="1">IF(Table15[[#This Row],[Type]]="KILL",IF(_xlfn.NUMBERVALUE(RIGHT(Table15[[#This Row],[Min]],LEN(Table15[[#This Row],[Min]])-FIND("-",Table15[[#This Row],[Min]])))&gt;INDIRECT(ADDRESS(11+MATCH(LEFT(Table15[[#This Row],[Min]],FIND("-",Table15[[#This Row],[Min]])-1),Table1[Content Sku],0),16,1,1,"Entities")),"review","ok"),"ok")</f>
        <v>ok</v>
      </c>
      <c r="AK916" t="s">
        <v>4440</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0</v>
      </c>
      <c r="G917">
        <v>2500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22</v>
      </c>
      <c r="V917">
        <v>19000</v>
      </c>
      <c r="W917">
        <v>0</v>
      </c>
      <c r="X917" t="s">
        <v>206</v>
      </c>
      <c r="Y917" t="str">
        <f ca="1">IF(Table15[[#This Row],[Type]]="KILL",IF(_xlfn.NUMBERVALUE(RIGHT(Table15[[#This Row],[Min]],LEN(Table15[[#This Row],[Min]])-FIND("-",Table15[[#This Row],[Min]])))&gt;INDIRECT(ADDRESS(11+MATCH(LEFT(Table15[[#This Row],[Min]],FIND("-",Table15[[#This Row],[Min]])-1),Table1[Content Sku],0),16,1,1,"Entities")),"review","ok"),"ok")</f>
        <v>ok</v>
      </c>
      <c r="AK917" t="s">
        <v>4440</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17000</v>
      </c>
      <c r="G918">
        <v>0</v>
      </c>
      <c r="H918" t="s">
        <v>206</v>
      </c>
      <c r="I918" s="75" t="str">
        <f ca="1">IF(Table7[[#This Row],[Type]]="KILL",IF(_xlfn.NUMBERVALUE(RIGHT(Table7[[#This Row],[Min]],LEN(Table7[[#This Row],[Min]])-FIND("-",Table7[[#This Row],[Min]])))&gt;INDIRECT(ADDRESS(11+MATCH(LEFT(Table7[[#This Row],[Min]],FIND("-",Table7[[#This Row],[Min]])-1),Table1[Content Sku],0),14,1,1,"Entities")),"review","ok"),"ok")</f>
        <v>ok</v>
      </c>
      <c r="U918" t="s">
        <v>22</v>
      </c>
      <c r="V918">
        <v>360</v>
      </c>
      <c r="W918">
        <v>0</v>
      </c>
      <c r="X918" t="s">
        <v>4443</v>
      </c>
      <c r="Y918" t="str">
        <f ca="1">IF(Table15[[#This Row],[Type]]="KILL",IF(_xlfn.NUMBERVALUE(RIGHT(Table15[[#This Row],[Min]],LEN(Table15[[#This Row],[Min]])-FIND("-",Table15[[#This Row],[Min]])))&gt;INDIRECT(ADDRESS(11+MATCH(LEFT(Table15[[#This Row],[Min]],FIND("-",Table15[[#This Row],[Min]])-1),Table1[Content Sku],0),16,1,1,"Entities")),"review","ok"),"ok")</f>
        <v>ok</v>
      </c>
      <c r="AK918" t="s">
        <v>4440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0</v>
      </c>
      <c r="G919">
        <v>0</v>
      </c>
      <c r="H919" t="s">
        <v>8</v>
      </c>
      <c r="I919" s="75" t="str">
        <f ca="1">IF(Table7[[#This Row],[Type]]="KILL",IF(_xlfn.NUMBERVALUE(RIGHT(Table7[[#This Row],[Min]],LEN(Table7[[#This Row],[Min]])-FIND("-",Table7[[#This Row],[Min]])))&gt;INDIRECT(ADDRESS(11+MATCH(LEFT(Table7[[#This Row],[Min]],FIND("-",Table7[[#This Row],[Min]])-1),Table1[Content Sku],0),14,1,1,"Entities")),"review","ok"),"ok")</f>
        <v>ok</v>
      </c>
      <c r="U919" t="s">
        <v>22</v>
      </c>
      <c r="V919">
        <v>0</v>
      </c>
      <c r="W919">
        <v>0</v>
      </c>
      <c r="X919" t="s">
        <v>8</v>
      </c>
      <c r="Y919" t="str">
        <f ca="1">IF(Table15[[#This Row],[Type]]="KILL",IF(_xlfn.NUMBERVALUE(RIGHT(Table15[[#This Row],[Min]],LEN(Table15[[#This Row],[Min]])-FIND("-",Table15[[#This Row],[Min]])))&gt;INDIRECT(ADDRESS(11+MATCH(LEFT(Table15[[#This Row],[Min]],FIND("-",Table15[[#This Row],[Min]])-1),Table1[Content Sku],0),16,1,1,"Entities")),"review","ok"),"ok")</f>
        <v>ok</v>
      </c>
      <c r="AK919" t="s">
        <v>4440</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25000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22</v>
      </c>
      <c r="V920">
        <v>30000</v>
      </c>
      <c r="W920">
        <v>0</v>
      </c>
      <c r="X920" t="s">
        <v>206</v>
      </c>
      <c r="Y920" t="str">
        <f ca="1">IF(Table15[[#This Row],[Type]]="KILL",IF(_xlfn.NUMBERVALUE(RIGHT(Table15[[#This Row],[Min]],LEN(Table15[[#This Row],[Min]])-FIND("-",Table15[[#This Row],[Min]])))&gt;INDIRECT(ADDRESS(11+MATCH(LEFT(Table15[[#This Row],[Min]],FIND("-",Table15[[#This Row],[Min]])-1),Table1[Content Sku],0),16,1,1,"Entities")),"review","ok"),"ok")</f>
        <v>ok</v>
      </c>
      <c r="AK920" t="s">
        <v>4440</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6000</v>
      </c>
      <c r="G921">
        <v>0</v>
      </c>
      <c r="H921" t="s">
        <v>206</v>
      </c>
      <c r="I921" s="75" t="str">
        <f ca="1">IF(Table7[[#This Row],[Type]]="KILL",IF(_xlfn.NUMBERVALUE(RIGHT(Table7[[#This Row],[Min]],LEN(Table7[[#This Row],[Min]])-FIND("-",Table7[[#This Row],[Min]])))&gt;INDIRECT(ADDRESS(11+MATCH(LEFT(Table7[[#This Row],[Min]],FIND("-",Table7[[#This Row],[Min]])-1),Table1[Content Sku],0),14,1,1,"Entities")),"review","ok"),"ok")</f>
        <v>ok</v>
      </c>
      <c r="U921" t="s">
        <v>22</v>
      </c>
      <c r="V921">
        <v>30000</v>
      </c>
      <c r="W921">
        <v>0</v>
      </c>
      <c r="X921" t="s">
        <v>206</v>
      </c>
      <c r="Y921" t="str">
        <f ca="1">IF(Table15[[#This Row],[Type]]="KILL",IF(_xlfn.NUMBERVALUE(RIGHT(Table15[[#This Row],[Min]],LEN(Table15[[#This Row],[Min]])-FIND("-",Table15[[#This Row],[Min]])))&gt;INDIRECT(ADDRESS(11+MATCH(LEFT(Table15[[#This Row],[Min]],FIND("-",Table15[[#This Row],[Min]])-1),Table1[Content Sku],0),16,1,1,"Entities")),"review","ok"),"ok")</f>
        <v>ok</v>
      </c>
      <c r="AK921" t="s">
        <v>4440</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0</v>
      </c>
      <c r="G922">
        <v>0</v>
      </c>
      <c r="H922" t="s">
        <v>8</v>
      </c>
      <c r="I922" s="75" t="str">
        <f ca="1">IF(Table7[[#This Row],[Type]]="KILL",IF(_xlfn.NUMBERVALUE(RIGHT(Table7[[#This Row],[Min]],LEN(Table7[[#This Row],[Min]])-FIND("-",Table7[[#This Row],[Min]])))&gt;INDIRECT(ADDRESS(11+MATCH(LEFT(Table7[[#This Row],[Min]],FIND("-",Table7[[#This Row],[Min]])-1),Table1[Content Sku],0),14,1,1,"Entities")),"review","ok"),"ok")</f>
        <v>ok</v>
      </c>
      <c r="U922" t="s">
        <v>22</v>
      </c>
      <c r="V922">
        <v>0</v>
      </c>
      <c r="W922">
        <v>0</v>
      </c>
      <c r="X922" t="s">
        <v>8</v>
      </c>
      <c r="Y922" t="str">
        <f ca="1">IF(Table15[[#This Row],[Type]]="KILL",IF(_xlfn.NUMBERVALUE(RIGHT(Table15[[#This Row],[Min]],LEN(Table15[[#This Row],[Min]])-FIND("-",Table15[[#This Row],[Min]])))&gt;INDIRECT(ADDRESS(11+MATCH(LEFT(Table15[[#This Row],[Min]],FIND("-",Table15[[#This Row],[Min]])-1),Table1[Content Sku],0),16,1,1,"Entities")),"review","ok"),"ok")</f>
        <v>ok</v>
      </c>
      <c r="AK922" t="s">
        <v>4440</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3500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22</v>
      </c>
      <c r="V923">
        <v>0</v>
      </c>
      <c r="W923">
        <v>0</v>
      </c>
      <c r="X923" t="s">
        <v>8</v>
      </c>
      <c r="Y923" t="str">
        <f ca="1">IF(Table15[[#This Row],[Type]]="KILL",IF(_xlfn.NUMBERVALUE(RIGHT(Table15[[#This Row],[Min]],LEN(Table15[[#This Row],[Min]])-FIND("-",Table15[[#This Row],[Min]])))&gt;INDIRECT(ADDRESS(11+MATCH(LEFT(Table15[[#This Row],[Min]],FIND("-",Table15[[#This Row],[Min]])-1),Table1[Content Sku],0),16,1,1,"Entities")),"review","ok"),"ok")</f>
        <v>ok</v>
      </c>
      <c r="AK923" t="s">
        <v>4440</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18000</v>
      </c>
      <c r="G924">
        <v>0</v>
      </c>
      <c r="H924" t="s">
        <v>206</v>
      </c>
      <c r="I924" s="75" t="str">
        <f ca="1">IF(Table7[[#This Row],[Type]]="KILL",IF(_xlfn.NUMBERVALUE(RIGHT(Table7[[#This Row],[Min]],LEN(Table7[[#This Row],[Min]])-FIND("-",Table7[[#This Row],[Min]])))&gt;INDIRECT(ADDRESS(11+MATCH(LEFT(Table7[[#This Row],[Min]],FIND("-",Table7[[#This Row],[Min]])-1),Table1[Content Sku],0),14,1,1,"Entities")),"review","ok"),"ok")</f>
        <v>ok</v>
      </c>
      <c r="U924" t="s">
        <v>22</v>
      </c>
      <c r="V924">
        <v>42000</v>
      </c>
      <c r="W924">
        <v>0</v>
      </c>
      <c r="X924" t="s">
        <v>206</v>
      </c>
      <c r="Y924" t="str">
        <f ca="1">IF(Table15[[#This Row],[Type]]="KILL",IF(_xlfn.NUMBERVALUE(RIGHT(Table15[[#This Row],[Min]],LEN(Table15[[#This Row],[Min]])-FIND("-",Table15[[#This Row],[Min]])))&gt;INDIRECT(ADDRESS(11+MATCH(LEFT(Table15[[#This Row],[Min]],FIND("-",Table15[[#This Row],[Min]])-1),Table1[Content Sku],0),16,1,1,"Entities")),"review","ok"),"ok")</f>
        <v>ok</v>
      </c>
      <c r="AK924" t="s">
        <v>4440</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22</v>
      </c>
      <c r="V925">
        <v>35000</v>
      </c>
      <c r="W925">
        <v>0</v>
      </c>
      <c r="X925" t="s">
        <v>206</v>
      </c>
      <c r="Y92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24000</v>
      </c>
      <c r="G926">
        <v>0</v>
      </c>
      <c r="H926" t="s">
        <v>206</v>
      </c>
      <c r="I926" s="75" t="str">
        <f ca="1">IF(Table7[[#This Row],[Type]]="KILL",IF(_xlfn.NUMBERVALUE(RIGHT(Table7[[#This Row],[Min]],LEN(Table7[[#This Row],[Min]])-FIND("-",Table7[[#This Row],[Min]])))&gt;INDIRECT(ADDRESS(11+MATCH(LEFT(Table7[[#This Row],[Min]],FIND("-",Table7[[#This Row],[Min]])-1),Table1[Content Sku],0),14,1,1,"Entities")),"review","ok"),"ok")</f>
        <v>ok</v>
      </c>
      <c r="U926" t="s">
        <v>22</v>
      </c>
      <c r="V926">
        <v>0</v>
      </c>
      <c r="W926">
        <v>0</v>
      </c>
      <c r="X926" t="s">
        <v>8</v>
      </c>
      <c r="Y926"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22</v>
      </c>
      <c r="V927">
        <v>0</v>
      </c>
      <c r="W927">
        <v>0</v>
      </c>
      <c r="X927" t="s">
        <v>8</v>
      </c>
      <c r="Y927"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0</v>
      </c>
      <c r="G928">
        <v>0</v>
      </c>
      <c r="H928" t="s">
        <v>8</v>
      </c>
      <c r="I928" s="75" t="str">
        <f ca="1">IF(Table7[[#This Row],[Type]]="KILL",IF(_xlfn.NUMBERVALUE(RIGHT(Table7[[#This Row],[Min]],LEN(Table7[[#This Row],[Min]])-FIND("-",Table7[[#This Row],[Min]])))&gt;INDIRECT(ADDRESS(11+MATCH(LEFT(Table7[[#This Row],[Min]],FIND("-",Table7[[#This Row],[Min]])-1),Table1[Content Sku],0),14,1,1,"Entities")),"review","ok"),"ok")</f>
        <v>ok</v>
      </c>
      <c r="U928" t="s">
        <v>22</v>
      </c>
      <c r="V928">
        <v>46000</v>
      </c>
      <c r="W928">
        <v>0</v>
      </c>
      <c r="X928" t="s">
        <v>206</v>
      </c>
      <c r="Y928"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16000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22</v>
      </c>
      <c r="V929">
        <v>45000</v>
      </c>
      <c r="W929">
        <v>0</v>
      </c>
      <c r="X929" t="s">
        <v>206</v>
      </c>
      <c r="Y929"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257</v>
      </c>
      <c r="F930">
        <v>25000</v>
      </c>
      <c r="G930">
        <v>0</v>
      </c>
      <c r="H930" t="s">
        <v>206</v>
      </c>
      <c r="I930" s="75" t="str">
        <f ca="1">IF(Table7[[#This Row],[Type]]="KILL",IF(_xlfn.NUMBERVALUE(RIGHT(Table7[[#This Row],[Min]],LEN(Table7[[#This Row],[Min]])-FIND("-",Table7[[#This Row],[Min]])))&gt;INDIRECT(ADDRESS(11+MATCH(LEFT(Table7[[#This Row],[Min]],FIND("-",Table7[[#This Row],[Min]])-1),Table1[Content Sku],0),14,1,1,"Entities")),"review","ok"),"ok")</f>
        <v>ok</v>
      </c>
      <c r="U930" t="s">
        <v>22</v>
      </c>
      <c r="V930">
        <v>46000</v>
      </c>
      <c r="W930">
        <v>0</v>
      </c>
      <c r="X930" t="s">
        <v>206</v>
      </c>
      <c r="Y930" t="str">
        <f ca="1">IF(Table15[[#This Row],[Type]]="KILL",IF(_xlfn.NUMBERVALUE(RIGHT(Table15[[#This Row],[Min]],LEN(Table15[[#This Row],[Min]])-FIND("-",Table15[[#This Row],[Min]])))&gt;INDIRECT(ADDRESS(11+MATCH(LEFT(Table15[[#This Row],[Min]],FIND("-",Table15[[#This Row],[Min]])-1),Table1[Content Sku],0),16,1,1,"Entities")),"review","ok"),"ok")</f>
        <v>ok</v>
      </c>
      <c r="AK930" t="s">
        <v>2674</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22</v>
      </c>
      <c r="V931">
        <v>32000</v>
      </c>
      <c r="W931">
        <v>0</v>
      </c>
      <c r="X931" t="s">
        <v>206</v>
      </c>
      <c r="Y931" t="str">
        <f ca="1">IF(Table15[[#This Row],[Type]]="KILL",IF(_xlfn.NUMBERVALUE(RIGHT(Table15[[#This Row],[Min]],LEN(Table15[[#This Row],[Min]])-FIND("-",Table15[[#This Row],[Min]])))&gt;INDIRECT(ADDRESS(11+MATCH(LEFT(Table15[[#This Row],[Min]],FIND("-",Table15[[#This Row],[Min]])-1),Table1[Content Sku],0),16,1,1,"Entities")),"review","ok"),"ok")</f>
        <v>ok</v>
      </c>
      <c r="AK931" t="s">
        <v>2674</v>
      </c>
      <c r="AL931" t="s">
        <v>5026</v>
      </c>
      <c r="AM931" t="s">
        <v>4481</v>
      </c>
      <c r="AN931" t="s">
        <v>4482</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0</v>
      </c>
      <c r="G932">
        <v>0</v>
      </c>
      <c r="H932" t="s">
        <v>8</v>
      </c>
      <c r="I932" s="75" t="str">
        <f ca="1">IF(Table7[[#This Row],[Type]]="KILL",IF(_xlfn.NUMBERVALUE(RIGHT(Table7[[#This Row],[Min]],LEN(Table7[[#This Row],[Min]])-FIND("-",Table7[[#This Row],[Min]])))&gt;INDIRECT(ADDRESS(11+MATCH(LEFT(Table7[[#This Row],[Min]],FIND("-",Table7[[#This Row],[Min]])-1),Table1[Content Sku],0),14,1,1,"Entities")),"review","ok"),"ok")</f>
        <v>ok</v>
      </c>
      <c r="U932" t="s">
        <v>22</v>
      </c>
      <c r="V932">
        <v>40000</v>
      </c>
      <c r="W932">
        <v>0</v>
      </c>
      <c r="X932" t="s">
        <v>206</v>
      </c>
      <c r="Y932" t="str">
        <f ca="1">IF(Table15[[#This Row],[Type]]="KILL",IF(_xlfn.NUMBERVALUE(RIGHT(Table15[[#This Row],[Min]],LEN(Table15[[#This Row],[Min]])-FIND("-",Table15[[#This Row],[Min]])))&gt;INDIRECT(ADDRESS(11+MATCH(LEFT(Table15[[#This Row],[Min]],FIND("-",Table15[[#This Row],[Min]])-1),Table1[Content Sku],0),16,1,1,"Entities")),"review","ok"),"ok")</f>
        <v>ok</v>
      </c>
      <c r="AK932" t="s">
        <v>2674</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17000</v>
      </c>
      <c r="G933">
        <v>0</v>
      </c>
      <c r="H933" t="s">
        <v>206</v>
      </c>
      <c r="I933" s="75" t="str">
        <f ca="1">IF(Table7[[#This Row],[Type]]="KILL",IF(_xlfn.NUMBERVALUE(RIGHT(Table7[[#This Row],[Min]],LEN(Table7[[#This Row],[Min]])-FIND("-",Table7[[#This Row],[Min]])))&gt;INDIRECT(ADDRESS(11+MATCH(LEFT(Table7[[#This Row],[Min]],FIND("-",Table7[[#This Row],[Min]])-1),Table1[Content Sku],0),14,1,1,"Entities")),"review","ok"),"ok")</f>
        <v>ok</v>
      </c>
      <c r="U933" t="s">
        <v>22</v>
      </c>
      <c r="V933">
        <v>47000</v>
      </c>
      <c r="W933">
        <v>0</v>
      </c>
      <c r="X933" t="s">
        <v>206</v>
      </c>
      <c r="Y933" t="str">
        <f ca="1">IF(Table15[[#This Row],[Type]]="KILL",IF(_xlfn.NUMBERVALUE(RIGHT(Table15[[#This Row],[Min]],LEN(Table15[[#This Row],[Min]])-FIND("-",Table15[[#This Row],[Min]])))&gt;INDIRECT(ADDRESS(11+MATCH(LEFT(Table15[[#This Row],[Min]],FIND("-",Table15[[#This Row],[Min]])-1),Table1[Content Sku],0),16,1,1,"Entities")),"review","ok"),"ok")</f>
        <v>ok</v>
      </c>
      <c r="AK933" t="s">
        <v>2674</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0</v>
      </c>
      <c r="G934">
        <v>0</v>
      </c>
      <c r="H934" t="s">
        <v>8</v>
      </c>
      <c r="I934" s="75" t="str">
        <f ca="1">IF(Table7[[#This Row],[Type]]="KILL",IF(_xlfn.NUMBERVALUE(RIGHT(Table7[[#This Row],[Min]],LEN(Table7[[#This Row],[Min]])-FIND("-",Table7[[#This Row],[Min]])))&gt;INDIRECT(ADDRESS(11+MATCH(LEFT(Table7[[#This Row],[Min]],FIND("-",Table7[[#This Row],[Min]])-1),Table1[Content Sku],0),14,1,1,"Entities")),"review","ok"),"ok")</f>
        <v>ok</v>
      </c>
      <c r="U934" t="s">
        <v>22</v>
      </c>
      <c r="V934">
        <v>0</v>
      </c>
      <c r="W934">
        <v>0</v>
      </c>
      <c r="X934" t="s">
        <v>8</v>
      </c>
      <c r="Y934" t="str">
        <f ca="1">IF(Table15[[#This Row],[Type]]="KILL",IF(_xlfn.NUMBERVALUE(RIGHT(Table15[[#This Row],[Min]],LEN(Table15[[#This Row],[Min]])-FIND("-",Table15[[#This Row],[Min]])))&gt;INDIRECT(ADDRESS(11+MATCH(LEFT(Table15[[#This Row],[Min]],FIND("-",Table15[[#This Row],[Min]])-1),Table1[Content Sku],0),16,1,1,"Entities")),"review","ok"),"ok")</f>
        <v>ok</v>
      </c>
      <c r="AK934" t="s">
        <v>2674</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11000</v>
      </c>
      <c r="G935">
        <v>0</v>
      </c>
      <c r="H935" t="s">
        <v>206</v>
      </c>
      <c r="I935" s="75" t="str">
        <f ca="1">IF(Table7[[#This Row],[Type]]="KILL",IF(_xlfn.NUMBERVALUE(RIGHT(Table7[[#This Row],[Min]],LEN(Table7[[#This Row],[Min]])-FIND("-",Table7[[#This Row],[Min]])))&gt;INDIRECT(ADDRESS(11+MATCH(LEFT(Table7[[#This Row],[Min]],FIND("-",Table7[[#This Row],[Min]])-1),Table1[Content Sku],0),14,1,1,"Entities")),"review","ok"),"ok")</f>
        <v>ok</v>
      </c>
      <c r="U935" t="s">
        <v>22</v>
      </c>
      <c r="V935">
        <v>0</v>
      </c>
      <c r="W935">
        <v>0</v>
      </c>
      <c r="X935" t="s">
        <v>8</v>
      </c>
      <c r="Y935" t="str">
        <f ca="1">IF(Table15[[#This Row],[Type]]="KILL",IF(_xlfn.NUMBERVALUE(RIGHT(Table15[[#This Row],[Min]],LEN(Table15[[#This Row],[Min]])-FIND("-",Table15[[#This Row],[Min]])))&gt;INDIRECT(ADDRESS(11+MATCH(LEFT(Table15[[#This Row],[Min]],FIND("-",Table15[[#This Row],[Min]])-1),Table1[Content Sku],0),16,1,1,"Entities")),"review","ok"),"ok")</f>
        <v>ok</v>
      </c>
      <c r="AK935" t="s">
        <v>2674</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10000</v>
      </c>
      <c r="H936" t="s">
        <v>206</v>
      </c>
      <c r="I936" s="75" t="str">
        <f ca="1">IF(Table7[[#This Row],[Type]]="KILL",IF(_xlfn.NUMBERVALUE(RIGHT(Table7[[#This Row],[Min]],LEN(Table7[[#This Row],[Min]])-FIND("-",Table7[[#This Row],[Min]])))&gt;INDIRECT(ADDRESS(11+MATCH(LEFT(Table7[[#This Row],[Min]],FIND("-",Table7[[#This Row],[Min]])-1),Table1[Content Sku],0),14,1,1,"Entities")),"review","ok"),"ok")</f>
        <v>ok</v>
      </c>
      <c r="U936" t="s">
        <v>22</v>
      </c>
      <c r="V936">
        <v>0</v>
      </c>
      <c r="W936">
        <v>0</v>
      </c>
      <c r="X936" t="s">
        <v>8</v>
      </c>
      <c r="Y936" t="str">
        <f ca="1">IF(Table15[[#This Row],[Type]]="KILL",IF(_xlfn.NUMBERVALUE(RIGHT(Table15[[#This Row],[Min]],LEN(Table15[[#This Row],[Min]])-FIND("-",Table15[[#This Row],[Min]])))&gt;INDIRECT(ADDRESS(11+MATCH(LEFT(Table15[[#This Row],[Min]],FIND("-",Table15[[#This Row],[Min]])-1),Table1[Content Sku],0),16,1,1,"Entities")),"review","ok"),"ok")</f>
        <v>ok</v>
      </c>
      <c r="AK936" t="s">
        <v>2674</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0</v>
      </c>
      <c r="G937">
        <v>0</v>
      </c>
      <c r="H937" t="s">
        <v>8</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t="str">
        <f ca="1">IF(Table15[[#This Row],[Type]]="KILL",IF(_xlfn.NUMBERVALUE(RIGHT(Table15[[#This Row],[Min]],LEN(Table15[[#This Row],[Min]])-FIND("-",Table15[[#This Row],[Min]])))&gt;INDIRECT(ADDRESS(11+MATCH(LEFT(Table15[[#This Row],[Min]],FIND("-",Table15[[#This Row],[Min]])-1),Table1[Content Sku],0),16,1,1,"Entities")),"review","ok"),"ok")</f>
        <v>ok</v>
      </c>
      <c r="AK937" t="s">
        <v>2674</v>
      </c>
      <c r="AL937" t="s">
        <v>4480</v>
      </c>
      <c r="AM937" t="s">
        <v>4481</v>
      </c>
      <c r="AN937" t="s">
        <v>4482</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t="str">
        <f ca="1">IF(Table15[[#This Row],[Type]]="KILL",IF(_xlfn.NUMBERVALUE(RIGHT(Table15[[#This Row],[Min]],LEN(Table15[[#This Row],[Min]])-FIND("-",Table15[[#This Row],[Min]])))&gt;INDIRECT(ADDRESS(11+MATCH(LEFT(Table15[[#This Row],[Min]],FIND("-",Table15[[#This Row],[Min]])-1),Table1[Content Sku],0),16,1,1,"Entities")),"review","ok"),"ok")</f>
        <v>ok</v>
      </c>
      <c r="AK938" t="s">
        <v>2674</v>
      </c>
      <c r="AL938" t="s">
        <v>5032</v>
      </c>
      <c r="AM938" t="s">
        <v>4481</v>
      </c>
      <c r="AN938" t="s">
        <v>4482</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5400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t="str">
        <f ca="1">IF(Table15[[#This Row],[Type]]="KILL",IF(_xlfn.NUMBERVALUE(RIGHT(Table15[[#This Row],[Min]],LEN(Table15[[#This Row],[Min]])-FIND("-",Table15[[#This Row],[Min]])))&gt;INDIRECT(ADDRESS(11+MATCH(LEFT(Table15[[#This Row],[Min]],FIND("-",Table15[[#This Row],[Min]])-1),Table1[Content Sku],0),16,1,1,"Entities")),"review","ok"),"ok")</f>
        <v>ok</v>
      </c>
      <c r="AK939" t="s">
        <v>2674</v>
      </c>
      <c r="AL939" t="s">
        <v>4484</v>
      </c>
      <c r="AM939" t="s">
        <v>4481</v>
      </c>
      <c r="AN939" t="s">
        <v>4482</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10000</v>
      </c>
      <c r="G940">
        <v>0</v>
      </c>
      <c r="H940" t="s">
        <v>206</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t="str">
        <f ca="1">IF(Table15[[#This Row],[Type]]="KILL",IF(_xlfn.NUMBERVALUE(RIGHT(Table15[[#This Row],[Min]],LEN(Table15[[#This Row],[Min]])-FIND("-",Table15[[#This Row],[Min]])))&gt;INDIRECT(ADDRESS(11+MATCH(LEFT(Table15[[#This Row],[Min]],FIND("-",Table15[[#This Row],[Min]])-1),Table1[Content Sku],0),16,1,1,"Entities")),"review","ok"),"ok")</f>
        <v>ok</v>
      </c>
      <c r="AK940" t="s">
        <v>2674</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t="str">
        <f ca="1">IF(Table15[[#This Row],[Type]]="KILL",IF(_xlfn.NUMBERVALUE(RIGHT(Table15[[#This Row],[Min]],LEN(Table15[[#This Row],[Min]])-FIND("-",Table15[[#This Row],[Min]])))&gt;INDIRECT(ADDRESS(11+MATCH(LEFT(Table15[[#This Row],[Min]],FIND("-",Table15[[#This Row],[Min]])-1),Table1[Content Sku],0),16,1,1,"Entities")),"review","ok"),"ok")</f>
        <v>ok</v>
      </c>
      <c r="AK941" t="s">
        <v>2674</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0</v>
      </c>
      <c r="G942">
        <v>0</v>
      </c>
      <c r="H942" t="s">
        <v>8</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0</v>
      </c>
      <c r="X942" t="s">
        <v>8</v>
      </c>
      <c r="Y942" t="str">
        <f ca="1">IF(Table15[[#This Row],[Type]]="KILL",IF(_xlfn.NUMBERVALUE(RIGHT(Table15[[#This Row],[Min]],LEN(Table15[[#This Row],[Min]])-FIND("-",Table15[[#This Row],[Min]])))&gt;INDIRECT(ADDRESS(11+MATCH(LEFT(Table15[[#This Row],[Min]],FIND("-",Table15[[#This Row],[Min]])-1),Table1[Content Sku],0),16,1,1,"Entities")),"review","ok"),"ok")</f>
        <v>ok</v>
      </c>
      <c r="AK942" t="s">
        <v>2674</v>
      </c>
      <c r="AL942" t="s">
        <v>5034</v>
      </c>
      <c r="AM942" t="s">
        <v>4481</v>
      </c>
      <c r="AN942" t="s">
        <v>4482</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t="str">
        <f ca="1">IF(Table15[[#This Row],[Type]]="KILL",IF(_xlfn.NUMBERVALUE(RIGHT(Table15[[#This Row],[Min]],LEN(Table15[[#This Row],[Min]])-FIND("-",Table15[[#This Row],[Min]])))&gt;INDIRECT(ADDRESS(11+MATCH(LEFT(Table15[[#This Row],[Min]],FIND("-",Table15[[#This Row],[Min]])-1),Table1[Content Sku],0),16,1,1,"Entities")),"review","ok"),"ok")</f>
        <v>ok</v>
      </c>
      <c r="AK943" t="s">
        <v>2674</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21000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t="str">
        <f ca="1">IF(Table15[[#This Row],[Type]]="KILL",IF(_xlfn.NUMBERVALUE(RIGHT(Table15[[#This Row],[Min]],LEN(Table15[[#This Row],[Min]])-FIND("-",Table15[[#This Row],[Min]])))&gt;INDIRECT(ADDRESS(11+MATCH(LEFT(Table15[[#This Row],[Min]],FIND("-",Table15[[#This Row],[Min]])-1),Table1[Content Sku],0),16,1,1,"Entities")),"review","ok"),"ok")</f>
        <v>ok</v>
      </c>
      <c r="AK944" t="s">
        <v>2674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6500</v>
      </c>
      <c r="G945">
        <v>0</v>
      </c>
      <c r="H945" t="s">
        <v>206</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t="str">
        <f ca="1">IF(Table15[[#This Row],[Type]]="KILL",IF(_xlfn.NUMBERVALUE(RIGHT(Table15[[#This Row],[Min]],LEN(Table15[[#This Row],[Min]])-FIND("-",Table15[[#This Row],[Min]])))&gt;INDIRECT(ADDRESS(11+MATCH(LEFT(Table15[[#This Row],[Min]],FIND("-",Table15[[#This Row],[Min]])-1),Table1[Content Sku],0),16,1,1,"Entities")),"review","ok"),"ok")</f>
        <v>ok</v>
      </c>
      <c r="AK945" t="s">
        <v>2674</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t="str">
        <f ca="1">IF(Table15[[#This Row],[Type]]="KILL",IF(_xlfn.NUMBERVALUE(RIGHT(Table15[[#This Row],[Min]],LEN(Table15[[#This Row],[Min]])-FIND("-",Table15[[#This Row],[Min]])))&gt;INDIRECT(ADDRESS(11+MATCH(LEFT(Table15[[#This Row],[Min]],FIND("-",Table15[[#This Row],[Min]])-1),Table1[Content Sku],0),16,1,1,"Entities")),"review","ok"),"ok")</f>
        <v>ok</v>
      </c>
      <c r="AK946" t="s">
        <v>2680</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0</v>
      </c>
      <c r="G947">
        <v>0</v>
      </c>
      <c r="H947" t="s">
        <v>8</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t="str">
        <f ca="1">IF(Table15[[#This Row],[Type]]="KILL",IF(_xlfn.NUMBERVALUE(RIGHT(Table15[[#This Row],[Min]],LEN(Table15[[#This Row],[Min]])-FIND("-",Table15[[#This Row],[Min]])))&gt;INDIRECT(ADDRESS(11+MATCH(LEFT(Table15[[#This Row],[Min]],FIND("-",Table15[[#This Row],[Min]])-1),Table1[Content Sku],0),16,1,1,"Entities")),"review","ok"),"ok")</f>
        <v>ok</v>
      </c>
      <c r="AK947" t="s">
        <v>2680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8000</v>
      </c>
      <c r="G948">
        <v>0</v>
      </c>
      <c r="H948" t="s">
        <v>206</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t="str">
        <f ca="1">IF(Table15[[#This Row],[Type]]="KILL",IF(_xlfn.NUMBERVALUE(RIGHT(Table15[[#This Row],[Min]],LEN(Table15[[#This Row],[Min]])-FIND("-",Table15[[#This Row],[Min]])))&gt;INDIRECT(ADDRESS(11+MATCH(LEFT(Table15[[#This Row],[Min]],FIND("-",Table15[[#This Row],[Min]])-1),Table1[Content Sku],0),16,1,1,"Entities")),"review","ok"),"ok")</f>
        <v>ok</v>
      </c>
      <c r="AK948" t="s">
        <v>2680</v>
      </c>
      <c r="AL948" t="s">
        <v>5031</v>
      </c>
      <c r="AM948" t="s">
        <v>4481</v>
      </c>
      <c r="AN948" t="s">
        <v>4482</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t="str">
        <f ca="1">IF(Table15[[#This Row],[Type]]="KILL",IF(_xlfn.NUMBERVALUE(RIGHT(Table15[[#This Row],[Min]],LEN(Table15[[#This Row],[Min]])-FIND("-",Table15[[#This Row],[Min]])))&gt;INDIRECT(ADDRESS(11+MATCH(LEFT(Table15[[#This Row],[Min]],FIND("-",Table15[[#This Row],[Min]])-1),Table1[Content Sku],0),16,1,1,"Entities")),"review","ok"),"ok")</f>
        <v>ok</v>
      </c>
      <c r="AK949" t="s">
        <v>2680</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30000</v>
      </c>
      <c r="X950" t="s">
        <v>206</v>
      </c>
      <c r="Y950"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32000</v>
      </c>
      <c r="X951" t="s">
        <v>206</v>
      </c>
      <c r="Y951"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0</v>
      </c>
      <c r="G952">
        <v>0</v>
      </c>
      <c r="H952" t="s">
        <v>8</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20000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30000</v>
      </c>
      <c r="X953" t="s">
        <v>206</v>
      </c>
      <c r="Y953"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4200</v>
      </c>
      <c r="G954">
        <v>0</v>
      </c>
      <c r="H954" t="s">
        <v>206</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4000</v>
      </c>
      <c r="G956">
        <v>0</v>
      </c>
      <c r="H956" t="s">
        <v>206</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0</v>
      </c>
      <c r="G957">
        <v>0</v>
      </c>
      <c r="H957" t="s">
        <v>8</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0</v>
      </c>
      <c r="X957" t="s">
        <v>8</v>
      </c>
      <c r="Y957"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22000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5000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23000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28000</v>
      </c>
      <c r="X960" t="s">
        <v>206</v>
      </c>
      <c r="Y960"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19000</v>
      </c>
      <c r="G961">
        <v>0</v>
      </c>
      <c r="H961" t="s">
        <v>206</v>
      </c>
      <c r="I961" s="75" t="str">
        <f ca="1">IF(Table7[[#This Row],[Type]]="KILL",IF(_xlfn.NUMBERVALUE(RIGHT(Table7[[#This Row],[Min]],LEN(Table7[[#This Row],[Min]])-FIND("-",Table7[[#This Row],[Min]])))&gt;INDIRECT(ADDRESS(11+MATCH(LEFT(Table7[[#This Row],[Min]],FIND("-",Table7[[#This Row],[Min]])-1),Table1[Content Sku],0),14,1,1,"Entities")),"review","ok"),"ok")</f>
        <v>ok</v>
      </c>
      <c r="U961" t="s">
        <v>124</v>
      </c>
      <c r="V961">
        <v>0</v>
      </c>
      <c r="W961">
        <v>0</v>
      </c>
      <c r="X961" t="s">
        <v>8</v>
      </c>
      <c r="Y961"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124</v>
      </c>
      <c r="V962">
        <v>0</v>
      </c>
      <c r="W962">
        <v>0</v>
      </c>
      <c r="X962" t="s">
        <v>8</v>
      </c>
      <c r="Y962"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124</v>
      </c>
      <c r="V963">
        <v>0</v>
      </c>
      <c r="W963">
        <v>0</v>
      </c>
      <c r="X963" t="s">
        <v>8</v>
      </c>
      <c r="Y963"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124</v>
      </c>
      <c r="V964">
        <v>0</v>
      </c>
      <c r="W964">
        <v>0</v>
      </c>
      <c r="X964" t="s">
        <v>8</v>
      </c>
      <c r="Y964"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124</v>
      </c>
      <c r="V965">
        <v>0</v>
      </c>
      <c r="W965">
        <v>0</v>
      </c>
      <c r="X965" t="s">
        <v>8</v>
      </c>
      <c r="Y96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18000</v>
      </c>
      <c r="G966">
        <v>0</v>
      </c>
      <c r="H966" t="s">
        <v>206</v>
      </c>
      <c r="I966" s="75" t="str">
        <f ca="1">IF(Table7[[#This Row],[Type]]="KILL",IF(_xlfn.NUMBERVALUE(RIGHT(Table7[[#This Row],[Min]],LEN(Table7[[#This Row],[Min]])-FIND("-",Table7[[#This Row],[Min]])))&gt;INDIRECT(ADDRESS(11+MATCH(LEFT(Table7[[#This Row],[Min]],FIND("-",Table7[[#This Row],[Min]])-1),Table1[Content Sku],0),14,1,1,"Entities")),"review","ok"),"ok")</f>
        <v>ok</v>
      </c>
      <c r="U966" t="s">
        <v>124</v>
      </c>
      <c r="V966">
        <v>0</v>
      </c>
      <c r="W966">
        <v>0</v>
      </c>
      <c r="X966" t="s">
        <v>8</v>
      </c>
      <c r="Y966"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124</v>
      </c>
      <c r="V967">
        <v>0</v>
      </c>
      <c r="W967">
        <v>30000</v>
      </c>
      <c r="X967" t="s">
        <v>206</v>
      </c>
      <c r="Y967"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0</v>
      </c>
      <c r="G968">
        <v>0</v>
      </c>
      <c r="H968" t="s">
        <v>8</v>
      </c>
      <c r="I968" s="75" t="str">
        <f ca="1">IF(Table7[[#This Row],[Type]]="KILL",IF(_xlfn.NUMBERVALUE(RIGHT(Table7[[#This Row],[Min]],LEN(Table7[[#This Row],[Min]])-FIND("-",Table7[[#This Row],[Min]])))&gt;INDIRECT(ADDRESS(11+MATCH(LEFT(Table7[[#This Row],[Min]],FIND("-",Table7[[#This Row],[Min]])-1),Table1[Content Sku],0),14,1,1,"Entities")),"review","ok"),"ok")</f>
        <v>ok</v>
      </c>
      <c r="U968" t="s">
        <v>124</v>
      </c>
      <c r="V968">
        <v>0</v>
      </c>
      <c r="W968">
        <v>0</v>
      </c>
      <c r="X968" t="s">
        <v>8</v>
      </c>
      <c r="Y968"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16000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124</v>
      </c>
      <c r="V969">
        <v>0</v>
      </c>
      <c r="W969">
        <v>0</v>
      </c>
      <c r="X969" t="s">
        <v>8</v>
      </c>
      <c r="Y969"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19000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124</v>
      </c>
      <c r="V970">
        <v>0</v>
      </c>
      <c r="W970">
        <v>0</v>
      </c>
      <c r="X970" t="s">
        <v>8</v>
      </c>
      <c r="Y970"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20000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124</v>
      </c>
      <c r="V971">
        <v>0</v>
      </c>
      <c r="W971">
        <v>0</v>
      </c>
      <c r="X971" t="s">
        <v>8</v>
      </c>
      <c r="Y971"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24000</v>
      </c>
      <c r="G972">
        <v>0</v>
      </c>
      <c r="H972" t="s">
        <v>206</v>
      </c>
      <c r="I972" s="75" t="str">
        <f ca="1">IF(Table7[[#This Row],[Type]]="KILL",IF(_xlfn.NUMBERVALUE(RIGHT(Table7[[#This Row],[Min]],LEN(Table7[[#This Row],[Min]])-FIND("-",Table7[[#This Row],[Min]])))&gt;INDIRECT(ADDRESS(11+MATCH(LEFT(Table7[[#This Row],[Min]],FIND("-",Table7[[#This Row],[Min]])-1),Table1[Content Sku],0),14,1,1,"Entities")),"review","ok"),"ok")</f>
        <v>ok</v>
      </c>
      <c r="U972" t="s">
        <v>124</v>
      </c>
      <c r="V972">
        <v>0</v>
      </c>
      <c r="W972">
        <v>0</v>
      </c>
      <c r="X972" t="s">
        <v>8</v>
      </c>
      <c r="Y972"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124</v>
      </c>
      <c r="V973">
        <v>0</v>
      </c>
      <c r="W973">
        <v>0</v>
      </c>
      <c r="X973" t="s">
        <v>8</v>
      </c>
      <c r="Y973"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0</v>
      </c>
      <c r="G974">
        <v>0</v>
      </c>
      <c r="H974" t="s">
        <v>8</v>
      </c>
      <c r="I974" s="75" t="str">
        <f ca="1">IF(Table7[[#This Row],[Type]]="KILL",IF(_xlfn.NUMBERVALUE(RIGHT(Table7[[#This Row],[Min]],LEN(Table7[[#This Row],[Min]])-FIND("-",Table7[[#This Row],[Min]])))&gt;INDIRECT(ADDRESS(11+MATCH(LEFT(Table7[[#This Row],[Min]],FIND("-",Table7[[#This Row],[Min]])-1),Table1[Content Sku],0),14,1,1,"Entities")),"review","ok"),"ok")</f>
        <v>ok</v>
      </c>
      <c r="U974" t="s">
        <v>124</v>
      </c>
      <c r="V974">
        <v>0</v>
      </c>
      <c r="W974">
        <v>36000</v>
      </c>
      <c r="X974" t="s">
        <v>206</v>
      </c>
      <c r="Y974"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25000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124</v>
      </c>
      <c r="V975">
        <v>0</v>
      </c>
      <c r="W975">
        <v>0</v>
      </c>
      <c r="X975" t="s">
        <v>8</v>
      </c>
      <c r="Y9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28000</v>
      </c>
      <c r="G976">
        <v>0</v>
      </c>
      <c r="H976" t="s">
        <v>206</v>
      </c>
      <c r="I976" s="75" t="str">
        <f ca="1">IF(Table7[[#This Row],[Type]]="KILL",IF(_xlfn.NUMBERVALUE(RIGHT(Table7[[#This Row],[Min]],LEN(Table7[[#This Row],[Min]])-FIND("-",Table7[[#This Row],[Min]])))&gt;INDIRECT(ADDRESS(11+MATCH(LEFT(Table7[[#This Row],[Min]],FIND("-",Table7[[#This Row],[Min]])-1),Table1[Content Sku],0),14,1,1,"Entities")),"review","ok"),"ok")</f>
        <v>ok</v>
      </c>
      <c r="U976" t="s">
        <v>124</v>
      </c>
      <c r="V976">
        <v>0</v>
      </c>
      <c r="W976">
        <v>0</v>
      </c>
      <c r="X976" t="s">
        <v>8</v>
      </c>
      <c r="Y976"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124</v>
      </c>
      <c r="V977">
        <v>0</v>
      </c>
      <c r="W977">
        <v>0</v>
      </c>
      <c r="X977" t="s">
        <v>8</v>
      </c>
      <c r="Y977"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25000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124</v>
      </c>
      <c r="V978">
        <v>0</v>
      </c>
      <c r="W978">
        <v>0</v>
      </c>
      <c r="X978" t="s">
        <v>8</v>
      </c>
      <c r="Y978"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10000</v>
      </c>
      <c r="G979">
        <v>0</v>
      </c>
      <c r="H979" t="s">
        <v>206</v>
      </c>
      <c r="I979" s="75" t="str">
        <f ca="1">IF(Table7[[#This Row],[Type]]="KILL",IF(_xlfn.NUMBERVALUE(RIGHT(Table7[[#This Row],[Min]],LEN(Table7[[#This Row],[Min]])-FIND("-",Table7[[#This Row],[Min]])))&gt;INDIRECT(ADDRESS(11+MATCH(LEFT(Table7[[#This Row],[Min]],FIND("-",Table7[[#This Row],[Min]])-1),Table1[Content Sku],0),14,1,1,"Entities")),"review","ok"),"ok")</f>
        <v>ok</v>
      </c>
      <c r="U979" t="s">
        <v>124</v>
      </c>
      <c r="V979">
        <v>0</v>
      </c>
      <c r="W979">
        <v>0</v>
      </c>
      <c r="X979" t="s">
        <v>8</v>
      </c>
      <c r="Y979"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0</v>
      </c>
      <c r="G980">
        <v>0</v>
      </c>
      <c r="H980" t="s">
        <v>8</v>
      </c>
      <c r="I980" s="75" t="str">
        <f ca="1">IF(Table7[[#This Row],[Type]]="KILL",IF(_xlfn.NUMBERVALUE(RIGHT(Table7[[#This Row],[Min]],LEN(Table7[[#This Row],[Min]])-FIND("-",Table7[[#This Row],[Min]])))&gt;INDIRECT(ADDRESS(11+MATCH(LEFT(Table7[[#This Row],[Min]],FIND("-",Table7[[#This Row],[Min]])-1),Table1[Content Sku],0),14,1,1,"Entities")),"review","ok"),"ok")</f>
        <v>ok</v>
      </c>
      <c r="U980" t="s">
        <v>124</v>
      </c>
      <c r="V980">
        <v>0</v>
      </c>
      <c r="W980">
        <v>0</v>
      </c>
      <c r="X980" t="s">
        <v>8</v>
      </c>
      <c r="Y980"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14000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4442</v>
      </c>
      <c r="V981">
        <v>40000</v>
      </c>
      <c r="W981">
        <v>0</v>
      </c>
      <c r="X981" t="s">
        <v>206</v>
      </c>
      <c r="Y981"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7400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4442</v>
      </c>
      <c r="V982">
        <v>0</v>
      </c>
      <c r="W982">
        <v>0</v>
      </c>
      <c r="X982" t="s">
        <v>8</v>
      </c>
      <c r="Y982"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6000</v>
      </c>
      <c r="G983">
        <v>0</v>
      </c>
      <c r="H983" t="s">
        <v>206</v>
      </c>
      <c r="I983" s="75" t="str">
        <f ca="1">IF(Table7[[#This Row],[Type]]="KILL",IF(_xlfn.NUMBERVALUE(RIGHT(Table7[[#This Row],[Min]],LEN(Table7[[#This Row],[Min]])-FIND("-",Table7[[#This Row],[Min]])))&gt;INDIRECT(ADDRESS(11+MATCH(LEFT(Table7[[#This Row],[Min]],FIND("-",Table7[[#This Row],[Min]])-1),Table1[Content Sku],0),14,1,1,"Entities")),"review","ok"),"ok")</f>
        <v>ok</v>
      </c>
      <c r="U983" t="s">
        <v>4442</v>
      </c>
      <c r="V983">
        <v>0</v>
      </c>
      <c r="W983">
        <v>0</v>
      </c>
      <c r="X983" t="s">
        <v>8</v>
      </c>
      <c r="Y983"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90</v>
      </c>
      <c r="G984">
        <v>0</v>
      </c>
      <c r="H984" t="s">
        <v>4443</v>
      </c>
      <c r="I984" s="75" t="str">
        <f ca="1">IF(Table7[[#This Row],[Type]]="KILL",IF(_xlfn.NUMBERVALUE(RIGHT(Table7[[#This Row],[Min]],LEN(Table7[[#This Row],[Min]])-FIND("-",Table7[[#This Row],[Min]])))&gt;INDIRECT(ADDRESS(11+MATCH(LEFT(Table7[[#This Row],[Min]],FIND("-",Table7[[#This Row],[Min]])-1),Table1[Content Sku],0),14,1,1,"Entities")),"review","ok"),"ok")</f>
        <v>ok</v>
      </c>
      <c r="U984" t="s">
        <v>4442</v>
      </c>
      <c r="V984">
        <v>20000</v>
      </c>
      <c r="W984">
        <v>0</v>
      </c>
      <c r="X984" t="s">
        <v>206</v>
      </c>
      <c r="Y984"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0</v>
      </c>
      <c r="G985">
        <v>0</v>
      </c>
      <c r="H985" t="s">
        <v>8</v>
      </c>
      <c r="I985" s="75" t="str">
        <f ca="1">IF(Table7[[#This Row],[Type]]="KILL",IF(_xlfn.NUMBERVALUE(RIGHT(Table7[[#This Row],[Min]],LEN(Table7[[#This Row],[Min]])-FIND("-",Table7[[#This Row],[Min]])))&gt;INDIRECT(ADDRESS(11+MATCH(LEFT(Table7[[#This Row],[Min]],FIND("-",Table7[[#This Row],[Min]])-1),Table1[Content Sku],0),14,1,1,"Entities")),"review","ok"),"ok")</f>
        <v>ok</v>
      </c>
      <c r="U985" t="s">
        <v>4442</v>
      </c>
      <c r="V985">
        <v>180</v>
      </c>
      <c r="W985">
        <v>0</v>
      </c>
      <c r="X985" t="s">
        <v>4443</v>
      </c>
      <c r="Y98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17000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4442</v>
      </c>
      <c r="V986">
        <v>0</v>
      </c>
      <c r="W986">
        <v>0</v>
      </c>
      <c r="X986" t="s">
        <v>8</v>
      </c>
      <c r="Y986"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30000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4442</v>
      </c>
      <c r="V987">
        <v>0</v>
      </c>
      <c r="W987">
        <v>0</v>
      </c>
      <c r="X987" t="s">
        <v>8</v>
      </c>
      <c r="Y987"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16000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4442</v>
      </c>
      <c r="V988">
        <v>20000</v>
      </c>
      <c r="W988">
        <v>0</v>
      </c>
      <c r="X988" t="s">
        <v>206</v>
      </c>
      <c r="Y988"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9000</v>
      </c>
      <c r="G989">
        <v>0</v>
      </c>
      <c r="H989" t="s">
        <v>206</v>
      </c>
      <c r="I989" s="75" t="str">
        <f ca="1">IF(Table7[[#This Row],[Type]]="KILL",IF(_xlfn.NUMBERVALUE(RIGHT(Table7[[#This Row],[Min]],LEN(Table7[[#This Row],[Min]])-FIND("-",Table7[[#This Row],[Min]])))&gt;INDIRECT(ADDRESS(11+MATCH(LEFT(Table7[[#This Row],[Min]],FIND("-",Table7[[#This Row],[Min]])-1),Table1[Content Sku],0),14,1,1,"Entities")),"review","ok"),"ok")</f>
        <v>ok</v>
      </c>
      <c r="U989" t="s">
        <v>4442</v>
      </c>
      <c r="V989">
        <v>0</v>
      </c>
      <c r="W989">
        <v>0</v>
      </c>
      <c r="X989" t="s">
        <v>8</v>
      </c>
      <c r="Y989"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4442</v>
      </c>
      <c r="V990" t="s">
        <v>6892</v>
      </c>
      <c r="W990" t="s">
        <v>4481</v>
      </c>
      <c r="X990" t="s">
        <v>4482</v>
      </c>
      <c r="Y990"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4442</v>
      </c>
      <c r="V991">
        <v>0</v>
      </c>
      <c r="W991">
        <v>0</v>
      </c>
      <c r="X991" t="s">
        <v>8</v>
      </c>
      <c r="Y991"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3800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4442</v>
      </c>
      <c r="V992">
        <v>0</v>
      </c>
      <c r="W992">
        <v>0</v>
      </c>
      <c r="X992" t="s">
        <v>8</v>
      </c>
      <c r="Y992"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33000</v>
      </c>
      <c r="G993">
        <v>0</v>
      </c>
      <c r="H993" t="s">
        <v>206</v>
      </c>
      <c r="I993" s="75" t="str">
        <f ca="1">IF(Table7[[#This Row],[Type]]="KILL",IF(_xlfn.NUMBERVALUE(RIGHT(Table7[[#This Row],[Min]],LEN(Table7[[#This Row],[Min]])-FIND("-",Table7[[#This Row],[Min]])))&gt;INDIRECT(ADDRESS(11+MATCH(LEFT(Table7[[#This Row],[Min]],FIND("-",Table7[[#This Row],[Min]])-1),Table1[Content Sku],0),14,1,1,"Entities")),"review","ok"),"ok")</f>
        <v>ok</v>
      </c>
      <c r="U993" t="s">
        <v>4442</v>
      </c>
      <c r="V993">
        <v>0</v>
      </c>
      <c r="W993">
        <v>0</v>
      </c>
      <c r="X993" t="s">
        <v>8</v>
      </c>
      <c r="Y993"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42</v>
      </c>
      <c r="V994">
        <v>60000</v>
      </c>
      <c r="W994">
        <v>0</v>
      </c>
      <c r="X994" t="s">
        <v>206</v>
      </c>
      <c r="Y994"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258</v>
      </c>
      <c r="F995">
        <v>0</v>
      </c>
      <c r="G995">
        <v>0</v>
      </c>
      <c r="H995" t="s">
        <v>8</v>
      </c>
      <c r="I995" s="75" t="str">
        <f ca="1">IF(Table7[[#This Row],[Type]]="KILL",IF(_xlfn.NUMBERVALUE(RIGHT(Table7[[#This Row],[Min]],LEN(Table7[[#This Row],[Min]])-FIND("-",Table7[[#This Row],[Min]])))&gt;INDIRECT(ADDRESS(11+MATCH(LEFT(Table7[[#This Row],[Min]],FIND("-",Table7[[#This Row],[Min]])-1),Table1[Content Sku],0),14,1,1,"Entities")),"review","ok"),"ok")</f>
        <v>ok</v>
      </c>
      <c r="U995" t="s">
        <v>42</v>
      </c>
      <c r="V995">
        <v>30000</v>
      </c>
      <c r="W995">
        <v>0</v>
      </c>
      <c r="X995" t="s">
        <v>206</v>
      </c>
      <c r="Y99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10000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42</v>
      </c>
      <c r="V996">
        <v>46000</v>
      </c>
      <c r="W996">
        <v>0</v>
      </c>
      <c r="X996" t="s">
        <v>206</v>
      </c>
      <c r="Y996"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8400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43</v>
      </c>
      <c r="V997">
        <v>55000</v>
      </c>
      <c r="W997">
        <v>0</v>
      </c>
      <c r="X997" t="s">
        <v>206</v>
      </c>
      <c r="Y997"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35000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43</v>
      </c>
      <c r="V998">
        <v>37000</v>
      </c>
      <c r="W998">
        <v>0</v>
      </c>
      <c r="X998" t="s">
        <v>206</v>
      </c>
      <c r="Y998"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9000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43</v>
      </c>
      <c r="V999">
        <v>34000</v>
      </c>
      <c r="W999">
        <v>0</v>
      </c>
      <c r="X999" t="s">
        <v>206</v>
      </c>
      <c r="Y999"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15000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43</v>
      </c>
      <c r="V1000">
        <v>45000</v>
      </c>
      <c r="W1000">
        <v>0</v>
      </c>
      <c r="X1000" t="s">
        <v>206</v>
      </c>
      <c r="Y1000"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12000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43</v>
      </c>
      <c r="V1001">
        <v>40000</v>
      </c>
      <c r="W1001">
        <v>0</v>
      </c>
      <c r="X1001" t="s">
        <v>206</v>
      </c>
      <c r="Y1001"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10000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43</v>
      </c>
      <c r="V1002">
        <v>45000</v>
      </c>
      <c r="W1002">
        <v>0</v>
      </c>
      <c r="X1002" t="s">
        <v>206</v>
      </c>
      <c r="Y1002"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8000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43</v>
      </c>
      <c r="V1003">
        <v>35000</v>
      </c>
      <c r="W1003">
        <v>0</v>
      </c>
      <c r="X1003" t="s">
        <v>206</v>
      </c>
      <c r="Y1003"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45000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43</v>
      </c>
      <c r="V1004">
        <v>40000</v>
      </c>
      <c r="W1004">
        <v>0</v>
      </c>
      <c r="X1004" t="s">
        <v>206</v>
      </c>
      <c r="Y1004"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40000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44</v>
      </c>
      <c r="V1005">
        <v>180</v>
      </c>
      <c r="W1005">
        <v>0</v>
      </c>
      <c r="X1005" t="s">
        <v>4443</v>
      </c>
      <c r="Y100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9000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44</v>
      </c>
      <c r="V1006">
        <v>20000</v>
      </c>
      <c r="W1006">
        <v>0</v>
      </c>
      <c r="X1006" t="s">
        <v>206</v>
      </c>
      <c r="Y1006"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5000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44</v>
      </c>
      <c r="V1007">
        <v>0</v>
      </c>
      <c r="W1007">
        <v>0</v>
      </c>
      <c r="X1007" t="s">
        <v>8</v>
      </c>
      <c r="Y1007"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41</v>
      </c>
      <c r="F1008">
        <v>18000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44</v>
      </c>
      <c r="V1008">
        <v>46000</v>
      </c>
      <c r="W1008">
        <v>0</v>
      </c>
      <c r="X1008" t="s">
        <v>206</v>
      </c>
      <c r="Y1008"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30000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44</v>
      </c>
      <c r="V1009">
        <v>15000</v>
      </c>
      <c r="W1009">
        <v>0</v>
      </c>
      <c r="X1009" t="s">
        <v>206</v>
      </c>
      <c r="Y1009"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25000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44</v>
      </c>
      <c r="V1010">
        <v>180</v>
      </c>
      <c r="W1010">
        <v>0</v>
      </c>
      <c r="X1010" t="s">
        <v>4443</v>
      </c>
      <c r="Y1010"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29000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44</v>
      </c>
      <c r="V1011">
        <v>46000</v>
      </c>
      <c r="W1011">
        <v>0</v>
      </c>
      <c r="X1011" t="s">
        <v>206</v>
      </c>
      <c r="Y1011"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55000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44</v>
      </c>
      <c r="V1012">
        <v>25000</v>
      </c>
      <c r="W1012">
        <v>0</v>
      </c>
      <c r="X1012" t="s">
        <v>206</v>
      </c>
      <c r="Y1012"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25000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274</v>
      </c>
      <c r="V1013">
        <v>60000</v>
      </c>
      <c r="W1013">
        <v>80000</v>
      </c>
      <c r="X1013" t="s">
        <v>206</v>
      </c>
      <c r="Y1013"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27000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274</v>
      </c>
      <c r="V1014">
        <v>24000</v>
      </c>
      <c r="W1014">
        <v>0</v>
      </c>
      <c r="X1014" t="s">
        <v>206</v>
      </c>
      <c r="Y1014"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26000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274</v>
      </c>
      <c r="V1015">
        <v>45000</v>
      </c>
      <c r="W1015">
        <v>0</v>
      </c>
      <c r="X1015" t="s">
        <v>206</v>
      </c>
      <c r="Y101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50000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274</v>
      </c>
      <c r="V1016">
        <v>50000</v>
      </c>
      <c r="W1016">
        <v>0</v>
      </c>
      <c r="X1016" t="s">
        <v>206</v>
      </c>
      <c r="Y1016"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25000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274</v>
      </c>
      <c r="V1017">
        <v>60000</v>
      </c>
      <c r="W1017">
        <v>80000</v>
      </c>
      <c r="X1017" t="s">
        <v>206</v>
      </c>
      <c r="Y1017"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40000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274</v>
      </c>
      <c r="V1018">
        <v>40000</v>
      </c>
      <c r="W1018">
        <v>50000</v>
      </c>
      <c r="X1018" t="s">
        <v>206</v>
      </c>
      <c r="Y1018"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45000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274</v>
      </c>
      <c r="V1019">
        <v>35000</v>
      </c>
      <c r="W1019">
        <v>0</v>
      </c>
      <c r="X1019" t="s">
        <v>206</v>
      </c>
      <c r="Y1019"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28000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274</v>
      </c>
      <c r="V1020">
        <v>60000</v>
      </c>
      <c r="W1020">
        <v>0</v>
      </c>
      <c r="X1020" t="s">
        <v>206</v>
      </c>
      <c r="Y1020"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24000</v>
      </c>
      <c r="G1021">
        <v>0</v>
      </c>
      <c r="H1021" t="s">
        <v>206</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28000</v>
      </c>
      <c r="X1021" t="s">
        <v>206</v>
      </c>
      <c r="Y1021"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0</v>
      </c>
      <c r="G1022">
        <v>0</v>
      </c>
      <c r="H1022" t="s">
        <v>8</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0</v>
      </c>
      <c r="X1022" t="s">
        <v>8</v>
      </c>
      <c r="Y1022"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65000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35000</v>
      </c>
      <c r="X1023" t="s">
        <v>206</v>
      </c>
      <c r="Y1023"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38000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0</v>
      </c>
      <c r="X1024" t="s">
        <v>8</v>
      </c>
      <c r="Y1024"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35000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32500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60000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33000</v>
      </c>
      <c r="X1027" t="s">
        <v>206</v>
      </c>
      <c r="Y1027"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32000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35000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t="str">
        <f ca="1">IF(Table15[[#This Row],[Type]]="KILL",IF(_xlfn.NUMBERVALUE(RIGHT(Table15[[#This Row],[Min]],LEN(Table15[[#This Row],[Min]])-FIND("-",Table15[[#This Row],[Min]])))&gt;INDIRECT(ADDRESS(11+MATCH(LEFT(Table15[[#This Row],[Min]],FIND("-",Table15[[#This Row],[Min]])-1),Table1[Content Sku],0),16,1,1,"Entities")),"review","ok"),"ok")</f>
        <v>ok</v>
      </c>
      <c r="AK1029" t="s">
        <v>484</v>
      </c>
      <c r="AL1029" t="s">
        <v>4493</v>
      </c>
      <c r="AM1029" t="s">
        <v>4481</v>
      </c>
      <c r="AN1029" t="s">
        <v>4482</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24000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24000</v>
      </c>
      <c r="X1030" t="s">
        <v>206</v>
      </c>
      <c r="Y1030" t="str">
        <f ca="1">IF(Table15[[#This Row],[Type]]="KILL",IF(_xlfn.NUMBERVALUE(RIGHT(Table15[[#This Row],[Min]],LEN(Table15[[#This Row],[Min]])-FIND("-",Table15[[#This Row],[Min]])))&gt;INDIRECT(ADDRESS(11+MATCH(LEFT(Table15[[#This Row],[Min]],FIND("-",Table15[[#This Row],[Min]])-1),Table1[Content Sku],0),16,1,1,"Entities")),"review","ok"),"ok")</f>
        <v>ok</v>
      </c>
      <c r="AK1030" t="s">
        <v>484</v>
      </c>
      <c r="AL1030" t="s">
        <v>4490</v>
      </c>
      <c r="AM1030" t="s">
        <v>4481</v>
      </c>
      <c r="AN1030" t="s">
        <v>4482</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29000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259</v>
      </c>
      <c r="F1032">
        <v>26000</v>
      </c>
      <c r="G1032">
        <v>0</v>
      </c>
      <c r="H1032" t="s">
        <v>206</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0</v>
      </c>
      <c r="G1033">
        <v>0</v>
      </c>
      <c r="H1033" t="s">
        <v>8</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0</v>
      </c>
      <c r="X1033" t="s">
        <v>8</v>
      </c>
      <c r="Y1033"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20000</v>
      </c>
      <c r="G1034">
        <v>0</v>
      </c>
      <c r="H1034" t="s">
        <v>206</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556</v>
      </c>
      <c r="F1035">
        <v>0</v>
      </c>
      <c r="G1035">
        <v>0</v>
      </c>
      <c r="H1035" t="s">
        <v>8</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479</v>
      </c>
      <c r="F1036">
        <v>5000</v>
      </c>
      <c r="G1036">
        <v>0</v>
      </c>
      <c r="H1036" t="s">
        <v>206</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2777</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2777</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2777</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2777</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2777</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2777</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2777</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24000</v>
      </c>
      <c r="X1043" t="s">
        <v>206</v>
      </c>
      <c r="Y1043"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2734</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2734</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2734</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2734</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2734</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2734</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2734</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2734</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2734</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2734</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30000</v>
      </c>
      <c r="X1055" t="s">
        <v>206</v>
      </c>
      <c r="Y105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0</v>
      </c>
      <c r="X1059" t="s">
        <v>8</v>
      </c>
      <c r="Y1059"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0</v>
      </c>
      <c r="X1064" t="s">
        <v>8</v>
      </c>
      <c r="Y1064"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0</v>
      </c>
      <c r="X1065" t="s">
        <v>8</v>
      </c>
      <c r="Y106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0</v>
      </c>
      <c r="X1066" t="s">
        <v>8</v>
      </c>
      <c r="Y1066"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18000</v>
      </c>
      <c r="G1068">
        <v>0</v>
      </c>
      <c r="H1068" t="s">
        <v>206</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0</v>
      </c>
      <c r="X1070" t="s">
        <v>8</v>
      </c>
      <c r="Y1070"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0</v>
      </c>
      <c r="X1072" t="s">
        <v>8</v>
      </c>
      <c r="Y1072"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14000</v>
      </c>
      <c r="G1076">
        <v>0</v>
      </c>
      <c r="H1076" t="s">
        <v>206</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123</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28000</v>
      </c>
      <c r="X1079" t="s">
        <v>206</v>
      </c>
      <c r="Y1079"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2737</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2737</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2737</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31000</v>
      </c>
      <c r="X1082" t="s">
        <v>206</v>
      </c>
      <c r="Y1082"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2737</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0</v>
      </c>
      <c r="X1083" t="s">
        <v>8</v>
      </c>
      <c r="Y1083"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2737</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0</v>
      </c>
      <c r="X1084" t="s">
        <v>8</v>
      </c>
      <c r="Y1084"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2737</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2737</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28000</v>
      </c>
      <c r="X1086" t="s">
        <v>206</v>
      </c>
      <c r="Y1086"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2737</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2737</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0</v>
      </c>
      <c r="X1090" t="s">
        <v>8</v>
      </c>
      <c r="Y1090"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2737</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26000</v>
      </c>
      <c r="X1092" t="s">
        <v>206</v>
      </c>
      <c r="Y1092"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31000</v>
      </c>
      <c r="X1093" t="s">
        <v>206</v>
      </c>
      <c r="Y1093" t="str">
        <f ca="1">IF(Table15[[#This Row],[Type]]="KILL",IF(_xlfn.NUMBERVALUE(RIGHT(Table15[[#This Row],[Min]],LEN(Table15[[#This Row],[Min]])-FIND("-",Table15[[#This Row],[Min]])))&gt;INDIRECT(ADDRESS(11+MATCH(LEFT(Table15[[#This Row],[Min]],FIND("-",Table15[[#This Row],[Min]])-1),Table1[Content Sku],0),16,1,1,"Entities")),"review","ok"),"ok")</f>
        <v>ok</v>
      </c>
      <c r="AK1093" t="s">
        <v>2758</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2740</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45000</v>
      </c>
      <c r="X1094" t="s">
        <v>206</v>
      </c>
      <c r="Y1094" t="str">
        <f ca="1">IF(Table15[[#This Row],[Type]]="KILL",IF(_xlfn.NUMBERVALUE(RIGHT(Table15[[#This Row],[Min]],LEN(Table15[[#This Row],[Min]])-FIND("-",Table15[[#This Row],[Min]])))&gt;INDIRECT(ADDRESS(11+MATCH(LEFT(Table15[[#This Row],[Min]],FIND("-",Table15[[#This Row],[Min]])-1),Table1[Content Sku],0),16,1,1,"Entities")),"review","ok"),"ok")</f>
        <v>ok</v>
      </c>
      <c r="AK1094" t="s">
        <v>2758</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t="str">
        <f ca="1">IF(Table15[[#This Row],[Type]]="KILL",IF(_xlfn.NUMBERVALUE(RIGHT(Table15[[#This Row],[Min]],LEN(Table15[[#This Row],[Min]])-FIND("-",Table15[[#This Row],[Min]])))&gt;INDIRECT(ADDRESS(11+MATCH(LEFT(Table15[[#This Row],[Min]],FIND("-",Table15[[#This Row],[Min]])-1),Table1[Content Sku],0),16,1,1,"Entities")),"review","ok"),"ok")</f>
        <v>ok</v>
      </c>
      <c r="AK1095" t="s">
        <v>2758</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0</v>
      </c>
      <c r="X1096" t="s">
        <v>8</v>
      </c>
      <c r="Y1096"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0</v>
      </c>
      <c r="X1098" t="s">
        <v>8</v>
      </c>
      <c r="Y1098"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33000</v>
      </c>
      <c r="X1099" t="s">
        <v>206</v>
      </c>
      <c r="Y1099"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33000</v>
      </c>
      <c r="X1101" t="s">
        <v>206</v>
      </c>
      <c r="Y1101"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2743</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2743</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2743</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2743</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0</v>
      </c>
      <c r="X1106" t="s">
        <v>8</v>
      </c>
      <c r="Y1106"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2743</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0</v>
      </c>
      <c r="X1107" t="s">
        <v>8</v>
      </c>
      <c r="Y1107"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2743</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2745</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2745</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2745</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2745</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2745</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32000</v>
      </c>
      <c r="X1113" t="s">
        <v>206</v>
      </c>
      <c r="Y1113"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2747</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32000</v>
      </c>
      <c r="X1114" t="s">
        <v>206</v>
      </c>
      <c r="Y1114"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2747</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2747</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2747</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0</v>
      </c>
      <c r="X1117" t="s">
        <v>8</v>
      </c>
      <c r="Y1117"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2747</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2747</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2747</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28000</v>
      </c>
      <c r="X1120" t="s">
        <v>206</v>
      </c>
      <c r="Y1120"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2747</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2747</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45000</v>
      </c>
      <c r="X1122" t="s">
        <v>206</v>
      </c>
      <c r="Y1122"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2747</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2747</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2747</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0</v>
      </c>
      <c r="X1125" t="s">
        <v>8</v>
      </c>
      <c r="Y112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2747</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30000</v>
      </c>
      <c r="X1126" t="s">
        <v>206</v>
      </c>
      <c r="Y1126"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2747</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2747</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31000</v>
      </c>
      <c r="X1128" t="s">
        <v>206</v>
      </c>
      <c r="Y1128"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2747</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2749</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2749</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30000</v>
      </c>
      <c r="X1131" t="s">
        <v>206</v>
      </c>
      <c r="Y1131"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2749</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2749</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2749</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0</v>
      </c>
      <c r="X1134" t="s">
        <v>8</v>
      </c>
      <c r="Y1134"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2749</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0</v>
      </c>
      <c r="X1135" t="s">
        <v>8</v>
      </c>
      <c r="Y113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2749</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2749</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2749</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30000</v>
      </c>
      <c r="X1138" t="s">
        <v>206</v>
      </c>
      <c r="Y1138"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2749</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32000</v>
      </c>
      <c r="X1139" t="s">
        <v>206</v>
      </c>
      <c r="Y1139"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2749</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0</v>
      </c>
      <c r="X1140" t="s">
        <v>8</v>
      </c>
      <c r="Y1140"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2749</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0</v>
      </c>
      <c r="X1141" t="s">
        <v>8</v>
      </c>
      <c r="Y1141"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2749</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c r="X1144" t="s">
        <v>8</v>
      </c>
      <c r="Y114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33000</v>
      </c>
      <c r="X1150" t="s">
        <v>206</v>
      </c>
      <c r="Y1150"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26000</v>
      </c>
      <c r="X1152" t="s">
        <v>206</v>
      </c>
      <c r="Y1152"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c r="X1156" t="s">
        <v>8</v>
      </c>
      <c r="Y1156"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c r="X1157" t="s">
        <v>8</v>
      </c>
      <c r="Y1157"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0</v>
      </c>
      <c r="X1158" t="s">
        <v>8</v>
      </c>
      <c r="Y1158"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c r="X1159" t="s">
        <v>8</v>
      </c>
      <c r="Y1159"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0</v>
      </c>
      <c r="X1160" t="s">
        <v>8</v>
      </c>
      <c r="Y1160"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c r="X1161" t="s">
        <v>8</v>
      </c>
      <c r="Y1161"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0</v>
      </c>
      <c r="X1162" t="s">
        <v>8</v>
      </c>
      <c r="Y1162"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0</v>
      </c>
      <c r="X1163" t="s">
        <v>8</v>
      </c>
      <c r="Y1163"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0</v>
      </c>
      <c r="X1164" t="s">
        <v>8</v>
      </c>
      <c r="Y116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c r="X1165" t="s">
        <v>8</v>
      </c>
      <c r="Y116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c r="X1166" t="s">
        <v>8</v>
      </c>
      <c r="Y1166"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c r="X1167" t="s">
        <v>8</v>
      </c>
      <c r="Y1167"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c r="X1168" t="s">
        <v>8</v>
      </c>
      <c r="Y1168"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c r="X1169" t="s">
        <v>8</v>
      </c>
      <c r="Y1169"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554</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40000</v>
      </c>
      <c r="X1170" t="s">
        <v>206</v>
      </c>
      <c r="Y1170"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554</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0</v>
      </c>
      <c r="X1171" t="s">
        <v>8</v>
      </c>
      <c r="Y1171"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554</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0</v>
      </c>
      <c r="X1172" t="s">
        <v>8</v>
      </c>
      <c r="Y1172"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554</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554</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554</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554</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554</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35000</v>
      </c>
      <c r="X1177" t="s">
        <v>206</v>
      </c>
      <c r="Y1177"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554</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32000</v>
      </c>
      <c r="X1178" t="s">
        <v>206</v>
      </c>
      <c r="Y1178"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2752</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2752</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2752</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28000</v>
      </c>
      <c r="X1181" t="s">
        <v>206</v>
      </c>
      <c r="Y1181"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2752</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2752</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2752</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2752</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2752</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2752</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37000</v>
      </c>
      <c r="X1187" t="s">
        <v>206</v>
      </c>
      <c r="Y1187"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2752</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2752</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2752</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2752</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2752</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2752</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2752</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463</v>
      </c>
      <c r="V1194">
        <v>0</v>
      </c>
      <c r="W1194">
        <v>0</v>
      </c>
      <c r="X1194" t="s">
        <v>8</v>
      </c>
      <c r="Y119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2752</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463</v>
      </c>
      <c r="V1195">
        <v>0</v>
      </c>
      <c r="W1195">
        <v>0</v>
      </c>
      <c r="X1195" t="s">
        <v>8</v>
      </c>
      <c r="Y119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2752</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463</v>
      </c>
      <c r="V1196">
        <v>0</v>
      </c>
      <c r="W1196">
        <v>0</v>
      </c>
      <c r="X1196" t="s">
        <v>8</v>
      </c>
      <c r="Y1196"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2752</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463</v>
      </c>
      <c r="V1197">
        <v>0</v>
      </c>
      <c r="W1197">
        <v>0</v>
      </c>
      <c r="X1197" t="s">
        <v>8</v>
      </c>
      <c r="Y1197"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2752</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463</v>
      </c>
      <c r="V1198">
        <v>0</v>
      </c>
      <c r="W1198">
        <v>0</v>
      </c>
      <c r="X1198" t="s">
        <v>8</v>
      </c>
      <c r="Y1198"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2752</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463</v>
      </c>
      <c r="V1199">
        <v>0</v>
      </c>
      <c r="W1199">
        <v>0</v>
      </c>
      <c r="X1199" t="s">
        <v>8</v>
      </c>
      <c r="Y1199"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2752</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463</v>
      </c>
      <c r="V1200">
        <v>0</v>
      </c>
      <c r="W1200">
        <v>0</v>
      </c>
      <c r="X1200" t="s">
        <v>8</v>
      </c>
      <c r="Y1200"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2752</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463</v>
      </c>
      <c r="V1201">
        <v>0</v>
      </c>
      <c r="W1201">
        <v>0</v>
      </c>
      <c r="X1201" t="s">
        <v>8</v>
      </c>
      <c r="Y1201"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2752</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463</v>
      </c>
      <c r="V1202">
        <v>0</v>
      </c>
      <c r="W1202">
        <v>30000</v>
      </c>
      <c r="X1202" t="s">
        <v>206</v>
      </c>
      <c r="Y1202"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2752</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463</v>
      </c>
      <c r="V1203">
        <v>0</v>
      </c>
      <c r="W1203">
        <v>0</v>
      </c>
      <c r="X1203" t="s">
        <v>8</v>
      </c>
      <c r="Y1203"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2752</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463</v>
      </c>
      <c r="V1204">
        <v>0</v>
      </c>
      <c r="W1204">
        <v>35000</v>
      </c>
      <c r="X1204" t="s">
        <v>206</v>
      </c>
      <c r="Y120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2752</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463</v>
      </c>
      <c r="V1205">
        <v>0</v>
      </c>
      <c r="W1205">
        <v>24000</v>
      </c>
      <c r="X1205" t="s">
        <v>206</v>
      </c>
      <c r="Y120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2752</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463</v>
      </c>
      <c r="V1206">
        <v>0</v>
      </c>
      <c r="W1206">
        <v>0</v>
      </c>
      <c r="X1206" t="s">
        <v>8</v>
      </c>
      <c r="Y1206"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2752</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463</v>
      </c>
      <c r="V1207">
        <v>0</v>
      </c>
      <c r="W1207">
        <v>0</v>
      </c>
      <c r="X1207" t="s">
        <v>8</v>
      </c>
      <c r="Y1207"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2752</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463</v>
      </c>
      <c r="V1208">
        <v>0</v>
      </c>
      <c r="W1208">
        <v>0</v>
      </c>
      <c r="X1208" t="s">
        <v>8</v>
      </c>
      <c r="Y1208"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2752</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464</v>
      </c>
      <c r="V1209">
        <v>0</v>
      </c>
      <c r="W1209">
        <v>0</v>
      </c>
      <c r="X1209" t="s">
        <v>8</v>
      </c>
      <c r="Y1209"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2752</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464</v>
      </c>
      <c r="V1210">
        <v>0</v>
      </c>
      <c r="W1210">
        <v>0</v>
      </c>
      <c r="X1210" t="s">
        <v>8</v>
      </c>
      <c r="Y1210"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2752</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464</v>
      </c>
      <c r="V1211">
        <v>0</v>
      </c>
      <c r="W1211">
        <v>0</v>
      </c>
      <c r="X1211" t="s">
        <v>8</v>
      </c>
      <c r="Y1211"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2752</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464</v>
      </c>
      <c r="V1212">
        <v>0</v>
      </c>
      <c r="W1212">
        <v>0</v>
      </c>
      <c r="X1212" t="s">
        <v>8</v>
      </c>
      <c r="Y1212"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2752</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464</v>
      </c>
      <c r="V1213">
        <v>0</v>
      </c>
      <c r="W1213">
        <v>0</v>
      </c>
      <c r="X1213" t="s">
        <v>8</v>
      </c>
      <c r="Y1213"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2752</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464</v>
      </c>
      <c r="V1214">
        <v>0</v>
      </c>
      <c r="W1214">
        <v>0</v>
      </c>
      <c r="X1214" t="s">
        <v>8</v>
      </c>
      <c r="Y121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2752</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464</v>
      </c>
      <c r="V1215">
        <v>0</v>
      </c>
      <c r="W1215">
        <v>0</v>
      </c>
      <c r="X1215" t="s">
        <v>8</v>
      </c>
      <c r="Y121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2752</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464</v>
      </c>
      <c r="V1216">
        <v>0</v>
      </c>
      <c r="W1216">
        <v>0</v>
      </c>
      <c r="X1216" t="s">
        <v>8</v>
      </c>
      <c r="Y1216"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2752</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464</v>
      </c>
      <c r="V1217">
        <v>0</v>
      </c>
      <c r="W1217">
        <v>0</v>
      </c>
      <c r="X1217" t="s">
        <v>8</v>
      </c>
      <c r="Y1217"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2752</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464</v>
      </c>
      <c r="V1218">
        <v>0</v>
      </c>
      <c r="W1218">
        <v>0</v>
      </c>
      <c r="X1218" t="s">
        <v>8</v>
      </c>
      <c r="Y1218"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2752</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464</v>
      </c>
      <c r="V1219">
        <v>0</v>
      </c>
      <c r="W1219">
        <v>0</v>
      </c>
      <c r="X1219" t="s">
        <v>8</v>
      </c>
      <c r="Y1219"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2752</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464</v>
      </c>
      <c r="V1220">
        <v>0</v>
      </c>
      <c r="W1220">
        <v>0</v>
      </c>
      <c r="X1220" t="s">
        <v>8</v>
      </c>
      <c r="Y1220"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2752</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464</v>
      </c>
      <c r="V1221">
        <v>0</v>
      </c>
      <c r="W1221">
        <v>0</v>
      </c>
      <c r="X1221" t="s">
        <v>8</v>
      </c>
      <c r="Y1221"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2752</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464</v>
      </c>
      <c r="V1222">
        <v>0</v>
      </c>
      <c r="W1222">
        <v>0</v>
      </c>
      <c r="X1222" t="s">
        <v>8</v>
      </c>
      <c r="Y1222"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2752</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464</v>
      </c>
      <c r="V1223">
        <v>0</v>
      </c>
      <c r="W1223">
        <v>0</v>
      </c>
      <c r="X1223" t="s">
        <v>8</v>
      </c>
      <c r="Y1223"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2752</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464</v>
      </c>
      <c r="V1224">
        <v>0</v>
      </c>
      <c r="W1224">
        <v>0</v>
      </c>
      <c r="X1224" t="s">
        <v>8</v>
      </c>
      <c r="Y122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2752</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464</v>
      </c>
      <c r="V1225">
        <v>0</v>
      </c>
      <c r="W1225">
        <v>30000</v>
      </c>
      <c r="X1225" t="s">
        <v>206</v>
      </c>
      <c r="Y122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2752</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464</v>
      </c>
      <c r="V1226">
        <v>0</v>
      </c>
      <c r="W1226">
        <v>0</v>
      </c>
      <c r="X1226" t="s">
        <v>8</v>
      </c>
      <c r="Y1226"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2752</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464</v>
      </c>
      <c r="V1227">
        <v>0</v>
      </c>
      <c r="W1227">
        <v>0</v>
      </c>
      <c r="X1227" t="s">
        <v>8</v>
      </c>
      <c r="Y1227"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2752</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464</v>
      </c>
      <c r="V1228">
        <v>0</v>
      </c>
      <c r="W1228">
        <v>0</v>
      </c>
      <c r="X1228" t="s">
        <v>8</v>
      </c>
      <c r="Y1228"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2752</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464</v>
      </c>
      <c r="V1229">
        <v>0</v>
      </c>
      <c r="W1229">
        <v>0</v>
      </c>
      <c r="X1229" t="s">
        <v>8</v>
      </c>
      <c r="Y1229"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2752</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464</v>
      </c>
      <c r="V1230">
        <v>0</v>
      </c>
      <c r="W1230">
        <v>0</v>
      </c>
      <c r="X1230" t="s">
        <v>8</v>
      </c>
      <c r="Y1230"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2752</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464</v>
      </c>
      <c r="V1231">
        <v>0</v>
      </c>
      <c r="W1231">
        <v>0</v>
      </c>
      <c r="X1231" t="s">
        <v>8</v>
      </c>
      <c r="Y1231"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2752</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464</v>
      </c>
      <c r="V1232">
        <v>0</v>
      </c>
      <c r="W1232">
        <v>0</v>
      </c>
      <c r="X1232" t="s">
        <v>8</v>
      </c>
      <c r="Y1232"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2752</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464</v>
      </c>
      <c r="V1233">
        <v>0</v>
      </c>
      <c r="W1233">
        <v>0</v>
      </c>
      <c r="X1233" t="s">
        <v>8</v>
      </c>
      <c r="Y1233"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2752</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464</v>
      </c>
      <c r="V1234">
        <v>0</v>
      </c>
      <c r="W1234">
        <v>0</v>
      </c>
      <c r="X1234" t="s">
        <v>8</v>
      </c>
      <c r="Y123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2752</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464</v>
      </c>
      <c r="V1235">
        <v>0</v>
      </c>
      <c r="W1235">
        <v>0</v>
      </c>
      <c r="X1235" t="s">
        <v>8</v>
      </c>
      <c r="Y123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2752</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464</v>
      </c>
      <c r="V1236">
        <v>0</v>
      </c>
      <c r="W1236">
        <v>0</v>
      </c>
      <c r="X1236" t="s">
        <v>8</v>
      </c>
      <c r="Y1236"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2752</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464</v>
      </c>
      <c r="V1237">
        <v>0</v>
      </c>
      <c r="W1237">
        <v>0</v>
      </c>
      <c r="X1237" t="s">
        <v>8</v>
      </c>
      <c r="Y1237"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2752</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464</v>
      </c>
      <c r="V1238">
        <v>0</v>
      </c>
      <c r="W1238">
        <v>0</v>
      </c>
      <c r="X1238" t="s">
        <v>8</v>
      </c>
      <c r="Y1238"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2752</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464</v>
      </c>
      <c r="V1239">
        <v>0</v>
      </c>
      <c r="W1239">
        <v>0</v>
      </c>
      <c r="X1239" t="s">
        <v>8</v>
      </c>
      <c r="Y1239"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2752</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464</v>
      </c>
      <c r="V1240">
        <v>0</v>
      </c>
      <c r="W1240">
        <v>0</v>
      </c>
      <c r="X1240" t="s">
        <v>8</v>
      </c>
      <c r="Y1240"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2752</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464</v>
      </c>
      <c r="V1241">
        <v>0</v>
      </c>
      <c r="W1241">
        <v>0</v>
      </c>
      <c r="X1241" t="s">
        <v>8</v>
      </c>
      <c r="Y1241"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2752</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464</v>
      </c>
      <c r="V1242">
        <v>0</v>
      </c>
      <c r="W1242">
        <v>0</v>
      </c>
      <c r="X1242" t="s">
        <v>8</v>
      </c>
      <c r="Y1242"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2752</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464</v>
      </c>
      <c r="V1243">
        <v>0</v>
      </c>
      <c r="W1243">
        <v>0</v>
      </c>
      <c r="X1243" t="s">
        <v>8</v>
      </c>
      <c r="Y1243"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2752</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464</v>
      </c>
      <c r="V1244">
        <v>0</v>
      </c>
      <c r="W1244">
        <v>0</v>
      </c>
      <c r="X1244" t="s">
        <v>8</v>
      </c>
      <c r="Y124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2752</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277</v>
      </c>
      <c r="V1245">
        <v>300</v>
      </c>
      <c r="W1245">
        <v>0</v>
      </c>
      <c r="X1245" t="s">
        <v>4443</v>
      </c>
      <c r="Y124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2752</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277</v>
      </c>
      <c r="V1246">
        <v>0</v>
      </c>
      <c r="W1246">
        <v>42000</v>
      </c>
      <c r="X1246" t="s">
        <v>206</v>
      </c>
      <c r="Y1246"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2752</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277</v>
      </c>
      <c r="V1247">
        <v>0</v>
      </c>
      <c r="W1247">
        <v>60000</v>
      </c>
      <c r="X1247" t="s">
        <v>206</v>
      </c>
      <c r="Y1247"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2752</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277</v>
      </c>
      <c r="V1248">
        <v>0</v>
      </c>
      <c r="W1248">
        <v>42000</v>
      </c>
      <c r="X1248" t="s">
        <v>206</v>
      </c>
      <c r="Y1248"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2752</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279</v>
      </c>
      <c r="V1249">
        <v>0</v>
      </c>
      <c r="W1249">
        <v>55000</v>
      </c>
      <c r="X1249" t="s">
        <v>206</v>
      </c>
      <c r="Y1249"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2752</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279</v>
      </c>
      <c r="V1250">
        <v>22000</v>
      </c>
      <c r="W1250">
        <v>0</v>
      </c>
      <c r="X1250" t="s">
        <v>206</v>
      </c>
      <c r="Y1250"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2752</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279</v>
      </c>
      <c r="V1251">
        <v>0</v>
      </c>
      <c r="W1251">
        <v>55000</v>
      </c>
      <c r="X1251" t="s">
        <v>206</v>
      </c>
      <c r="Y1251"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2752</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279</v>
      </c>
      <c r="V1252">
        <v>0</v>
      </c>
      <c r="W1252">
        <v>0</v>
      </c>
      <c r="X1252" t="s">
        <v>8</v>
      </c>
      <c r="Y1252"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2752</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279</v>
      </c>
      <c r="V1253">
        <v>14000</v>
      </c>
      <c r="W1253">
        <v>0</v>
      </c>
      <c r="X1253" t="s">
        <v>206</v>
      </c>
      <c r="Y1253"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2752</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279</v>
      </c>
      <c r="V1254">
        <v>20000</v>
      </c>
      <c r="W1254">
        <v>0</v>
      </c>
      <c r="X1254" t="s">
        <v>206</v>
      </c>
      <c r="Y125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2752</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279</v>
      </c>
      <c r="V1255">
        <v>25000</v>
      </c>
      <c r="W1255">
        <v>0</v>
      </c>
      <c r="X1255" t="s">
        <v>206</v>
      </c>
      <c r="Y125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2752</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279</v>
      </c>
      <c r="V1256">
        <v>25000</v>
      </c>
      <c r="W1256">
        <v>0</v>
      </c>
      <c r="X1256" t="s">
        <v>206</v>
      </c>
      <c r="Y1256"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2752</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279</v>
      </c>
      <c r="V1257">
        <v>0</v>
      </c>
      <c r="W1257">
        <v>0</v>
      </c>
      <c r="X1257" t="s">
        <v>8</v>
      </c>
      <c r="Y1257"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2752</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279</v>
      </c>
      <c r="V1258">
        <v>0</v>
      </c>
      <c r="W1258">
        <v>45000</v>
      </c>
      <c r="X1258" t="s">
        <v>206</v>
      </c>
      <c r="Y1258"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2752</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279</v>
      </c>
      <c r="V1259">
        <v>0</v>
      </c>
      <c r="W1259">
        <v>35000</v>
      </c>
      <c r="X1259" t="s">
        <v>206</v>
      </c>
      <c r="Y1259"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2752</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279</v>
      </c>
      <c r="V1260">
        <v>26000</v>
      </c>
      <c r="W1260">
        <v>0</v>
      </c>
      <c r="X1260" t="s">
        <v>206</v>
      </c>
      <c r="Y1260"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2752</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279</v>
      </c>
      <c r="V1261">
        <v>30000</v>
      </c>
      <c r="W1261">
        <v>0</v>
      </c>
      <c r="X1261" t="s">
        <v>206</v>
      </c>
      <c r="Y1261"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2752</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279</v>
      </c>
      <c r="V1262">
        <v>14000</v>
      </c>
      <c r="W1262">
        <v>0</v>
      </c>
      <c r="X1262" t="s">
        <v>206</v>
      </c>
      <c r="Y1262"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2752</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279</v>
      </c>
      <c r="V1263">
        <v>24000</v>
      </c>
      <c r="W1263">
        <v>0</v>
      </c>
      <c r="X1263" t="s">
        <v>206</v>
      </c>
      <c r="Y1263"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2752</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279</v>
      </c>
      <c r="V1264">
        <v>0</v>
      </c>
      <c r="W1264">
        <v>0</v>
      </c>
      <c r="X1264" t="s">
        <v>8</v>
      </c>
      <c r="Y126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2752</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279</v>
      </c>
      <c r="V1265">
        <v>0</v>
      </c>
      <c r="W1265">
        <v>25000</v>
      </c>
      <c r="X1265" t="s">
        <v>206</v>
      </c>
      <c r="Y126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2752</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279</v>
      </c>
      <c r="V1266">
        <v>0</v>
      </c>
      <c r="W1266">
        <v>45000</v>
      </c>
      <c r="X1266" t="s">
        <v>206</v>
      </c>
      <c r="Y1266"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2752</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281</v>
      </c>
      <c r="V1267">
        <v>0</v>
      </c>
      <c r="W1267">
        <v>0</v>
      </c>
      <c r="X1267" t="s">
        <v>8</v>
      </c>
      <c r="Y1267"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2752</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281</v>
      </c>
      <c r="V1268">
        <v>0</v>
      </c>
      <c r="W1268">
        <v>0</v>
      </c>
      <c r="X1268" t="s">
        <v>8</v>
      </c>
      <c r="Y1268"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2752</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281</v>
      </c>
      <c r="V1269">
        <v>0</v>
      </c>
      <c r="W1269">
        <v>0</v>
      </c>
      <c r="X1269" t="s">
        <v>8</v>
      </c>
      <c r="Y1269"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2752</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281</v>
      </c>
      <c r="V1270">
        <v>0</v>
      </c>
      <c r="W1270">
        <v>0</v>
      </c>
      <c r="X1270" t="s">
        <v>8</v>
      </c>
      <c r="Y1270"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2752</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281</v>
      </c>
      <c r="V1271">
        <v>0</v>
      </c>
      <c r="W1271">
        <v>0</v>
      </c>
      <c r="X1271" t="s">
        <v>8</v>
      </c>
      <c r="Y1271"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2752</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281</v>
      </c>
      <c r="V1272">
        <v>35000</v>
      </c>
      <c r="W1272">
        <v>0</v>
      </c>
      <c r="X1272" t="s">
        <v>206</v>
      </c>
      <c r="Y1272"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2752</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281</v>
      </c>
      <c r="V1273">
        <v>0</v>
      </c>
      <c r="W1273">
        <v>0</v>
      </c>
      <c r="X1273" t="s">
        <v>8</v>
      </c>
      <c r="Y1273"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2752</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281</v>
      </c>
      <c r="V1274">
        <v>0</v>
      </c>
      <c r="W1274">
        <v>0</v>
      </c>
      <c r="X1274" t="s">
        <v>8</v>
      </c>
      <c r="Y12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2752</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281</v>
      </c>
      <c r="V1275">
        <v>0</v>
      </c>
      <c r="W1275">
        <v>0</v>
      </c>
      <c r="X1275" t="s">
        <v>8</v>
      </c>
      <c r="Y12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2752</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281</v>
      </c>
      <c r="V1276">
        <v>0</v>
      </c>
      <c r="W1276">
        <v>45000</v>
      </c>
      <c r="X1276" t="s">
        <v>206</v>
      </c>
      <c r="Y1276"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2752</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281</v>
      </c>
      <c r="V1277">
        <v>35000</v>
      </c>
      <c r="W1277">
        <v>0</v>
      </c>
      <c r="X1277" t="s">
        <v>206</v>
      </c>
      <c r="Y1277"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2752</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281</v>
      </c>
      <c r="V1278">
        <v>0</v>
      </c>
      <c r="W1278">
        <v>0</v>
      </c>
      <c r="X1278" t="s">
        <v>8</v>
      </c>
      <c r="Y1278"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2752</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281</v>
      </c>
      <c r="V1279">
        <v>0</v>
      </c>
      <c r="W1279">
        <v>0</v>
      </c>
      <c r="X1279" t="s">
        <v>8</v>
      </c>
      <c r="Y1279"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2752</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281</v>
      </c>
      <c r="V1280">
        <v>0</v>
      </c>
      <c r="W1280">
        <v>0</v>
      </c>
      <c r="X1280" t="s">
        <v>8</v>
      </c>
      <c r="Y1280"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2752</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281</v>
      </c>
      <c r="V1281">
        <v>0</v>
      </c>
      <c r="W1281">
        <v>0</v>
      </c>
      <c r="X1281" t="s">
        <v>8</v>
      </c>
      <c r="Y1281"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2752</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281</v>
      </c>
      <c r="V1282">
        <v>0</v>
      </c>
      <c r="W1282">
        <v>0</v>
      </c>
      <c r="X1282" t="s">
        <v>8</v>
      </c>
      <c r="Y1282"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2752</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281</v>
      </c>
      <c r="V1283">
        <v>0</v>
      </c>
      <c r="W1283">
        <v>0</v>
      </c>
      <c r="X1283" t="s">
        <v>8</v>
      </c>
      <c r="Y1283"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2752</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281</v>
      </c>
      <c r="V1284">
        <v>0</v>
      </c>
      <c r="W1284">
        <v>0</v>
      </c>
      <c r="X1284" t="s">
        <v>8</v>
      </c>
      <c r="Y128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2752</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281</v>
      </c>
      <c r="V1285">
        <v>0</v>
      </c>
      <c r="W1285">
        <v>0</v>
      </c>
      <c r="X1285" t="s">
        <v>8</v>
      </c>
      <c r="Y128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2752</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281</v>
      </c>
      <c r="V1286">
        <v>0</v>
      </c>
      <c r="W1286">
        <v>0</v>
      </c>
      <c r="X1286" t="s">
        <v>8</v>
      </c>
      <c r="Y1286"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2752</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281</v>
      </c>
      <c r="V1287">
        <v>35000</v>
      </c>
      <c r="W1287">
        <v>0</v>
      </c>
      <c r="X1287" t="s">
        <v>206</v>
      </c>
      <c r="Y1287"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2752</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281</v>
      </c>
      <c r="V1288">
        <v>0</v>
      </c>
      <c r="W1288">
        <v>0</v>
      </c>
      <c r="X1288" t="s">
        <v>8</v>
      </c>
      <c r="Y1288"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2752</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281</v>
      </c>
      <c r="V1289">
        <v>0</v>
      </c>
      <c r="W1289">
        <v>0</v>
      </c>
      <c r="X1289" t="s">
        <v>8</v>
      </c>
      <c r="Y1289"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2752</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281</v>
      </c>
      <c r="V1290">
        <v>0</v>
      </c>
      <c r="W1290">
        <v>0</v>
      </c>
      <c r="X1290" t="s">
        <v>8</v>
      </c>
      <c r="Y1290"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2752</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281</v>
      </c>
      <c r="V1291">
        <v>0</v>
      </c>
      <c r="W1291">
        <v>0</v>
      </c>
      <c r="X1291" t="s">
        <v>8</v>
      </c>
      <c r="Y1291"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2752</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284</v>
      </c>
      <c r="V1292">
        <v>46000</v>
      </c>
      <c r="W1292">
        <v>0</v>
      </c>
      <c r="X1292" t="s">
        <v>206</v>
      </c>
      <c r="Y1292"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2752</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284</v>
      </c>
      <c r="V1293">
        <v>0</v>
      </c>
      <c r="W1293">
        <v>0</v>
      </c>
      <c r="X1293" t="s">
        <v>8</v>
      </c>
      <c r="Y1293"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2752</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284</v>
      </c>
      <c r="V1294">
        <v>30000</v>
      </c>
      <c r="W1294">
        <v>0</v>
      </c>
      <c r="X1294" t="s">
        <v>206</v>
      </c>
      <c r="Y129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2752</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284</v>
      </c>
      <c r="V1295">
        <v>0</v>
      </c>
      <c r="W1295">
        <v>0</v>
      </c>
      <c r="X1295" t="s">
        <v>8</v>
      </c>
      <c r="Y129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2752</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284</v>
      </c>
      <c r="V1296">
        <v>0</v>
      </c>
      <c r="W1296">
        <v>0</v>
      </c>
      <c r="X1296" t="s">
        <v>8</v>
      </c>
      <c r="Y1296"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2752</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284</v>
      </c>
      <c r="V1297">
        <v>0</v>
      </c>
      <c r="W1297">
        <v>0</v>
      </c>
      <c r="X1297" t="s">
        <v>8</v>
      </c>
      <c r="Y1297"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2752</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284</v>
      </c>
      <c r="V1298">
        <v>0</v>
      </c>
      <c r="W1298">
        <v>0</v>
      </c>
      <c r="X1298" t="s">
        <v>8</v>
      </c>
      <c r="Y1298"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2752</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284</v>
      </c>
      <c r="V1299">
        <v>28000</v>
      </c>
      <c r="W1299">
        <v>0</v>
      </c>
      <c r="X1299" t="s">
        <v>206</v>
      </c>
      <c r="Y1299"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2752</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284</v>
      </c>
      <c r="V1300">
        <v>0</v>
      </c>
      <c r="W1300">
        <v>0</v>
      </c>
      <c r="X1300" t="s">
        <v>8</v>
      </c>
      <c r="Y1300"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2752</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284</v>
      </c>
      <c r="V1301">
        <v>0</v>
      </c>
      <c r="W1301">
        <v>0</v>
      </c>
      <c r="X1301" t="s">
        <v>8</v>
      </c>
      <c r="Y1301"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2752</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284</v>
      </c>
      <c r="V1302">
        <v>0</v>
      </c>
      <c r="W1302">
        <v>0</v>
      </c>
      <c r="X1302" t="s">
        <v>8</v>
      </c>
      <c r="Y1302"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2752</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284</v>
      </c>
      <c r="V1303">
        <v>0</v>
      </c>
      <c r="W1303">
        <v>0</v>
      </c>
      <c r="X1303" t="s">
        <v>8</v>
      </c>
      <c r="Y1303"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2752</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284</v>
      </c>
      <c r="V1304">
        <v>24000</v>
      </c>
      <c r="W1304">
        <v>0</v>
      </c>
      <c r="X1304" t="s">
        <v>206</v>
      </c>
      <c r="Y130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2752</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284</v>
      </c>
      <c r="V1305">
        <v>0</v>
      </c>
      <c r="W1305">
        <v>0</v>
      </c>
      <c r="X1305" t="s">
        <v>8</v>
      </c>
      <c r="Y130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2752</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284</v>
      </c>
      <c r="V1306">
        <v>0</v>
      </c>
      <c r="W1306">
        <v>0</v>
      </c>
      <c r="X1306" t="s">
        <v>8</v>
      </c>
      <c r="Y1306"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2752</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284</v>
      </c>
      <c r="V1307">
        <v>0</v>
      </c>
      <c r="W1307">
        <v>0</v>
      </c>
      <c r="X1307" t="s">
        <v>8</v>
      </c>
      <c r="Y1307"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2752</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284</v>
      </c>
      <c r="V1308">
        <v>22000</v>
      </c>
      <c r="W1308">
        <v>0</v>
      </c>
      <c r="X1308" t="s">
        <v>206</v>
      </c>
      <c r="Y1308"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2752</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284</v>
      </c>
      <c r="V1309">
        <v>26000</v>
      </c>
      <c r="W1309">
        <v>0</v>
      </c>
      <c r="X1309" t="s">
        <v>206</v>
      </c>
      <c r="Y1309"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2752</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287</v>
      </c>
      <c r="V1310">
        <v>0</v>
      </c>
      <c r="W1310">
        <v>0</v>
      </c>
      <c r="X1310" t="s">
        <v>8</v>
      </c>
      <c r="Y1310"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2752</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287</v>
      </c>
      <c r="V1311">
        <v>0</v>
      </c>
      <c r="W1311">
        <v>0</v>
      </c>
      <c r="X1311" t="s">
        <v>8</v>
      </c>
      <c r="Y1311"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2752</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287</v>
      </c>
      <c r="V1312">
        <v>0</v>
      </c>
      <c r="W1312">
        <v>0</v>
      </c>
      <c r="X1312" t="s">
        <v>8</v>
      </c>
      <c r="Y1312"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2752</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287</v>
      </c>
      <c r="V1313">
        <v>0</v>
      </c>
      <c r="W1313">
        <v>0</v>
      </c>
      <c r="X1313" t="s">
        <v>8</v>
      </c>
      <c r="Y1313"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2752</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287</v>
      </c>
      <c r="V1314">
        <v>0</v>
      </c>
      <c r="W1314">
        <v>0</v>
      </c>
      <c r="X1314" t="s">
        <v>8</v>
      </c>
      <c r="Y131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2752</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287</v>
      </c>
      <c r="V1315">
        <v>0</v>
      </c>
      <c r="W1315">
        <v>0</v>
      </c>
      <c r="X1315" t="s">
        <v>8</v>
      </c>
      <c r="Y131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2752</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287</v>
      </c>
      <c r="V1316">
        <v>0</v>
      </c>
      <c r="W1316">
        <v>0</v>
      </c>
      <c r="X1316" t="s">
        <v>8</v>
      </c>
      <c r="Y1316"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2752</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287</v>
      </c>
      <c r="V1317">
        <v>0</v>
      </c>
      <c r="W1317">
        <v>0</v>
      </c>
      <c r="X1317" t="s">
        <v>8</v>
      </c>
      <c r="Y1317"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2752</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287</v>
      </c>
      <c r="V1318">
        <v>0</v>
      </c>
      <c r="W1318">
        <v>0</v>
      </c>
      <c r="X1318" t="s">
        <v>8</v>
      </c>
      <c r="Y1318"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2752</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287</v>
      </c>
      <c r="V1319">
        <v>0</v>
      </c>
      <c r="W1319">
        <v>0</v>
      </c>
      <c r="X1319" t="s">
        <v>8</v>
      </c>
      <c r="Y1319"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2752</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287</v>
      </c>
      <c r="V1320">
        <v>0</v>
      </c>
      <c r="W1320">
        <v>0</v>
      </c>
      <c r="X1320" t="s">
        <v>8</v>
      </c>
      <c r="Y1320"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2752</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287</v>
      </c>
      <c r="V1321">
        <v>0</v>
      </c>
      <c r="W1321">
        <v>0</v>
      </c>
      <c r="X1321" t="s">
        <v>8</v>
      </c>
      <c r="Y1321"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2752</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287</v>
      </c>
      <c r="V1322">
        <v>0</v>
      </c>
      <c r="W1322">
        <v>0</v>
      </c>
      <c r="X1322" t="s">
        <v>8</v>
      </c>
      <c r="Y1322"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2752</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287</v>
      </c>
      <c r="V1323">
        <v>0</v>
      </c>
      <c r="W1323">
        <v>0</v>
      </c>
      <c r="X1323" t="s">
        <v>8</v>
      </c>
      <c r="Y1323"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2752</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287</v>
      </c>
      <c r="V1324">
        <v>0</v>
      </c>
      <c r="W1324">
        <v>0</v>
      </c>
      <c r="X1324" t="s">
        <v>8</v>
      </c>
      <c r="Y132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2752</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287</v>
      </c>
      <c r="V1325">
        <v>0</v>
      </c>
      <c r="W1325">
        <v>0</v>
      </c>
      <c r="X1325" t="s">
        <v>8</v>
      </c>
      <c r="Y132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2752</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287</v>
      </c>
      <c r="V1326">
        <v>0</v>
      </c>
      <c r="W1326">
        <v>0</v>
      </c>
      <c r="X1326" t="s">
        <v>8</v>
      </c>
      <c r="Y1326"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2752</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287</v>
      </c>
      <c r="V1327">
        <v>0</v>
      </c>
      <c r="W1327">
        <v>0</v>
      </c>
      <c r="X1327" t="s">
        <v>8</v>
      </c>
      <c r="Y1327"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2752</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287</v>
      </c>
      <c r="V1328">
        <v>0</v>
      </c>
      <c r="W1328">
        <v>0</v>
      </c>
      <c r="X1328" t="s">
        <v>8</v>
      </c>
      <c r="Y1328"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2752</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287</v>
      </c>
      <c r="V1329">
        <v>18000</v>
      </c>
      <c r="W1329">
        <v>40000</v>
      </c>
      <c r="X1329" t="s">
        <v>206</v>
      </c>
      <c r="Y1329"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2752</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287</v>
      </c>
      <c r="V1330">
        <v>0</v>
      </c>
      <c r="W1330">
        <v>0</v>
      </c>
      <c r="X1330" t="s">
        <v>8</v>
      </c>
      <c r="Y1330"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2752</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287</v>
      </c>
      <c r="V1331">
        <v>0</v>
      </c>
      <c r="W1331">
        <v>0</v>
      </c>
      <c r="X1331" t="s">
        <v>8</v>
      </c>
      <c r="Y1331"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2752</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287</v>
      </c>
      <c r="V1332">
        <v>0</v>
      </c>
      <c r="W1332">
        <v>0</v>
      </c>
      <c r="X1332" t="s">
        <v>8</v>
      </c>
      <c r="Y1332"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2752</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287</v>
      </c>
      <c r="V1333">
        <v>0</v>
      </c>
      <c r="W1333">
        <v>0</v>
      </c>
      <c r="X1333" t="s">
        <v>8</v>
      </c>
      <c r="Y1333"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2752</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287</v>
      </c>
      <c r="V1334">
        <v>18000</v>
      </c>
      <c r="W1334">
        <v>40000</v>
      </c>
      <c r="X1334" t="s">
        <v>206</v>
      </c>
      <c r="Y133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2752</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287</v>
      </c>
      <c r="V1335">
        <v>0</v>
      </c>
      <c r="W1335">
        <v>0</v>
      </c>
      <c r="X1335" t="s">
        <v>8</v>
      </c>
      <c r="Y133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2752</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287</v>
      </c>
      <c r="V1336">
        <v>0</v>
      </c>
      <c r="W1336">
        <v>0</v>
      </c>
      <c r="X1336" t="s">
        <v>8</v>
      </c>
      <c r="Y1336"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2752</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2752</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2752</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2752</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15000</v>
      </c>
      <c r="W1340">
        <v>0</v>
      </c>
      <c r="X1340" t="s">
        <v>206</v>
      </c>
      <c r="Y1340"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2752</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290</v>
      </c>
      <c r="V1341">
        <v>0</v>
      </c>
      <c r="W1341">
        <v>0</v>
      </c>
      <c r="X1341" t="s">
        <v>8</v>
      </c>
      <c r="Y1341"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2752</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290</v>
      </c>
      <c r="V1342">
        <v>0</v>
      </c>
      <c r="W1342">
        <v>0</v>
      </c>
      <c r="X1342" t="s">
        <v>8</v>
      </c>
      <c r="Y1342"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2752</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290</v>
      </c>
      <c r="V1343">
        <v>0</v>
      </c>
      <c r="W1343">
        <v>0</v>
      </c>
      <c r="X1343" t="s">
        <v>8</v>
      </c>
      <c r="Y1343"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2752</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290</v>
      </c>
      <c r="V1344">
        <v>0</v>
      </c>
      <c r="W1344">
        <v>0</v>
      </c>
      <c r="X1344" t="s">
        <v>8</v>
      </c>
      <c r="Y134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2752</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290</v>
      </c>
      <c r="V1345">
        <v>0</v>
      </c>
      <c r="W1345">
        <v>0</v>
      </c>
      <c r="X1345" t="s">
        <v>8</v>
      </c>
      <c r="Y134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2752</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290</v>
      </c>
      <c r="V1346">
        <v>0</v>
      </c>
      <c r="W1346">
        <v>0</v>
      </c>
      <c r="X1346" t="s">
        <v>8</v>
      </c>
      <c r="Y1346"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2752</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290</v>
      </c>
      <c r="V1347">
        <v>0</v>
      </c>
      <c r="W1347">
        <v>0</v>
      </c>
      <c r="X1347" t="s">
        <v>8</v>
      </c>
      <c r="Y1347"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2752</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290</v>
      </c>
      <c r="V1348">
        <v>0</v>
      </c>
      <c r="W1348">
        <v>0</v>
      </c>
      <c r="X1348" t="s">
        <v>8</v>
      </c>
      <c r="Y1348"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2752</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290</v>
      </c>
      <c r="V1349">
        <v>0</v>
      </c>
      <c r="W1349">
        <v>0</v>
      </c>
      <c r="X1349" t="s">
        <v>8</v>
      </c>
      <c r="Y1349"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2752</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290</v>
      </c>
      <c r="V1350">
        <v>17000</v>
      </c>
      <c r="W1350">
        <v>0</v>
      </c>
      <c r="X1350" t="s">
        <v>206</v>
      </c>
      <c r="Y1350"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2752</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290</v>
      </c>
      <c r="V1351">
        <v>0</v>
      </c>
      <c r="W1351">
        <v>0</v>
      </c>
      <c r="X1351" t="s">
        <v>8</v>
      </c>
      <c r="Y1351"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2752</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290</v>
      </c>
      <c r="V1352">
        <v>0</v>
      </c>
      <c r="W1352">
        <v>0</v>
      </c>
      <c r="X1352" t="s">
        <v>8</v>
      </c>
      <c r="Y1352"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2752</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290</v>
      </c>
      <c r="V1353">
        <v>0</v>
      </c>
      <c r="W1353">
        <v>0</v>
      </c>
      <c r="X1353" t="s">
        <v>8</v>
      </c>
      <c r="Y1353"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2752</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290</v>
      </c>
      <c r="V1354">
        <v>0</v>
      </c>
      <c r="W1354">
        <v>0</v>
      </c>
      <c r="X1354" t="s">
        <v>8</v>
      </c>
      <c r="Y135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2752</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290</v>
      </c>
      <c r="V1355">
        <v>0</v>
      </c>
      <c r="W1355">
        <v>0</v>
      </c>
      <c r="X1355" t="s">
        <v>8</v>
      </c>
      <c r="Y135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2752</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290</v>
      </c>
      <c r="V1356">
        <v>0</v>
      </c>
      <c r="W1356">
        <v>0</v>
      </c>
      <c r="X1356" t="s">
        <v>8</v>
      </c>
      <c r="Y1356"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2752</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290</v>
      </c>
      <c r="V1357">
        <v>0</v>
      </c>
      <c r="W1357">
        <v>0</v>
      </c>
      <c r="X1357" t="s">
        <v>8</v>
      </c>
      <c r="Y1357"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2752</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290</v>
      </c>
      <c r="V1358">
        <v>0</v>
      </c>
      <c r="W1358">
        <v>0</v>
      </c>
      <c r="X1358" t="s">
        <v>8</v>
      </c>
      <c r="Y1358"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2752</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290</v>
      </c>
      <c r="V1359">
        <v>0</v>
      </c>
      <c r="W1359">
        <v>0</v>
      </c>
      <c r="X1359" t="s">
        <v>8</v>
      </c>
      <c r="Y1359"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2752</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290</v>
      </c>
      <c r="V1360">
        <v>0</v>
      </c>
      <c r="W1360">
        <v>0</v>
      </c>
      <c r="X1360" t="s">
        <v>8</v>
      </c>
      <c r="Y1360"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2752</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290</v>
      </c>
      <c r="V1361">
        <v>14000</v>
      </c>
      <c r="W1361">
        <v>0</v>
      </c>
      <c r="X1361" t="s">
        <v>206</v>
      </c>
      <c r="Y1361"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2752</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290</v>
      </c>
      <c r="V1362">
        <v>0</v>
      </c>
      <c r="W1362">
        <v>0</v>
      </c>
      <c r="X1362" t="s">
        <v>8</v>
      </c>
      <c r="Y1362"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2752</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290</v>
      </c>
      <c r="V1363">
        <v>0</v>
      </c>
      <c r="W1363">
        <v>0</v>
      </c>
      <c r="X1363" t="s">
        <v>8</v>
      </c>
      <c r="Y1363"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2752</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290</v>
      </c>
      <c r="V1364">
        <v>0</v>
      </c>
      <c r="W1364">
        <v>0</v>
      </c>
      <c r="X1364" t="s">
        <v>8</v>
      </c>
      <c r="Y136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2752</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290</v>
      </c>
      <c r="V1365">
        <v>0</v>
      </c>
      <c r="W1365">
        <v>0</v>
      </c>
      <c r="X1365" t="s">
        <v>8</v>
      </c>
      <c r="Y136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2752</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290</v>
      </c>
      <c r="V1366">
        <v>0</v>
      </c>
      <c r="W1366">
        <v>0</v>
      </c>
      <c r="X1366" t="s">
        <v>8</v>
      </c>
      <c r="Y1366"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2752</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290</v>
      </c>
      <c r="V1367">
        <v>0</v>
      </c>
      <c r="W1367">
        <v>0</v>
      </c>
      <c r="X1367" t="s">
        <v>8</v>
      </c>
      <c r="Y1367"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2752</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290</v>
      </c>
      <c r="V1368">
        <v>0</v>
      </c>
      <c r="W1368">
        <v>0</v>
      </c>
      <c r="X1368" t="s">
        <v>8</v>
      </c>
      <c r="Y1368"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2752</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290</v>
      </c>
      <c r="V1369">
        <v>0</v>
      </c>
      <c r="W1369">
        <v>0</v>
      </c>
      <c r="X1369" t="s">
        <v>8</v>
      </c>
      <c r="Y1369"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2752</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290</v>
      </c>
      <c r="V1370">
        <v>0</v>
      </c>
      <c r="W1370">
        <v>0</v>
      </c>
      <c r="X1370" t="s">
        <v>8</v>
      </c>
      <c r="Y1370"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2752</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290</v>
      </c>
      <c r="V1371">
        <v>0</v>
      </c>
      <c r="W1371">
        <v>0</v>
      </c>
      <c r="X1371" t="s">
        <v>8</v>
      </c>
      <c r="Y1371"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2752</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290</v>
      </c>
      <c r="V1372">
        <v>0</v>
      </c>
      <c r="W1372">
        <v>0</v>
      </c>
      <c r="X1372" t="s">
        <v>8</v>
      </c>
      <c r="Y1372"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2752</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290</v>
      </c>
      <c r="V1373">
        <v>0</v>
      </c>
      <c r="W1373">
        <v>0</v>
      </c>
      <c r="X1373" t="s">
        <v>8</v>
      </c>
      <c r="Y1373"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2752</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290</v>
      </c>
      <c r="V1374">
        <v>0</v>
      </c>
      <c r="W1374">
        <v>0</v>
      </c>
      <c r="X1374" t="s">
        <v>8</v>
      </c>
      <c r="Y13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2752</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290</v>
      </c>
      <c r="V1375">
        <v>0</v>
      </c>
      <c r="W1375">
        <v>0</v>
      </c>
      <c r="X1375" t="s">
        <v>8</v>
      </c>
      <c r="Y13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2752</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290</v>
      </c>
      <c r="V1376">
        <v>0</v>
      </c>
      <c r="W1376">
        <v>0</v>
      </c>
      <c r="X1376" t="s">
        <v>8</v>
      </c>
      <c r="Y1376"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2752</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290</v>
      </c>
      <c r="V1377">
        <v>0</v>
      </c>
      <c r="W1377">
        <v>0</v>
      </c>
      <c r="X1377" t="s">
        <v>8</v>
      </c>
      <c r="Y1377"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2752</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290</v>
      </c>
      <c r="V1378">
        <v>0</v>
      </c>
      <c r="W1378">
        <v>0</v>
      </c>
      <c r="X1378" t="s">
        <v>8</v>
      </c>
      <c r="Y1378"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2752</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290</v>
      </c>
      <c r="V1379">
        <v>0</v>
      </c>
      <c r="W1379">
        <v>0</v>
      </c>
      <c r="X1379" t="s">
        <v>8</v>
      </c>
      <c r="Y1379"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2752</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290</v>
      </c>
      <c r="V1380">
        <v>0</v>
      </c>
      <c r="W1380">
        <v>0</v>
      </c>
      <c r="X1380" t="s">
        <v>8</v>
      </c>
      <c r="Y1380"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6000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290</v>
      </c>
      <c r="V1381">
        <v>0</v>
      </c>
      <c r="W1381">
        <v>0</v>
      </c>
      <c r="X1381" t="s">
        <v>8</v>
      </c>
      <c r="Y1381"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20000</v>
      </c>
      <c r="H1382" t="s">
        <v>206</v>
      </c>
      <c r="I1382" s="75" t="str">
        <f ca="1">IF(Table7[[#This Row],[Type]]="KILL",IF(_xlfn.NUMBERVALUE(RIGHT(Table7[[#This Row],[Min]],LEN(Table7[[#This Row],[Min]])-FIND("-",Table7[[#This Row],[Min]])))&gt;INDIRECT(ADDRESS(11+MATCH(LEFT(Table7[[#This Row],[Min]],FIND("-",Table7[[#This Row],[Min]])-1),Table1[Content Sku],0),14,1,1,"Entities")),"review","ok"),"ok")</f>
        <v>ok</v>
      </c>
      <c r="U1382" t="s">
        <v>290</v>
      </c>
      <c r="V1382">
        <v>0</v>
      </c>
      <c r="W1382">
        <v>0</v>
      </c>
      <c r="X1382" t="s">
        <v>8</v>
      </c>
      <c r="Y1382"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0</v>
      </c>
      <c r="H1383" t="s">
        <v>8</v>
      </c>
      <c r="I1383" s="75" t="str">
        <f ca="1">IF(Table7[[#This Row],[Type]]="KILL",IF(_xlfn.NUMBERVALUE(RIGHT(Table7[[#This Row],[Min]],LEN(Table7[[#This Row],[Min]])-FIND("-",Table7[[#This Row],[Min]])))&gt;INDIRECT(ADDRESS(11+MATCH(LEFT(Table7[[#This Row],[Min]],FIND("-",Table7[[#This Row],[Min]])-1),Table1[Content Sku],0),14,1,1,"Entities")),"review","ok"),"ok")</f>
        <v>ok</v>
      </c>
      <c r="U1383" t="s">
        <v>290</v>
      </c>
      <c r="V1383">
        <v>0</v>
      </c>
      <c r="W1383">
        <v>0</v>
      </c>
      <c r="X1383" t="s">
        <v>8</v>
      </c>
      <c r="Y1383"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15000</v>
      </c>
      <c r="H1384" t="s">
        <v>206</v>
      </c>
      <c r="I1384" s="75" t="str">
        <f ca="1">IF(Table7[[#This Row],[Type]]="KILL",IF(_xlfn.NUMBERVALUE(RIGHT(Table7[[#This Row],[Min]],LEN(Table7[[#This Row],[Min]])-FIND("-",Table7[[#This Row],[Min]])))&gt;INDIRECT(ADDRESS(11+MATCH(LEFT(Table7[[#This Row],[Min]],FIND("-",Table7[[#This Row],[Min]])-1),Table1[Content Sku],0),14,1,1,"Entities")),"review","ok"),"ok")</f>
        <v>ok</v>
      </c>
      <c r="U1384" t="s">
        <v>290</v>
      </c>
      <c r="V1384">
        <v>0</v>
      </c>
      <c r="W1384">
        <v>0</v>
      </c>
      <c r="X1384" t="s">
        <v>8</v>
      </c>
      <c r="Y138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290</v>
      </c>
      <c r="V1385">
        <v>0</v>
      </c>
      <c r="W1385">
        <v>0</v>
      </c>
      <c r="X1385" t="s">
        <v>8</v>
      </c>
      <c r="Y138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290</v>
      </c>
      <c r="V1386">
        <v>0</v>
      </c>
      <c r="W1386">
        <v>0</v>
      </c>
      <c r="X1386" t="s">
        <v>8</v>
      </c>
      <c r="Y1386"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290</v>
      </c>
      <c r="V1387">
        <v>0</v>
      </c>
      <c r="W1387">
        <v>0</v>
      </c>
      <c r="X1387" t="s">
        <v>8</v>
      </c>
      <c r="Y1387"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290</v>
      </c>
      <c r="V1388">
        <v>0</v>
      </c>
      <c r="W1388">
        <v>0</v>
      </c>
      <c r="X1388" t="s">
        <v>8</v>
      </c>
      <c r="Y1388"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290</v>
      </c>
      <c r="V1389">
        <v>0</v>
      </c>
      <c r="W1389">
        <v>0</v>
      </c>
      <c r="X1389" t="s">
        <v>8</v>
      </c>
      <c r="Y1389"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290</v>
      </c>
      <c r="V1390">
        <v>0</v>
      </c>
      <c r="W1390">
        <v>0</v>
      </c>
      <c r="X1390" t="s">
        <v>8</v>
      </c>
      <c r="Y1390"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138</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290</v>
      </c>
      <c r="V1391">
        <v>0</v>
      </c>
      <c r="W1391">
        <v>0</v>
      </c>
      <c r="X1391" t="s">
        <v>8</v>
      </c>
      <c r="Y1391"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290</v>
      </c>
      <c r="V1392">
        <v>0</v>
      </c>
      <c r="W1392">
        <v>0</v>
      </c>
      <c r="X1392" t="s">
        <v>8</v>
      </c>
      <c r="Y1392"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290</v>
      </c>
      <c r="V1393">
        <v>0</v>
      </c>
      <c r="W1393">
        <v>0</v>
      </c>
      <c r="X1393" t="s">
        <v>8</v>
      </c>
      <c r="Y1393"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6500</v>
      </c>
      <c r="G1394">
        <v>0</v>
      </c>
      <c r="H1394" t="s">
        <v>206</v>
      </c>
      <c r="I1394" s="75" t="str">
        <f ca="1">IF(Table7[[#This Row],[Type]]="KILL",IF(_xlfn.NUMBERVALUE(RIGHT(Table7[[#This Row],[Min]],LEN(Table7[[#This Row],[Min]])-FIND("-",Table7[[#This Row],[Min]])))&gt;INDIRECT(ADDRESS(11+MATCH(LEFT(Table7[[#This Row],[Min]],FIND("-",Table7[[#This Row],[Min]])-1),Table1[Content Sku],0),14,1,1,"Entities")),"review","ok"),"ok")</f>
        <v>ok</v>
      </c>
      <c r="U1394" t="s">
        <v>290</v>
      </c>
      <c r="V1394">
        <v>0</v>
      </c>
      <c r="W1394">
        <v>0</v>
      </c>
      <c r="X1394" t="s">
        <v>8</v>
      </c>
      <c r="Y139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290</v>
      </c>
      <c r="V1395">
        <v>0</v>
      </c>
      <c r="W1395">
        <v>0</v>
      </c>
      <c r="X1395" t="s">
        <v>8</v>
      </c>
      <c r="Y139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0</v>
      </c>
      <c r="G1396">
        <v>0</v>
      </c>
      <c r="H1396" t="s">
        <v>8</v>
      </c>
      <c r="I1396" s="75" t="str">
        <f ca="1">IF(Table7[[#This Row],[Type]]="KILL",IF(_xlfn.NUMBERVALUE(RIGHT(Table7[[#This Row],[Min]],LEN(Table7[[#This Row],[Min]])-FIND("-",Table7[[#This Row],[Min]])))&gt;INDIRECT(ADDRESS(11+MATCH(LEFT(Table7[[#This Row],[Min]],FIND("-",Table7[[#This Row],[Min]])-1),Table1[Content Sku],0),14,1,1,"Entities")),"review","ok"),"ok")</f>
        <v>ok</v>
      </c>
      <c r="U1396" t="s">
        <v>290</v>
      </c>
      <c r="V1396">
        <v>0</v>
      </c>
      <c r="W1396">
        <v>0</v>
      </c>
      <c r="X1396" t="s">
        <v>8</v>
      </c>
      <c r="Y1396"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10000</v>
      </c>
      <c r="G1397">
        <v>0</v>
      </c>
      <c r="H1397" t="s">
        <v>206</v>
      </c>
      <c r="I1397" s="75" t="str">
        <f ca="1">IF(Table7[[#This Row],[Type]]="KILL",IF(_xlfn.NUMBERVALUE(RIGHT(Table7[[#This Row],[Min]],LEN(Table7[[#This Row],[Min]])-FIND("-",Table7[[#This Row],[Min]])))&gt;INDIRECT(ADDRESS(11+MATCH(LEFT(Table7[[#This Row],[Min]],FIND("-",Table7[[#This Row],[Min]])-1),Table1[Content Sku],0),14,1,1,"Entities")),"review","ok"),"ok")</f>
        <v>ok</v>
      </c>
      <c r="U1397" t="s">
        <v>290</v>
      </c>
      <c r="V1397">
        <v>0</v>
      </c>
      <c r="W1397">
        <v>0</v>
      </c>
      <c r="X1397" t="s">
        <v>8</v>
      </c>
      <c r="Y1397"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290</v>
      </c>
      <c r="V1398">
        <v>0</v>
      </c>
      <c r="W1398">
        <v>0</v>
      </c>
      <c r="X1398" t="s">
        <v>8</v>
      </c>
      <c r="Y1398"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0</v>
      </c>
      <c r="G1399">
        <v>0</v>
      </c>
      <c r="H1399" t="s">
        <v>8</v>
      </c>
      <c r="I1399" s="75" t="str">
        <f ca="1">IF(Table7[[#This Row],[Type]]="KILL",IF(_xlfn.NUMBERVALUE(RIGHT(Table7[[#This Row],[Min]],LEN(Table7[[#This Row],[Min]])-FIND("-",Table7[[#This Row],[Min]])))&gt;INDIRECT(ADDRESS(11+MATCH(LEFT(Table7[[#This Row],[Min]],FIND("-",Table7[[#This Row],[Min]])-1),Table1[Content Sku],0),14,1,1,"Entities")),"review","ok"),"ok")</f>
        <v>ok</v>
      </c>
      <c r="U1399" t="s">
        <v>290</v>
      </c>
      <c r="V1399">
        <v>0</v>
      </c>
      <c r="W1399">
        <v>0</v>
      </c>
      <c r="X1399" t="s">
        <v>8</v>
      </c>
      <c r="Y1399"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8000</v>
      </c>
      <c r="G1400">
        <v>0</v>
      </c>
      <c r="H1400" t="s">
        <v>206</v>
      </c>
      <c r="I1400" s="75" t="str">
        <f ca="1">IF(Table7[[#This Row],[Type]]="KILL",IF(_xlfn.NUMBERVALUE(RIGHT(Table7[[#This Row],[Min]],LEN(Table7[[#This Row],[Min]])-FIND("-",Table7[[#This Row],[Min]])))&gt;INDIRECT(ADDRESS(11+MATCH(LEFT(Table7[[#This Row],[Min]],FIND("-",Table7[[#This Row],[Min]])-1),Table1[Content Sku],0),14,1,1,"Entities")),"review","ok"),"ok")</f>
        <v>ok</v>
      </c>
      <c r="U1400" t="s">
        <v>420</v>
      </c>
      <c r="V1400">
        <v>80000</v>
      </c>
      <c r="W1400">
        <v>0</v>
      </c>
      <c r="X1400" t="s">
        <v>206</v>
      </c>
      <c r="Y1400"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420</v>
      </c>
      <c r="V1401">
        <v>0</v>
      </c>
      <c r="W1401">
        <v>0</v>
      </c>
      <c r="X1401" t="s">
        <v>8</v>
      </c>
      <c r="Y1401"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0</v>
      </c>
      <c r="G1402">
        <v>0</v>
      </c>
      <c r="H1402" t="s">
        <v>8</v>
      </c>
      <c r="I1402" s="75" t="str">
        <f ca="1">IF(Table7[[#This Row],[Type]]="KILL",IF(_xlfn.NUMBERVALUE(RIGHT(Table7[[#This Row],[Min]],LEN(Table7[[#This Row],[Min]])-FIND("-",Table7[[#This Row],[Min]])))&gt;INDIRECT(ADDRESS(11+MATCH(LEFT(Table7[[#This Row],[Min]],FIND("-",Table7[[#This Row],[Min]])-1),Table1[Content Sku],0),14,1,1,"Entities")),"review","ok"),"ok")</f>
        <v>ok</v>
      </c>
      <c r="U1402" t="s">
        <v>420</v>
      </c>
      <c r="V1402">
        <v>0</v>
      </c>
      <c r="W1402">
        <v>0</v>
      </c>
      <c r="X1402" t="s">
        <v>8</v>
      </c>
      <c r="Y1402"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t="s">
        <v>5238</v>
      </c>
      <c r="G1403" t="s">
        <v>4481</v>
      </c>
      <c r="H1403" t="s">
        <v>4482</v>
      </c>
      <c r="I1403" s="75" t="str">
        <f ca="1">IF(Table7[[#This Row],[Type]]="KILL",IF(_xlfn.NUMBERVALUE(RIGHT(Table7[[#This Row],[Min]],LEN(Table7[[#This Row],[Min]])-FIND("-",Table7[[#This Row],[Min]])))&gt;INDIRECT(ADDRESS(11+MATCH(LEFT(Table7[[#This Row],[Min]],FIND("-",Table7[[#This Row],[Min]])-1),Table1[Content Sku],0),14,1,1,"Entities")),"review","ok"),"ok")</f>
        <v>ok</v>
      </c>
      <c r="U1403" t="s">
        <v>420</v>
      </c>
      <c r="V1403">
        <v>70000</v>
      </c>
      <c r="W1403">
        <v>0</v>
      </c>
      <c r="X1403" t="s">
        <v>206</v>
      </c>
      <c r="Y1403"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420</v>
      </c>
      <c r="V1404">
        <v>0</v>
      </c>
      <c r="W1404">
        <v>0</v>
      </c>
      <c r="X1404" t="s">
        <v>8</v>
      </c>
      <c r="Y140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v>240</v>
      </c>
      <c r="G1405">
        <v>0</v>
      </c>
      <c r="H1405" t="s">
        <v>4443</v>
      </c>
      <c r="I1405" s="75" t="str">
        <f ca="1">IF(Table7[[#This Row],[Type]]="KILL",IF(_xlfn.NUMBERVALUE(RIGHT(Table7[[#This Row],[Min]],LEN(Table7[[#This Row],[Min]])-FIND("-",Table7[[#This Row],[Min]])))&gt;INDIRECT(ADDRESS(11+MATCH(LEFT(Table7[[#This Row],[Min]],FIND("-",Table7[[#This Row],[Min]])-1),Table1[Content Sku],0),14,1,1,"Entities")),"review","ok"),"ok")</f>
        <v>ok</v>
      </c>
      <c r="U1405" t="s">
        <v>292</v>
      </c>
      <c r="V1405">
        <v>0</v>
      </c>
      <c r="W1405">
        <v>20000</v>
      </c>
      <c r="X1405" t="s">
        <v>206</v>
      </c>
      <c r="Y140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t="s">
        <v>5239</v>
      </c>
      <c r="G1406" t="s">
        <v>4481</v>
      </c>
      <c r="H1406" t="s">
        <v>4482</v>
      </c>
      <c r="I1406" s="75" t="str">
        <f ca="1">IF(Table7[[#This Row],[Type]]="KILL",IF(_xlfn.NUMBERVALUE(RIGHT(Table7[[#This Row],[Min]],LEN(Table7[[#This Row],[Min]])-FIND("-",Table7[[#This Row],[Min]])))&gt;INDIRECT(ADDRESS(11+MATCH(LEFT(Table7[[#This Row],[Min]],FIND("-",Table7[[#This Row],[Min]])-1),Table1[Content Sku],0),14,1,1,"Entities")),"review","ok"),"ok")</f>
        <v>ok</v>
      </c>
      <c r="U1406" t="s">
        <v>292</v>
      </c>
      <c r="V1406">
        <v>0</v>
      </c>
      <c r="W1406">
        <v>29000</v>
      </c>
      <c r="X1406" t="s">
        <v>206</v>
      </c>
      <c r="Y1406"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292</v>
      </c>
      <c r="V1407">
        <v>0</v>
      </c>
      <c r="W1407">
        <v>20000</v>
      </c>
      <c r="X1407" t="s">
        <v>206</v>
      </c>
      <c r="Y1407"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v>0</v>
      </c>
      <c r="G1408">
        <v>0</v>
      </c>
      <c r="H1408" t="s">
        <v>8</v>
      </c>
      <c r="I1408" s="75" t="str">
        <f ca="1">IF(Table7[[#This Row],[Type]]="KILL",IF(_xlfn.NUMBERVALUE(RIGHT(Table7[[#This Row],[Min]],LEN(Table7[[#This Row],[Min]])-FIND("-",Table7[[#This Row],[Min]])))&gt;INDIRECT(ADDRESS(11+MATCH(LEFT(Table7[[#This Row],[Min]],FIND("-",Table7[[#This Row],[Min]])-1),Table1[Content Sku],0),14,1,1,"Entities")),"review","ok"),"ok")</f>
        <v>ok</v>
      </c>
      <c r="U1408" t="s">
        <v>292</v>
      </c>
      <c r="V1408">
        <v>0</v>
      </c>
      <c r="W1408">
        <v>0</v>
      </c>
      <c r="X1408" t="s">
        <v>8</v>
      </c>
      <c r="Y1408"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3500</v>
      </c>
      <c r="G1409">
        <v>0</v>
      </c>
      <c r="H1409" t="s">
        <v>206</v>
      </c>
      <c r="I1409" s="75" t="str">
        <f ca="1">IF(Table7[[#This Row],[Type]]="KILL",IF(_xlfn.NUMBERVALUE(RIGHT(Table7[[#This Row],[Min]],LEN(Table7[[#This Row],[Min]])-FIND("-",Table7[[#This Row],[Min]])))&gt;INDIRECT(ADDRESS(11+MATCH(LEFT(Table7[[#This Row],[Min]],FIND("-",Table7[[#This Row],[Min]])-1),Table1[Content Sku],0),14,1,1,"Entities")),"review","ok"),"ok")</f>
        <v>ok</v>
      </c>
      <c r="U1409" t="s">
        <v>294</v>
      </c>
      <c r="V1409">
        <v>0</v>
      </c>
      <c r="W1409">
        <v>18000</v>
      </c>
      <c r="X1409" t="s">
        <v>206</v>
      </c>
      <c r="Y1409"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0</v>
      </c>
      <c r="G1410">
        <v>0</v>
      </c>
      <c r="H1410" s="179" t="s">
        <v>8</v>
      </c>
      <c r="I1410" s="75" t="str">
        <f ca="1">IF(Table7[[#This Row],[Type]]="KILL",IF(_xlfn.NUMBERVALUE(RIGHT(Table7[[#This Row],[Min]],LEN(Table7[[#This Row],[Min]])-FIND("-",Table7[[#This Row],[Min]])))&gt;INDIRECT(ADDRESS(11+MATCH(LEFT(Table7[[#This Row],[Min]],FIND("-",Table7[[#This Row],[Min]])-1),Table1[Content Sku],0),14,1,1,"Entities")),"review","ok"),"ok")</f>
        <v>ok</v>
      </c>
      <c r="U1410" t="s">
        <v>294</v>
      </c>
      <c r="V1410">
        <v>0</v>
      </c>
      <c r="W1410">
        <v>0</v>
      </c>
      <c r="X1410" t="s">
        <v>8</v>
      </c>
      <c r="Y1410"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6300</v>
      </c>
      <c r="G1411">
        <v>0</v>
      </c>
      <c r="H1411" t="s">
        <v>206</v>
      </c>
      <c r="I1411" s="75" t="str">
        <f ca="1">IF(Table7[[#This Row],[Type]]="KILL",IF(_xlfn.NUMBERVALUE(RIGHT(Table7[[#This Row],[Min]],LEN(Table7[[#This Row],[Min]])-FIND("-",Table7[[#This Row],[Min]])))&gt;INDIRECT(ADDRESS(11+MATCH(LEFT(Table7[[#This Row],[Min]],FIND("-",Table7[[#This Row],[Min]])-1),Table1[Content Sku],0),14,1,1,"Entities")),"review","ok"),"ok")</f>
        <v>ok</v>
      </c>
      <c r="U1411" t="s">
        <v>294</v>
      </c>
      <c r="V1411">
        <v>0</v>
      </c>
      <c r="W1411">
        <v>0</v>
      </c>
      <c r="X1411" t="s">
        <v>8</v>
      </c>
      <c r="Y1411"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294</v>
      </c>
      <c r="V1412">
        <v>0</v>
      </c>
      <c r="W1412">
        <v>0</v>
      </c>
      <c r="X1412" t="s">
        <v>8</v>
      </c>
      <c r="Y1412"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301</v>
      </c>
      <c r="V1413">
        <v>0</v>
      </c>
      <c r="W1413">
        <v>0</v>
      </c>
      <c r="X1413" t="s">
        <v>8</v>
      </c>
      <c r="Y1413"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301</v>
      </c>
      <c r="V1414">
        <v>0</v>
      </c>
      <c r="W1414">
        <v>220</v>
      </c>
      <c r="X1414" t="s">
        <v>4443</v>
      </c>
      <c r="Y141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301</v>
      </c>
      <c r="V1415">
        <v>20000</v>
      </c>
      <c r="W1415">
        <v>0</v>
      </c>
      <c r="X1415" t="s">
        <v>206</v>
      </c>
      <c r="Y141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16000</v>
      </c>
      <c r="H1416" t="s">
        <v>206</v>
      </c>
      <c r="I1416" s="75" t="str">
        <f ca="1">IF(Table7[[#This Row],[Type]]="KILL",IF(_xlfn.NUMBERVALUE(RIGHT(Table7[[#This Row],[Min]],LEN(Table7[[#This Row],[Min]])-FIND("-",Table7[[#This Row],[Min]])))&gt;INDIRECT(ADDRESS(11+MATCH(LEFT(Table7[[#This Row],[Min]],FIND("-",Table7[[#This Row],[Min]])-1),Table1[Content Sku],0),14,1,1,"Entities")),"review","ok"),"ok")</f>
        <v>ok</v>
      </c>
      <c r="U1416" t="s">
        <v>303</v>
      </c>
      <c r="V1416">
        <v>0</v>
      </c>
      <c r="W1416">
        <v>0</v>
      </c>
      <c r="X1416" t="s">
        <v>8</v>
      </c>
      <c r="Y1416"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303</v>
      </c>
      <c r="V1417">
        <v>0</v>
      </c>
      <c r="W1417">
        <v>0</v>
      </c>
      <c r="X1417" t="s">
        <v>8</v>
      </c>
      <c r="Y1417"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303</v>
      </c>
      <c r="V1418">
        <v>23000</v>
      </c>
      <c r="W1418">
        <v>0</v>
      </c>
      <c r="X1418" t="s">
        <v>206</v>
      </c>
      <c r="Y1418"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0</v>
      </c>
      <c r="G1419">
        <v>0</v>
      </c>
      <c r="H1419" t="s">
        <v>8</v>
      </c>
      <c r="I1419" s="75" t="str">
        <f ca="1">IF(Table7[[#This Row],[Type]]="KILL",IF(_xlfn.NUMBERVALUE(RIGHT(Table7[[#This Row],[Min]],LEN(Table7[[#This Row],[Min]])-FIND("-",Table7[[#This Row],[Min]])))&gt;INDIRECT(ADDRESS(11+MATCH(LEFT(Table7[[#This Row],[Min]],FIND("-",Table7[[#This Row],[Min]])-1),Table1[Content Sku],0),14,1,1,"Entities")),"review","ok"),"ok")</f>
        <v>ok</v>
      </c>
      <c r="U1419" t="s">
        <v>303</v>
      </c>
      <c r="V1419">
        <v>25000</v>
      </c>
      <c r="W1419">
        <v>0</v>
      </c>
      <c r="X1419" t="s">
        <v>206</v>
      </c>
      <c r="Y1419"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4500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305</v>
      </c>
      <c r="V1420">
        <v>0</v>
      </c>
      <c r="W1420">
        <v>0</v>
      </c>
      <c r="X1420" t="s">
        <v>8</v>
      </c>
      <c r="Y1420"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24000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305</v>
      </c>
      <c r="V1421">
        <v>30000</v>
      </c>
      <c r="W1421">
        <v>0</v>
      </c>
      <c r="X1421" t="s">
        <v>206</v>
      </c>
      <c r="Y1421"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12000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305</v>
      </c>
      <c r="V1422">
        <v>0</v>
      </c>
      <c r="W1422">
        <v>0</v>
      </c>
      <c r="X1422" t="s">
        <v>8</v>
      </c>
      <c r="Y1422"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18000</v>
      </c>
      <c r="G1423">
        <v>0</v>
      </c>
      <c r="H1423" t="s">
        <v>206</v>
      </c>
      <c r="I1423" s="75" t="str">
        <f ca="1">IF(Table7[[#This Row],[Type]]="KILL",IF(_xlfn.NUMBERVALUE(RIGHT(Table7[[#This Row],[Min]],LEN(Table7[[#This Row],[Min]])-FIND("-",Table7[[#This Row],[Min]])))&gt;INDIRECT(ADDRESS(11+MATCH(LEFT(Table7[[#This Row],[Min]],FIND("-",Table7[[#This Row],[Min]])-1),Table1[Content Sku],0),14,1,1,"Entities")),"review","ok"),"ok")</f>
        <v>ok</v>
      </c>
      <c r="U1423" t="s">
        <v>305</v>
      </c>
      <c r="V1423">
        <v>0</v>
      </c>
      <c r="W1423">
        <v>220</v>
      </c>
      <c r="X1423" t="s">
        <v>4443</v>
      </c>
      <c r="Y1423"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0</v>
      </c>
      <c r="G1424">
        <v>0</v>
      </c>
      <c r="H1424" t="s">
        <v>8</v>
      </c>
      <c r="I1424" s="75" t="str">
        <f ca="1">IF(Table7[[#This Row],[Type]]="KILL",IF(_xlfn.NUMBERVALUE(RIGHT(Table7[[#This Row],[Min]],LEN(Table7[[#This Row],[Min]])-FIND("-",Table7[[#This Row],[Min]])))&gt;INDIRECT(ADDRESS(11+MATCH(LEFT(Table7[[#This Row],[Min]],FIND("-",Table7[[#This Row],[Min]])-1),Table1[Content Sku],0),14,1,1,"Entities")),"review","ok"),"ok")</f>
        <v>ok</v>
      </c>
      <c r="U1424" t="s">
        <v>305</v>
      </c>
      <c r="V1424">
        <v>30000</v>
      </c>
      <c r="W1424">
        <v>0</v>
      </c>
      <c r="X1424" t="s">
        <v>206</v>
      </c>
      <c r="Y142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4000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307</v>
      </c>
      <c r="V1425">
        <v>0</v>
      </c>
      <c r="W1425">
        <v>0</v>
      </c>
      <c r="X1425" t="s">
        <v>8</v>
      </c>
      <c r="Y142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38000</v>
      </c>
      <c r="G1426">
        <v>0</v>
      </c>
      <c r="H1426" t="s">
        <v>206</v>
      </c>
      <c r="I1426" s="75" t="str">
        <f ca="1">IF(Table7[[#This Row],[Type]]="KILL",IF(_xlfn.NUMBERVALUE(RIGHT(Table7[[#This Row],[Min]],LEN(Table7[[#This Row],[Min]])-FIND("-",Table7[[#This Row],[Min]])))&gt;INDIRECT(ADDRESS(11+MATCH(LEFT(Table7[[#This Row],[Min]],FIND("-",Table7[[#This Row],[Min]])-1),Table1[Content Sku],0),14,1,1,"Entities")),"review","ok"),"ok")</f>
        <v>ok</v>
      </c>
      <c r="U1426" t="s">
        <v>307</v>
      </c>
      <c r="V1426">
        <v>30000</v>
      </c>
      <c r="W1426">
        <v>0</v>
      </c>
      <c r="X1426" t="s">
        <v>206</v>
      </c>
      <c r="Y1426"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0</v>
      </c>
      <c r="G1427">
        <v>0</v>
      </c>
      <c r="H1427" t="s">
        <v>8</v>
      </c>
      <c r="I1427" s="75" t="str">
        <f ca="1">IF(Table7[[#This Row],[Type]]="KILL",IF(_xlfn.NUMBERVALUE(RIGHT(Table7[[#This Row],[Min]],LEN(Table7[[#This Row],[Min]])-FIND("-",Table7[[#This Row],[Min]])))&gt;INDIRECT(ADDRESS(11+MATCH(LEFT(Table7[[#This Row],[Min]],FIND("-",Table7[[#This Row],[Min]])-1),Table1[Content Sku],0),14,1,1,"Entities")),"review","ok"),"ok")</f>
        <v>ok</v>
      </c>
      <c r="U1427" t="s">
        <v>307</v>
      </c>
      <c r="V1427">
        <v>0</v>
      </c>
      <c r="W1427">
        <v>0</v>
      </c>
      <c r="X1427" t="s">
        <v>8</v>
      </c>
      <c r="Y1427"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18000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307</v>
      </c>
      <c r="V1428">
        <v>0</v>
      </c>
      <c r="W1428">
        <v>0</v>
      </c>
      <c r="X1428" t="s">
        <v>8</v>
      </c>
      <c r="Y1428"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45000</v>
      </c>
      <c r="G1429">
        <v>0</v>
      </c>
      <c r="H1429" t="s">
        <v>206</v>
      </c>
      <c r="I1429" s="75" t="str">
        <f ca="1">IF(Table7[[#This Row],[Type]]="KILL",IF(_xlfn.NUMBERVALUE(RIGHT(Table7[[#This Row],[Min]],LEN(Table7[[#This Row],[Min]])-FIND("-",Table7[[#This Row],[Min]])))&gt;INDIRECT(ADDRESS(11+MATCH(LEFT(Table7[[#This Row],[Min]],FIND("-",Table7[[#This Row],[Min]])-1),Table1[Content Sku],0),14,1,1,"Entities")),"review","ok"),"ok")</f>
        <v>ok</v>
      </c>
      <c r="U1429" t="s">
        <v>307</v>
      </c>
      <c r="V1429">
        <v>0</v>
      </c>
      <c r="W1429">
        <v>0</v>
      </c>
      <c r="X1429" t="s">
        <v>8</v>
      </c>
      <c r="Y1429"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307</v>
      </c>
      <c r="V1430">
        <v>28000</v>
      </c>
      <c r="W1430">
        <v>0</v>
      </c>
      <c r="X1430" t="s">
        <v>206</v>
      </c>
      <c r="Y1430"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0</v>
      </c>
      <c r="G1431">
        <v>0</v>
      </c>
      <c r="H1431" t="s">
        <v>8</v>
      </c>
      <c r="I1431" s="75" t="str">
        <f ca="1">IF(Table7[[#This Row],[Type]]="KILL",IF(_xlfn.NUMBERVALUE(RIGHT(Table7[[#This Row],[Min]],LEN(Table7[[#This Row],[Min]])-FIND("-",Table7[[#This Row],[Min]])))&gt;INDIRECT(ADDRESS(11+MATCH(LEFT(Table7[[#This Row],[Min]],FIND("-",Table7[[#This Row],[Min]])-1),Table1[Content Sku],0),14,1,1,"Entities")),"review","ok"),"ok")</f>
        <v>ok</v>
      </c>
      <c r="U1431" t="s">
        <v>307</v>
      </c>
      <c r="V1431">
        <v>0</v>
      </c>
      <c r="W1431">
        <v>0</v>
      </c>
      <c r="X1431" t="s">
        <v>8</v>
      </c>
      <c r="Y1431"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28000</v>
      </c>
      <c r="G1432">
        <v>0</v>
      </c>
      <c r="H1432" t="s">
        <v>206</v>
      </c>
      <c r="I1432" s="75" t="str">
        <f ca="1">IF(Table7[[#This Row],[Type]]="KILL",IF(_xlfn.NUMBERVALUE(RIGHT(Table7[[#This Row],[Min]],LEN(Table7[[#This Row],[Min]])-FIND("-",Table7[[#This Row],[Min]])))&gt;INDIRECT(ADDRESS(11+MATCH(LEFT(Table7[[#This Row],[Min]],FIND("-",Table7[[#This Row],[Min]])-1),Table1[Content Sku],0),14,1,1,"Entities")),"review","ok"),"ok")</f>
        <v>ok</v>
      </c>
      <c r="U1432" t="s">
        <v>307</v>
      </c>
      <c r="V1432">
        <v>24000</v>
      </c>
      <c r="W1432">
        <v>0</v>
      </c>
      <c r="X1432" t="s">
        <v>206</v>
      </c>
      <c r="Y1432"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0</v>
      </c>
      <c r="G1433">
        <v>0</v>
      </c>
      <c r="H1433" t="s">
        <v>8</v>
      </c>
      <c r="I1433" s="75" t="str">
        <f ca="1">IF(Table7[[#This Row],[Type]]="KILL",IF(_xlfn.NUMBERVALUE(RIGHT(Table7[[#This Row],[Min]],LEN(Table7[[#This Row],[Min]])-FIND("-",Table7[[#This Row],[Min]])))&gt;INDIRECT(ADDRESS(11+MATCH(LEFT(Table7[[#This Row],[Min]],FIND("-",Table7[[#This Row],[Min]])-1),Table1[Content Sku],0),14,1,1,"Entities")),"review","ok"),"ok")</f>
        <v>ok</v>
      </c>
      <c r="U1433" t="s">
        <v>307</v>
      </c>
      <c r="V1433">
        <v>0</v>
      </c>
      <c r="W1433">
        <v>0</v>
      </c>
      <c r="X1433" t="s">
        <v>8</v>
      </c>
      <c r="Y1433"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28000</v>
      </c>
      <c r="G1434">
        <v>0</v>
      </c>
      <c r="H1434" t="s">
        <v>206</v>
      </c>
      <c r="I1434" s="75" t="str">
        <f ca="1">IF(Table7[[#This Row],[Type]]="KILL",IF(_xlfn.NUMBERVALUE(RIGHT(Table7[[#This Row],[Min]],LEN(Table7[[#This Row],[Min]])-FIND("-",Table7[[#This Row],[Min]])))&gt;INDIRECT(ADDRESS(11+MATCH(LEFT(Table7[[#This Row],[Min]],FIND("-",Table7[[#This Row],[Min]])-1),Table1[Content Sku],0),14,1,1,"Entities")),"review","ok"),"ok")</f>
        <v>ok</v>
      </c>
      <c r="U1434" t="s">
        <v>307</v>
      </c>
      <c r="V1434">
        <v>22000</v>
      </c>
      <c r="W1434">
        <v>0</v>
      </c>
      <c r="X1434" t="s">
        <v>206</v>
      </c>
      <c r="Y143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0</v>
      </c>
      <c r="G1435">
        <v>0</v>
      </c>
      <c r="H1435" t="s">
        <v>8</v>
      </c>
      <c r="I1435" s="75" t="str">
        <f ca="1">IF(Table7[[#This Row],[Type]]="KILL",IF(_xlfn.NUMBERVALUE(RIGHT(Table7[[#This Row],[Min]],LEN(Table7[[#This Row],[Min]])-FIND("-",Table7[[#This Row],[Min]])))&gt;INDIRECT(ADDRESS(11+MATCH(LEFT(Table7[[#This Row],[Min]],FIND("-",Table7[[#This Row],[Min]])-1),Table1[Content Sku],0),14,1,1,"Entities")),"review","ok"),"ok")</f>
        <v>ok</v>
      </c>
      <c r="U1435" t="s">
        <v>307</v>
      </c>
      <c r="V1435" t="s">
        <v>6890</v>
      </c>
      <c r="W1435" t="s">
        <v>4481</v>
      </c>
      <c r="X1435" t="s">
        <v>4482</v>
      </c>
      <c r="Y143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22</v>
      </c>
      <c r="F1436">
        <v>6000</v>
      </c>
      <c r="G1436">
        <v>0</v>
      </c>
      <c r="H1436" t="s">
        <v>206</v>
      </c>
      <c r="I1436" s="75" t="str">
        <f ca="1">IF(Table7[[#This Row],[Type]]="KILL",IF(_xlfn.NUMBERVALUE(RIGHT(Table7[[#This Row],[Min]],LEN(Table7[[#This Row],[Min]])-FIND("-",Table7[[#This Row],[Min]])))&gt;INDIRECT(ADDRESS(11+MATCH(LEFT(Table7[[#This Row],[Min]],FIND("-",Table7[[#This Row],[Min]])-1),Table1[Content Sku],0),14,1,1,"Entities")),"review","ok"),"ok")</f>
        <v>ok</v>
      </c>
      <c r="U1436" t="s">
        <v>307</v>
      </c>
      <c r="V1436">
        <v>0</v>
      </c>
      <c r="W1436">
        <v>0</v>
      </c>
      <c r="X1436" t="s">
        <v>8</v>
      </c>
      <c r="Y1436"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t="s">
        <v>5233</v>
      </c>
      <c r="G1437" t="s">
        <v>4481</v>
      </c>
      <c r="H1437" t="s">
        <v>4482</v>
      </c>
      <c r="I1437" s="75" t="str">
        <f ca="1">IF(Table7[[#This Row],[Type]]="KILL",IF(_xlfn.NUMBERVALUE(RIGHT(Table7[[#This Row],[Min]],LEN(Table7[[#This Row],[Min]])-FIND("-",Table7[[#This Row],[Min]])))&gt;INDIRECT(ADDRESS(11+MATCH(LEFT(Table7[[#This Row],[Min]],FIND("-",Table7[[#This Row],[Min]])-1),Table1[Content Sku],0),14,1,1,"Entities")),"review","ok"),"ok")</f>
        <v>ok</v>
      </c>
      <c r="U1437" t="s">
        <v>307</v>
      </c>
      <c r="V1437">
        <v>18000</v>
      </c>
      <c r="W1437">
        <v>0</v>
      </c>
      <c r="X1437" t="s">
        <v>206</v>
      </c>
      <c r="Y1437"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12000</v>
      </c>
      <c r="G1438">
        <v>0</v>
      </c>
      <c r="H1438" t="s">
        <v>206</v>
      </c>
      <c r="I1438" s="75" t="str">
        <f ca="1">IF(Table7[[#This Row],[Type]]="KILL",IF(_xlfn.NUMBERVALUE(RIGHT(Table7[[#This Row],[Min]],LEN(Table7[[#This Row],[Min]])-FIND("-",Table7[[#This Row],[Min]])))&gt;INDIRECT(ADDRESS(11+MATCH(LEFT(Table7[[#This Row],[Min]],FIND("-",Table7[[#This Row],[Min]])-1),Table1[Content Sku],0),14,1,1,"Entities")),"review","ok"),"ok")</f>
        <v>ok</v>
      </c>
      <c r="U1438" t="s">
        <v>307</v>
      </c>
      <c r="V1438">
        <v>0</v>
      </c>
      <c r="W1438">
        <v>0</v>
      </c>
      <c r="X1438" t="s">
        <v>8</v>
      </c>
      <c r="Y1438"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307</v>
      </c>
      <c r="V1439">
        <v>330</v>
      </c>
      <c r="W1439">
        <v>0</v>
      </c>
      <c r="X1439" t="s">
        <v>4443</v>
      </c>
      <c r="Y1439"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307</v>
      </c>
      <c r="V1440">
        <v>0</v>
      </c>
      <c r="W1440">
        <v>0</v>
      </c>
      <c r="X1440" t="s">
        <v>8</v>
      </c>
      <c r="Y1440"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0</v>
      </c>
      <c r="G1441">
        <v>0</v>
      </c>
      <c r="H1441" t="s">
        <v>8</v>
      </c>
      <c r="I1441" s="75" t="str">
        <f ca="1">IF(Table7[[#This Row],[Type]]="KILL",IF(_xlfn.NUMBERVALUE(RIGHT(Table7[[#This Row],[Min]],LEN(Table7[[#This Row],[Min]])-FIND("-",Table7[[#This Row],[Min]])))&gt;INDIRECT(ADDRESS(11+MATCH(LEFT(Table7[[#This Row],[Min]],FIND("-",Table7[[#This Row],[Min]])-1),Table1[Content Sku],0),14,1,1,"Entities")),"review","ok"),"ok")</f>
        <v>ok</v>
      </c>
      <c r="U1441" t="s">
        <v>307</v>
      </c>
      <c r="V1441">
        <v>30000</v>
      </c>
      <c r="W1441">
        <v>0</v>
      </c>
      <c r="X1441" t="s">
        <v>206</v>
      </c>
      <c r="Y1441"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5000</v>
      </c>
      <c r="G1442">
        <v>0</v>
      </c>
      <c r="H1442" t="s">
        <v>206</v>
      </c>
      <c r="I1442" s="75" t="str">
        <f ca="1">IF(Table7[[#This Row],[Type]]="KILL",IF(_xlfn.NUMBERVALUE(RIGHT(Table7[[#This Row],[Min]],LEN(Table7[[#This Row],[Min]])-FIND("-",Table7[[#This Row],[Min]])))&gt;INDIRECT(ADDRESS(11+MATCH(LEFT(Table7[[#This Row],[Min]],FIND("-",Table7[[#This Row],[Min]])-1),Table1[Content Sku],0),14,1,1,"Entities")),"review","ok"),"ok")</f>
        <v>ok</v>
      </c>
      <c r="U1442" t="s">
        <v>307</v>
      </c>
      <c r="V1442">
        <v>0</v>
      </c>
      <c r="W1442">
        <v>0</v>
      </c>
      <c r="X1442" t="s">
        <v>8</v>
      </c>
      <c r="Y1442"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0</v>
      </c>
      <c r="G1443">
        <v>0</v>
      </c>
      <c r="H1443" t="s">
        <v>8</v>
      </c>
      <c r="I1443" s="75" t="str">
        <f ca="1">IF(Table7[[#This Row],[Type]]="KILL",IF(_xlfn.NUMBERVALUE(RIGHT(Table7[[#This Row],[Min]],LEN(Table7[[#This Row],[Min]])-FIND("-",Table7[[#This Row],[Min]])))&gt;INDIRECT(ADDRESS(11+MATCH(LEFT(Table7[[#This Row],[Min]],FIND("-",Table7[[#This Row],[Min]])-1),Table1[Content Sku],0),14,1,1,"Entities")),"review","ok"),"ok")</f>
        <v>ok</v>
      </c>
      <c r="U1443" t="s">
        <v>310</v>
      </c>
      <c r="V1443">
        <v>29000</v>
      </c>
      <c r="W1443">
        <v>0</v>
      </c>
      <c r="X1443" t="s">
        <v>206</v>
      </c>
      <c r="Y1443"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120</v>
      </c>
      <c r="G1444">
        <v>0</v>
      </c>
      <c r="H1444" t="s">
        <v>4443</v>
      </c>
      <c r="I1444" s="75" t="str">
        <f ca="1">IF(Table7[[#This Row],[Type]]="KILL",IF(_xlfn.NUMBERVALUE(RIGHT(Table7[[#This Row],[Min]],LEN(Table7[[#This Row],[Min]])-FIND("-",Table7[[#This Row],[Min]])))&gt;INDIRECT(ADDRESS(11+MATCH(LEFT(Table7[[#This Row],[Min]],FIND("-",Table7[[#This Row],[Min]])-1),Table1[Content Sku],0),14,1,1,"Entities")),"review","ok"),"ok")</f>
        <v>ok</v>
      </c>
      <c r="U1444" t="s">
        <v>310</v>
      </c>
      <c r="V1444">
        <v>0</v>
      </c>
      <c r="W1444">
        <v>0</v>
      </c>
      <c r="X1444" t="s">
        <v>8</v>
      </c>
      <c r="Y144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0</v>
      </c>
      <c r="G1445">
        <v>10500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310</v>
      </c>
      <c r="V1445">
        <v>0</v>
      </c>
      <c r="W1445">
        <v>0</v>
      </c>
      <c r="X1445" t="s">
        <v>8</v>
      </c>
      <c r="Y144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4000</v>
      </c>
      <c r="G1446">
        <v>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310</v>
      </c>
      <c r="V1446">
        <v>35000</v>
      </c>
      <c r="W1446">
        <v>0</v>
      </c>
      <c r="X1446" t="s">
        <v>206</v>
      </c>
      <c r="Y1446"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0</v>
      </c>
      <c r="G1447">
        <v>7000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310</v>
      </c>
      <c r="V1447">
        <v>0</v>
      </c>
      <c r="W1447">
        <v>0</v>
      </c>
      <c r="X1447" t="s">
        <v>8</v>
      </c>
      <c r="Y1447"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4000</v>
      </c>
      <c r="G1448">
        <v>0</v>
      </c>
      <c r="H1448" t="s">
        <v>206</v>
      </c>
      <c r="I1448" s="75" t="str">
        <f ca="1">IF(Table7[[#This Row],[Type]]="KILL",IF(_xlfn.NUMBERVALUE(RIGHT(Table7[[#This Row],[Min]],LEN(Table7[[#This Row],[Min]])-FIND("-",Table7[[#This Row],[Min]])))&gt;INDIRECT(ADDRESS(11+MATCH(LEFT(Table7[[#This Row],[Min]],FIND("-",Table7[[#This Row],[Min]])-1),Table1[Content Sku],0),14,1,1,"Entities")),"review","ok"),"ok")</f>
        <v>ok</v>
      </c>
      <c r="U1448" t="s">
        <v>310</v>
      </c>
      <c r="V1448">
        <v>0</v>
      </c>
      <c r="W1448">
        <v>0</v>
      </c>
      <c r="X1448" t="s">
        <v>8</v>
      </c>
      <c r="Y1448"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310</v>
      </c>
      <c r="V1449">
        <v>31000</v>
      </c>
      <c r="W1449">
        <v>0</v>
      </c>
      <c r="X1449" t="s">
        <v>206</v>
      </c>
      <c r="Y1449"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310</v>
      </c>
      <c r="V1450">
        <v>0</v>
      </c>
      <c r="W1450">
        <v>0</v>
      </c>
      <c r="X1450" t="s">
        <v>8</v>
      </c>
      <c r="Y1450"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310</v>
      </c>
      <c r="V1451">
        <v>0</v>
      </c>
      <c r="W1451">
        <v>0</v>
      </c>
      <c r="X1451" t="s">
        <v>8</v>
      </c>
      <c r="Y1451"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t="s">
        <v>5236</v>
      </c>
      <c r="G1452" t="s">
        <v>4481</v>
      </c>
      <c r="H1452" t="s">
        <v>4482</v>
      </c>
      <c r="I1452" s="75" t="str">
        <f ca="1">IF(Table7[[#This Row],[Type]]="KILL",IF(_xlfn.NUMBERVALUE(RIGHT(Table7[[#This Row],[Min]],LEN(Table7[[#This Row],[Min]])-FIND("-",Table7[[#This Row],[Min]])))&gt;INDIRECT(ADDRESS(11+MATCH(LEFT(Table7[[#This Row],[Min]],FIND("-",Table7[[#This Row],[Min]])-1),Table1[Content Sku],0),14,1,1,"Entities")),"review","ok"),"ok")</f>
        <v>ok</v>
      </c>
      <c r="U1452" t="s">
        <v>310</v>
      </c>
      <c r="V1452">
        <v>0</v>
      </c>
      <c r="W1452">
        <v>0</v>
      </c>
      <c r="X1452" t="s">
        <v>8</v>
      </c>
      <c r="Y1452"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8000</v>
      </c>
      <c r="G1453">
        <v>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310</v>
      </c>
      <c r="V1453">
        <v>45000</v>
      </c>
      <c r="W1453">
        <v>0</v>
      </c>
      <c r="X1453" t="s">
        <v>206</v>
      </c>
      <c r="Y1453"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7500</v>
      </c>
      <c r="H1454" t="s">
        <v>206</v>
      </c>
      <c r="I1454" s="75" t="str">
        <f ca="1">IF(Table7[[#This Row],[Type]]="KILL",IF(_xlfn.NUMBERVALUE(RIGHT(Table7[[#This Row],[Min]],LEN(Table7[[#This Row],[Min]])-FIND("-",Table7[[#This Row],[Min]])))&gt;INDIRECT(ADDRESS(11+MATCH(LEFT(Table7[[#This Row],[Min]],FIND("-",Table7[[#This Row],[Min]])-1),Table1[Content Sku],0),14,1,1,"Entities")),"review","ok"),"ok")</f>
        <v>ok</v>
      </c>
      <c r="U1454" t="s">
        <v>310</v>
      </c>
      <c r="V1454">
        <v>45000</v>
      </c>
      <c r="W1454">
        <v>0</v>
      </c>
      <c r="X1454" t="s">
        <v>206</v>
      </c>
      <c r="Y145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310</v>
      </c>
      <c r="V1455">
        <v>42000</v>
      </c>
      <c r="W1455">
        <v>0</v>
      </c>
      <c r="X1455" t="s">
        <v>206</v>
      </c>
      <c r="Y145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0</v>
      </c>
      <c r="H1456" t="s">
        <v>8</v>
      </c>
      <c r="I1456" s="75" t="str">
        <f ca="1">IF(Table7[[#This Row],[Type]]="KILL",IF(_xlfn.NUMBERVALUE(RIGHT(Table7[[#This Row],[Min]],LEN(Table7[[#This Row],[Min]])-FIND("-",Table7[[#This Row],[Min]])))&gt;INDIRECT(ADDRESS(11+MATCH(LEFT(Table7[[#This Row],[Min]],FIND("-",Table7[[#This Row],[Min]])-1),Table1[Content Sku],0),14,1,1,"Entities")),"review","ok"),"ok")</f>
        <v>ok</v>
      </c>
      <c r="U1456" t="s">
        <v>310</v>
      </c>
      <c r="V1456">
        <v>0</v>
      </c>
      <c r="W1456">
        <v>0</v>
      </c>
      <c r="X1456" t="s">
        <v>8</v>
      </c>
      <c r="Y1456"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0</v>
      </c>
      <c r="G1457">
        <v>6500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310</v>
      </c>
      <c r="V1457">
        <v>0</v>
      </c>
      <c r="W1457">
        <v>0</v>
      </c>
      <c r="X1457" t="s">
        <v>8</v>
      </c>
      <c r="Y1457"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4000</v>
      </c>
      <c r="G1458">
        <v>12000</v>
      </c>
      <c r="H1458" t="s">
        <v>206</v>
      </c>
      <c r="I1458" s="75" t="str">
        <f ca="1">IF(Table7[[#This Row],[Type]]="KILL",IF(_xlfn.NUMBERVALUE(RIGHT(Table7[[#This Row],[Min]],LEN(Table7[[#This Row],[Min]])-FIND("-",Table7[[#This Row],[Min]])))&gt;INDIRECT(ADDRESS(11+MATCH(LEFT(Table7[[#This Row],[Min]],FIND("-",Table7[[#This Row],[Min]])-1),Table1[Content Sku],0),14,1,1,"Entities")),"review","ok"),"ok")</f>
        <v>ok</v>
      </c>
      <c r="U1458" t="s">
        <v>310</v>
      </c>
      <c r="V1458">
        <v>0</v>
      </c>
      <c r="W1458">
        <v>0</v>
      </c>
      <c r="X1458" t="s">
        <v>8</v>
      </c>
      <c r="Y1458"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310</v>
      </c>
      <c r="V1459">
        <v>36000</v>
      </c>
      <c r="W1459">
        <v>0</v>
      </c>
      <c r="X1459" t="s">
        <v>206</v>
      </c>
      <c r="Y1459"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900</v>
      </c>
      <c r="G1460">
        <v>0</v>
      </c>
      <c r="H1460" t="s">
        <v>206</v>
      </c>
      <c r="I1460" s="75" t="str">
        <f ca="1">IF(Table7[[#This Row],[Type]]="KILL",IF(_xlfn.NUMBERVALUE(RIGHT(Table7[[#This Row],[Min]],LEN(Table7[[#This Row],[Min]])-FIND("-",Table7[[#This Row],[Min]])))&gt;INDIRECT(ADDRESS(11+MATCH(LEFT(Table7[[#This Row],[Min]],FIND("-",Table7[[#This Row],[Min]])-1),Table1[Content Sku],0),14,1,1,"Entities")),"review","ok"),"ok")</f>
        <v>ok</v>
      </c>
      <c r="U1460" t="s">
        <v>310</v>
      </c>
      <c r="V1460">
        <v>0</v>
      </c>
      <c r="W1460">
        <v>0</v>
      </c>
      <c r="X1460" t="s">
        <v>8</v>
      </c>
      <c r="Y1460"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0</v>
      </c>
      <c r="H1461" t="s">
        <v>8</v>
      </c>
      <c r="I1461" s="75" t="str">
        <f ca="1">IF(Table7[[#This Row],[Type]]="KILL",IF(_xlfn.NUMBERVALUE(RIGHT(Table7[[#This Row],[Min]],LEN(Table7[[#This Row],[Min]])-FIND("-",Table7[[#This Row],[Min]])))&gt;INDIRECT(ADDRESS(11+MATCH(LEFT(Table7[[#This Row],[Min]],FIND("-",Table7[[#This Row],[Min]])-1),Table1[Content Sku],0),14,1,1,"Entities")),"review","ok"),"ok")</f>
        <v>ok</v>
      </c>
      <c r="U1461" t="s">
        <v>310</v>
      </c>
      <c r="V1461">
        <v>0</v>
      </c>
      <c r="W1461">
        <v>0</v>
      </c>
      <c r="X1461" t="s">
        <v>8</v>
      </c>
      <c r="Y1461"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8500</v>
      </c>
      <c r="H1462" t="s">
        <v>206</v>
      </c>
      <c r="I1462" s="75" t="str">
        <f ca="1">IF(Table7[[#This Row],[Type]]="KILL",IF(_xlfn.NUMBERVALUE(RIGHT(Table7[[#This Row],[Min]],LEN(Table7[[#This Row],[Min]])-FIND("-",Table7[[#This Row],[Min]])))&gt;INDIRECT(ADDRESS(11+MATCH(LEFT(Table7[[#This Row],[Min]],FIND("-",Table7[[#This Row],[Min]])-1),Table1[Content Sku],0),14,1,1,"Entities")),"review","ok"),"ok")</f>
        <v>ok</v>
      </c>
      <c r="U1462" t="s">
        <v>310</v>
      </c>
      <c r="V1462">
        <v>28000</v>
      </c>
      <c r="W1462">
        <v>0</v>
      </c>
      <c r="X1462" t="s">
        <v>206</v>
      </c>
      <c r="Y1462"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310</v>
      </c>
      <c r="V1463">
        <v>44000</v>
      </c>
      <c r="W1463">
        <v>0</v>
      </c>
      <c r="X1463" t="s">
        <v>206</v>
      </c>
      <c r="Y1463"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312</v>
      </c>
      <c r="V1464">
        <v>0</v>
      </c>
      <c r="W1464">
        <v>0</v>
      </c>
      <c r="X1464" t="s">
        <v>8</v>
      </c>
      <c r="Y146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312</v>
      </c>
      <c r="V1465">
        <v>21000</v>
      </c>
      <c r="W1465">
        <v>0</v>
      </c>
      <c r="X1465" t="s">
        <v>206</v>
      </c>
      <c r="Y146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0</v>
      </c>
      <c r="G1466">
        <v>9500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312</v>
      </c>
      <c r="V1466">
        <v>0</v>
      </c>
      <c r="W1466">
        <v>0</v>
      </c>
      <c r="X1466" t="s">
        <v>8</v>
      </c>
      <c r="Y1466"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16000</v>
      </c>
      <c r="G1467">
        <v>0</v>
      </c>
      <c r="H1467" t="s">
        <v>206</v>
      </c>
      <c r="I1467" s="75" t="str">
        <f ca="1">IF(Table7[[#This Row],[Type]]="KILL",IF(_xlfn.NUMBERVALUE(RIGHT(Table7[[#This Row],[Min]],LEN(Table7[[#This Row],[Min]])-FIND("-",Table7[[#This Row],[Min]])))&gt;INDIRECT(ADDRESS(11+MATCH(LEFT(Table7[[#This Row],[Min]],FIND("-",Table7[[#This Row],[Min]])-1),Table1[Content Sku],0),14,1,1,"Entities")),"review","ok"),"ok")</f>
        <v>ok</v>
      </c>
      <c r="U1467" t="s">
        <v>312</v>
      </c>
      <c r="V1467">
        <v>0</v>
      </c>
      <c r="W1467">
        <v>0</v>
      </c>
      <c r="X1467" t="s">
        <v>8</v>
      </c>
      <c r="Y1467"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312</v>
      </c>
      <c r="V1468">
        <v>24000</v>
      </c>
      <c r="W1468">
        <v>0</v>
      </c>
      <c r="X1468" t="s">
        <v>206</v>
      </c>
      <c r="Y1468"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312</v>
      </c>
      <c r="V1469">
        <v>0</v>
      </c>
      <c r="W1469">
        <v>0</v>
      </c>
      <c r="X1469" t="s">
        <v>8</v>
      </c>
      <c r="Y1469"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124</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312</v>
      </c>
      <c r="V1470">
        <v>29000</v>
      </c>
      <c r="W1470">
        <v>0</v>
      </c>
      <c r="X1470" t="s">
        <v>206</v>
      </c>
      <c r="Y1470"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4442</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312</v>
      </c>
      <c r="V1471">
        <v>0</v>
      </c>
      <c r="W1471">
        <v>0</v>
      </c>
      <c r="X1471" t="s">
        <v>8</v>
      </c>
      <c r="Y1471"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4442</v>
      </c>
      <c r="F1472">
        <v>0</v>
      </c>
      <c r="G1472">
        <v>0</v>
      </c>
      <c r="H1472" t="s">
        <v>8</v>
      </c>
      <c r="I1472" s="75" t="str">
        <f ca="1">IF(Table7[[#This Row],[Type]]="KILL",IF(_xlfn.NUMBERVALUE(RIGHT(Table7[[#This Row],[Min]],LEN(Table7[[#This Row],[Min]])-FIND("-",Table7[[#This Row],[Min]])))&gt;INDIRECT(ADDRESS(11+MATCH(LEFT(Table7[[#This Row],[Min]],FIND("-",Table7[[#This Row],[Min]])-1),Table1[Content Sku],0),14,1,1,"Entities")),"review","ok"),"ok")</f>
        <v>ok</v>
      </c>
      <c r="U1472" t="s">
        <v>312</v>
      </c>
      <c r="V1472">
        <v>0</v>
      </c>
      <c r="W1472">
        <v>0</v>
      </c>
      <c r="X1472" t="s">
        <v>8</v>
      </c>
      <c r="Y1472"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4442</v>
      </c>
      <c r="F1473">
        <v>8000</v>
      </c>
      <c r="G1473">
        <v>0</v>
      </c>
      <c r="H1473" t="s">
        <v>206</v>
      </c>
      <c r="I1473" s="75" t="str">
        <f ca="1">IF(Table7[[#This Row],[Type]]="KILL",IF(_xlfn.NUMBERVALUE(RIGHT(Table7[[#This Row],[Min]],LEN(Table7[[#This Row],[Min]])-FIND("-",Table7[[#This Row],[Min]])))&gt;INDIRECT(ADDRESS(11+MATCH(LEFT(Table7[[#This Row],[Min]],FIND("-",Table7[[#This Row],[Min]])-1),Table1[Content Sku],0),14,1,1,"Entities")),"review","ok"),"ok")</f>
        <v>ok</v>
      </c>
      <c r="U1473" t="s">
        <v>312</v>
      </c>
      <c r="V1473">
        <v>0</v>
      </c>
      <c r="W1473">
        <v>0</v>
      </c>
      <c r="X1473" t="s">
        <v>8</v>
      </c>
      <c r="Y1473"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4442</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312</v>
      </c>
      <c r="V1474">
        <v>0</v>
      </c>
      <c r="W1474">
        <v>0</v>
      </c>
      <c r="X1474" t="s">
        <v>8</v>
      </c>
      <c r="Y14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4442</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312</v>
      </c>
      <c r="V1475">
        <v>0</v>
      </c>
      <c r="W1475">
        <v>0</v>
      </c>
      <c r="X1475" t="s">
        <v>8</v>
      </c>
      <c r="Y14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4442</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312</v>
      </c>
      <c r="V1476">
        <v>0</v>
      </c>
      <c r="W1476">
        <v>0</v>
      </c>
      <c r="X1476" t="s">
        <v>8</v>
      </c>
      <c r="Y1476"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4442</v>
      </c>
      <c r="F1477">
        <v>0</v>
      </c>
      <c r="G1477">
        <v>0</v>
      </c>
      <c r="H1477" t="s">
        <v>8</v>
      </c>
      <c r="I1477" s="75" t="str">
        <f ca="1">IF(Table7[[#This Row],[Type]]="KILL",IF(_xlfn.NUMBERVALUE(RIGHT(Table7[[#This Row],[Min]],LEN(Table7[[#This Row],[Min]])-FIND("-",Table7[[#This Row],[Min]])))&gt;INDIRECT(ADDRESS(11+MATCH(LEFT(Table7[[#This Row],[Min]],FIND("-",Table7[[#This Row],[Min]])-1),Table1[Content Sku],0),14,1,1,"Entities")),"review","ok"),"ok")</f>
        <v>ok</v>
      </c>
      <c r="U1477" t="s">
        <v>312</v>
      </c>
      <c r="V1477">
        <v>18000</v>
      </c>
      <c r="W1477">
        <v>0</v>
      </c>
      <c r="X1477" t="s">
        <v>206</v>
      </c>
      <c r="Y1477"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4442</v>
      </c>
      <c r="F1478">
        <v>180</v>
      </c>
      <c r="G1478">
        <v>0</v>
      </c>
      <c r="H1478" t="s">
        <v>4443</v>
      </c>
      <c r="I1478" s="75" t="str">
        <f ca="1">IF(Table7[[#This Row],[Type]]="KILL",IF(_xlfn.NUMBERVALUE(RIGHT(Table7[[#This Row],[Min]],LEN(Table7[[#This Row],[Min]])-FIND("-",Table7[[#This Row],[Min]])))&gt;INDIRECT(ADDRESS(11+MATCH(LEFT(Table7[[#This Row],[Min]],FIND("-",Table7[[#This Row],[Min]])-1),Table1[Content Sku],0),14,1,1,"Entities")),"review","ok"),"ok")</f>
        <v>ok</v>
      </c>
      <c r="U1478" t="s">
        <v>312</v>
      </c>
      <c r="V1478">
        <v>20000</v>
      </c>
      <c r="W1478">
        <v>0</v>
      </c>
      <c r="X1478" t="s">
        <v>206</v>
      </c>
      <c r="Y1478"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4442</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312</v>
      </c>
      <c r="V1479">
        <v>17000</v>
      </c>
      <c r="W1479">
        <v>0</v>
      </c>
      <c r="X1479" t="s">
        <v>206</v>
      </c>
      <c r="Y1479"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4442</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312</v>
      </c>
      <c r="V1480">
        <v>0</v>
      </c>
      <c r="W1480">
        <v>0</v>
      </c>
      <c r="X1480" t="s">
        <v>8</v>
      </c>
      <c r="Y1480"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4442</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312</v>
      </c>
      <c r="V1481">
        <v>0</v>
      </c>
      <c r="W1481">
        <v>0</v>
      </c>
      <c r="X1481" t="s">
        <v>8</v>
      </c>
      <c r="Y1481"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4442</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312</v>
      </c>
      <c r="V1482">
        <v>0</v>
      </c>
      <c r="W1482">
        <v>0</v>
      </c>
      <c r="X1482" t="s">
        <v>8</v>
      </c>
      <c r="Y1482"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4442</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312</v>
      </c>
      <c r="V1483">
        <v>0</v>
      </c>
      <c r="W1483">
        <v>0</v>
      </c>
      <c r="X1483" t="s">
        <v>8</v>
      </c>
      <c r="Y1483"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4442</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312</v>
      </c>
      <c r="V1484">
        <v>0</v>
      </c>
      <c r="W1484">
        <v>0</v>
      </c>
      <c r="X1484" t="s">
        <v>8</v>
      </c>
      <c r="Y148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4442</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312</v>
      </c>
      <c r="V1485">
        <v>27000</v>
      </c>
      <c r="W1485">
        <v>0</v>
      </c>
      <c r="X1485" t="s">
        <v>206</v>
      </c>
      <c r="Y148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4442</v>
      </c>
      <c r="F1486">
        <v>0</v>
      </c>
      <c r="G1486">
        <v>0</v>
      </c>
      <c r="H1486" t="s">
        <v>8</v>
      </c>
      <c r="I1486" s="75" t="str">
        <f ca="1">IF(Table7[[#This Row],[Type]]="KILL",IF(_xlfn.NUMBERVALUE(RIGHT(Table7[[#This Row],[Min]],LEN(Table7[[#This Row],[Min]])-FIND("-",Table7[[#This Row],[Min]])))&gt;INDIRECT(ADDRESS(11+MATCH(LEFT(Table7[[#This Row],[Min]],FIND("-",Table7[[#This Row],[Min]])-1),Table1[Content Sku],0),14,1,1,"Entities")),"review","ok"),"ok")</f>
        <v>ok</v>
      </c>
      <c r="U1486" t="s">
        <v>312</v>
      </c>
      <c r="V1486">
        <v>0</v>
      </c>
      <c r="W1486">
        <v>0</v>
      </c>
      <c r="X1486" t="s">
        <v>8</v>
      </c>
      <c r="Y1486"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4442</v>
      </c>
      <c r="F1487">
        <v>90</v>
      </c>
      <c r="G1487">
        <v>0</v>
      </c>
      <c r="H1487" t="s">
        <v>4443</v>
      </c>
      <c r="I1487" s="75" t="str">
        <f ca="1">IF(Table7[[#This Row],[Type]]="KILL",IF(_xlfn.NUMBERVALUE(RIGHT(Table7[[#This Row],[Min]],LEN(Table7[[#This Row],[Min]])-FIND("-",Table7[[#This Row],[Min]])))&gt;INDIRECT(ADDRESS(11+MATCH(LEFT(Table7[[#This Row],[Min]],FIND("-",Table7[[#This Row],[Min]])-1),Table1[Content Sku],0),14,1,1,"Entities")),"review","ok"),"ok")</f>
        <v>ok</v>
      </c>
      <c r="U1487" t="s">
        <v>312</v>
      </c>
      <c r="V1487">
        <v>0</v>
      </c>
      <c r="W1487">
        <v>0</v>
      </c>
      <c r="X1487" t="s">
        <v>8</v>
      </c>
      <c r="Y1487"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4442</v>
      </c>
      <c r="F1488">
        <v>0</v>
      </c>
      <c r="G1488">
        <v>0</v>
      </c>
      <c r="H1488" t="s">
        <v>8</v>
      </c>
      <c r="I1488" s="75" t="str">
        <f ca="1">IF(Table7[[#This Row],[Type]]="KILL",IF(_xlfn.NUMBERVALUE(RIGHT(Table7[[#This Row],[Min]],LEN(Table7[[#This Row],[Min]])-FIND("-",Table7[[#This Row],[Min]])))&gt;INDIRECT(ADDRESS(11+MATCH(LEFT(Table7[[#This Row],[Min]],FIND("-",Table7[[#This Row],[Min]])-1),Table1[Content Sku],0),14,1,1,"Entities")),"review","ok"),"ok")</f>
        <v>ok</v>
      </c>
      <c r="U1488" t="s">
        <v>312</v>
      </c>
      <c r="V1488">
        <v>0</v>
      </c>
      <c r="W1488">
        <v>0</v>
      </c>
      <c r="X1488" t="s">
        <v>8</v>
      </c>
      <c r="Y1488"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4442</v>
      </c>
      <c r="F1489">
        <v>9000</v>
      </c>
      <c r="G1489">
        <v>0</v>
      </c>
      <c r="H1489" t="s">
        <v>206</v>
      </c>
      <c r="I1489" s="75" t="str">
        <f ca="1">IF(Table7[[#This Row],[Type]]="KILL",IF(_xlfn.NUMBERVALUE(RIGHT(Table7[[#This Row],[Min]],LEN(Table7[[#This Row],[Min]])-FIND("-",Table7[[#This Row],[Min]])))&gt;INDIRECT(ADDRESS(11+MATCH(LEFT(Table7[[#This Row],[Min]],FIND("-",Table7[[#This Row],[Min]])-1),Table1[Content Sku],0),14,1,1,"Entities")),"review","ok"),"ok")</f>
        <v>ok</v>
      </c>
      <c r="U1489" t="s">
        <v>312</v>
      </c>
      <c r="V1489">
        <v>22000</v>
      </c>
      <c r="W1489">
        <v>0</v>
      </c>
      <c r="X1489" t="s">
        <v>206</v>
      </c>
      <c r="Y1489"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4442</v>
      </c>
      <c r="F1490">
        <v>150</v>
      </c>
      <c r="G1490">
        <v>0</v>
      </c>
      <c r="H1490" t="s">
        <v>4443</v>
      </c>
      <c r="I1490" s="75" t="str">
        <f ca="1">IF(Table7[[#This Row],[Type]]="KILL",IF(_xlfn.NUMBERVALUE(RIGHT(Table7[[#This Row],[Min]],LEN(Table7[[#This Row],[Min]])-FIND("-",Table7[[#This Row],[Min]])))&gt;INDIRECT(ADDRESS(11+MATCH(LEFT(Table7[[#This Row],[Min]],FIND("-",Table7[[#This Row],[Min]])-1),Table1[Content Sku],0),14,1,1,"Entities")),"review","ok"),"ok")</f>
        <v>ok</v>
      </c>
      <c r="U1490" t="s">
        <v>312</v>
      </c>
      <c r="V1490">
        <v>0</v>
      </c>
      <c r="W1490">
        <v>0</v>
      </c>
      <c r="X1490" t="s">
        <v>8</v>
      </c>
      <c r="Y1490"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4442</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312</v>
      </c>
      <c r="V1491">
        <v>0</v>
      </c>
      <c r="W1491">
        <v>0</v>
      </c>
      <c r="X1491" t="s">
        <v>8</v>
      </c>
      <c r="Y1491"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4442</v>
      </c>
      <c r="F1492">
        <v>0</v>
      </c>
      <c r="G1492">
        <v>0</v>
      </c>
      <c r="H1492" t="s">
        <v>8</v>
      </c>
      <c r="I1492" s="75" t="str">
        <f ca="1">IF(Table7[[#This Row],[Type]]="KILL",IF(_xlfn.NUMBERVALUE(RIGHT(Table7[[#This Row],[Min]],LEN(Table7[[#This Row],[Min]])-FIND("-",Table7[[#This Row],[Min]])))&gt;INDIRECT(ADDRESS(11+MATCH(LEFT(Table7[[#This Row],[Min]],FIND("-",Table7[[#This Row],[Min]])-1),Table1[Content Sku],0),14,1,1,"Entities")),"review","ok"),"ok")</f>
        <v>ok</v>
      </c>
      <c r="U1492" t="s">
        <v>312</v>
      </c>
      <c r="V1492">
        <v>0</v>
      </c>
      <c r="W1492">
        <v>0</v>
      </c>
      <c r="X1492" t="s">
        <v>8</v>
      </c>
      <c r="Y1492"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17000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312</v>
      </c>
      <c r="V1493">
        <v>0</v>
      </c>
      <c r="W1493">
        <v>0</v>
      </c>
      <c r="X1493" t="s">
        <v>8</v>
      </c>
      <c r="Y1493"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18500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312</v>
      </c>
      <c r="V1494">
        <v>16000</v>
      </c>
      <c r="W1494">
        <v>0</v>
      </c>
      <c r="X1494" t="s">
        <v>206</v>
      </c>
      <c r="Y149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30500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312</v>
      </c>
      <c r="V1495">
        <v>25000</v>
      </c>
      <c r="W1495">
        <v>0</v>
      </c>
      <c r="X1495" t="s">
        <v>206</v>
      </c>
      <c r="Y149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312</v>
      </c>
      <c r="V1496">
        <v>0</v>
      </c>
      <c r="W1496">
        <v>0</v>
      </c>
      <c r="X1496" t="s">
        <v>8</v>
      </c>
      <c r="Y1496"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35000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312</v>
      </c>
      <c r="V1497">
        <v>0</v>
      </c>
      <c r="W1497">
        <v>0</v>
      </c>
      <c r="X1497" t="s">
        <v>8</v>
      </c>
      <c r="Y1497"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25000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312</v>
      </c>
      <c r="V1498">
        <v>0</v>
      </c>
      <c r="W1498">
        <v>0</v>
      </c>
      <c r="X1498" t="s">
        <v>8</v>
      </c>
      <c r="Y1498"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30000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16500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25500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18500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25000</v>
      </c>
      <c r="W1502">
        <v>0</v>
      </c>
      <c r="X1502" t="s">
        <v>206</v>
      </c>
      <c r="Y1502"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42</v>
      </c>
      <c r="F1503">
        <v>20500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25000</v>
      </c>
      <c r="W1503">
        <v>0</v>
      </c>
      <c r="X1503" t="s">
        <v>206</v>
      </c>
      <c r="Y1503"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17000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16800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16000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25000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18000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16000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45000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43</v>
      </c>
      <c r="F1511">
        <v>330</v>
      </c>
      <c r="G1511">
        <v>0</v>
      </c>
      <c r="H1511" t="s">
        <v>4443</v>
      </c>
      <c r="I1511" s="75" t="str">
        <f ca="1">IF(Table7[[#This Row],[Type]]="KILL",IF(_xlfn.NUMBERVALUE(RIGHT(Table7[[#This Row],[Min]],LEN(Table7[[#This Row],[Min]])-FIND("-",Table7[[#This Row],[Min]])))&gt;INDIRECT(ADDRESS(11+MATCH(LEFT(Table7[[#This Row],[Min]],FIND("-",Table7[[#This Row],[Min]])-1),Table1[Content Sku],0),14,1,1,"Entities")),"review","ok"),"ok")</f>
        <v>ok</v>
      </c>
      <c r="U1511" t="s">
        <v>314</v>
      </c>
      <c r="V1511">
        <v>33000</v>
      </c>
      <c r="W1511">
        <v>0</v>
      </c>
      <c r="X1511" t="s">
        <v>206</v>
      </c>
      <c r="Y1511"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8000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314</v>
      </c>
      <c r="V1512">
        <v>36000</v>
      </c>
      <c r="W1512">
        <v>0</v>
      </c>
      <c r="X1512" t="s">
        <v>206</v>
      </c>
      <c r="Y1512"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15000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31000</v>
      </c>
      <c r="W1513">
        <v>0</v>
      </c>
      <c r="X1513" t="s">
        <v>206</v>
      </c>
      <c r="Y1513"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0</v>
      </c>
      <c r="G1514">
        <v>20000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7500</v>
      </c>
      <c r="G1515">
        <v>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7500</v>
      </c>
      <c r="G1516">
        <v>0</v>
      </c>
      <c r="H1516" t="s">
        <v>206</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22000</v>
      </c>
      <c r="W1518">
        <v>0</v>
      </c>
      <c r="X1518" t="s">
        <v>206</v>
      </c>
      <c r="Y1518"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314</v>
      </c>
      <c r="V1520">
        <v>0</v>
      </c>
      <c r="W1520">
        <v>0</v>
      </c>
      <c r="X1520" t="s">
        <v>8</v>
      </c>
      <c r="Y1520"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9000</v>
      </c>
      <c r="G1521">
        <v>20000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44</v>
      </c>
      <c r="F1522">
        <v>0</v>
      </c>
      <c r="G1522">
        <v>0</v>
      </c>
      <c r="H1522" t="s">
        <v>8</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9100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8000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13000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10000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29000</v>
      </c>
      <c r="W1526">
        <v>0</v>
      </c>
      <c r="X1526" t="s">
        <v>206</v>
      </c>
      <c r="Y1526"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9000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7500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0</v>
      </c>
      <c r="W1528">
        <v>0</v>
      </c>
      <c r="X1528" t="s">
        <v>8</v>
      </c>
      <c r="Y1528"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10000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0</v>
      </c>
      <c r="W1529">
        <v>0</v>
      </c>
      <c r="X1529" t="s">
        <v>8</v>
      </c>
      <c r="Y1529"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7500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314</v>
      </c>
      <c r="V1531">
        <v>23000</v>
      </c>
      <c r="W1531">
        <v>0</v>
      </c>
      <c r="X1531" t="s">
        <v>206</v>
      </c>
      <c r="Y1531"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12000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12000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17000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0</v>
      </c>
      <c r="W1535">
        <v>0</v>
      </c>
      <c r="X1535" t="s">
        <v>8</v>
      </c>
      <c r="Y153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8000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314</v>
      </c>
      <c r="V1536">
        <v>0</v>
      </c>
      <c r="W1536">
        <v>0</v>
      </c>
      <c r="X1536" t="s">
        <v>8</v>
      </c>
      <c r="Y1536"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0</v>
      </c>
      <c r="G1537">
        <v>0</v>
      </c>
      <c r="H1537" t="s">
        <v>8</v>
      </c>
      <c r="I1537" s="75" t="str">
        <f ca="1">IF(Table7[[#This Row],[Type]]="KILL",IF(_xlfn.NUMBERVALUE(RIGHT(Table7[[#This Row],[Min]],LEN(Table7[[#This Row],[Min]])-FIND("-",Table7[[#This Row],[Min]])))&gt;INDIRECT(ADDRESS(11+MATCH(LEFT(Table7[[#This Row],[Min]],FIND("-",Table7[[#This Row],[Min]])-1),Table1[Content Sku],0),14,1,1,"Entities")),"review","ok"),"ok")</f>
        <v>ok</v>
      </c>
      <c r="U1537" t="s">
        <v>314</v>
      </c>
      <c r="V1537">
        <v>0</v>
      </c>
      <c r="W1537">
        <v>0</v>
      </c>
      <c r="X1537" t="s">
        <v>8</v>
      </c>
      <c r="Y1537"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11100</v>
      </c>
      <c r="G1538">
        <v>0</v>
      </c>
      <c r="H1538" t="s">
        <v>206</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274</v>
      </c>
      <c r="F1539">
        <v>16100</v>
      </c>
      <c r="G1539">
        <v>0</v>
      </c>
      <c r="H1539" t="s">
        <v>206</v>
      </c>
      <c r="I1539" s="75" t="str">
        <f ca="1">IF(Table7[[#This Row],[Type]]="KILL",IF(_xlfn.NUMBERVALUE(RIGHT(Table7[[#This Row],[Min]],LEN(Table7[[#This Row],[Min]])-FIND("-",Table7[[#This Row],[Min]])))&gt;INDIRECT(ADDRESS(11+MATCH(LEFT(Table7[[#This Row],[Min]],FIND("-",Table7[[#This Row],[Min]])-1),Table1[Content Sku],0),14,1,1,"Entities")),"review","ok"),"ok")</f>
        <v>ok</v>
      </c>
      <c r="U1539" t="s">
        <v>314</v>
      </c>
      <c r="V1539">
        <v>0</v>
      </c>
      <c r="W1539">
        <v>0</v>
      </c>
      <c r="X1539" t="s">
        <v>8</v>
      </c>
      <c r="Y1539"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0</v>
      </c>
      <c r="W1541">
        <v>0</v>
      </c>
      <c r="X1541" t="s">
        <v>8</v>
      </c>
      <c r="Y1541"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95</v>
      </c>
      <c r="G1543">
        <v>0</v>
      </c>
      <c r="H1543" t="s">
        <v>4443</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19000</v>
      </c>
      <c r="W1545">
        <v>0</v>
      </c>
      <c r="X1545" t="s">
        <v>206</v>
      </c>
      <c r="Y154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314</v>
      </c>
      <c r="V1553">
        <v>20000</v>
      </c>
      <c r="W1553">
        <v>0</v>
      </c>
      <c r="X1553" t="s">
        <v>206</v>
      </c>
      <c r="Y1553"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10000</v>
      </c>
      <c r="H1554" t="s">
        <v>206</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5000</v>
      </c>
      <c r="H1559" t="s">
        <v>206</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277</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0</v>
      </c>
      <c r="G1565">
        <v>0</v>
      </c>
      <c r="H1565" t="s">
        <v>8</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5000</v>
      </c>
      <c r="G1566">
        <v>0</v>
      </c>
      <c r="H1566" t="s">
        <v>206</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0</v>
      </c>
      <c r="G1567">
        <v>0</v>
      </c>
      <c r="H1567" t="s">
        <v>8</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5500</v>
      </c>
      <c r="G1568">
        <v>0</v>
      </c>
      <c r="H1568" t="s">
        <v>206</v>
      </c>
      <c r="I1568" s="75" t="str">
        <f ca="1">IF(Table7[[#This Row],[Type]]="KILL",IF(_xlfn.NUMBERVALUE(RIGHT(Table7[[#This Row],[Min]],LEN(Table7[[#This Row],[Min]])-FIND("-",Table7[[#This Row],[Min]])))&gt;INDIRECT(ADDRESS(11+MATCH(LEFT(Table7[[#This Row],[Min]],FIND("-",Table7[[#This Row],[Min]])-1),Table1[Content Sku],0),14,1,1,"Entities")),"review","ok"),"ok")</f>
        <v>ok</v>
      </c>
      <c r="U1568" t="s">
        <v>314</v>
      </c>
      <c r="V1568">
        <v>0</v>
      </c>
      <c r="W1568">
        <v>0</v>
      </c>
      <c r="X1568" t="s">
        <v>8</v>
      </c>
      <c r="Y1568"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80</v>
      </c>
      <c r="G1569">
        <v>0</v>
      </c>
      <c r="H1569" t="s">
        <v>4443</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17000</v>
      </c>
      <c r="G1571">
        <v>0</v>
      </c>
      <c r="H1571" t="s">
        <v>206</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4500</v>
      </c>
      <c r="G1572">
        <v>0</v>
      </c>
      <c r="H1572" t="s">
        <v>206</v>
      </c>
      <c r="I1572" s="75" t="str">
        <f ca="1">IF(Table7[[#This Row],[Type]]="KILL",IF(_xlfn.NUMBERVALUE(RIGHT(Table7[[#This Row],[Min]],LEN(Table7[[#This Row],[Min]])-FIND("-",Table7[[#This Row],[Min]])))&gt;INDIRECT(ADDRESS(11+MATCH(LEFT(Table7[[#This Row],[Min]],FIND("-",Table7[[#This Row],[Min]])-1),Table1[Content Sku],0),14,1,1,"Entities")),"review","ok"),"ok")</f>
        <v>ok</v>
      </c>
      <c r="U1572" t="s">
        <v>314</v>
      </c>
      <c r="V1572">
        <v>0</v>
      </c>
      <c r="W1572">
        <v>0</v>
      </c>
      <c r="X1572" t="s">
        <v>8</v>
      </c>
      <c r="Y1572"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210</v>
      </c>
      <c r="G1575">
        <v>0</v>
      </c>
      <c r="H1575" t="s">
        <v>4443</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2000</v>
      </c>
      <c r="G1576">
        <v>6000</v>
      </c>
      <c r="H1576" t="s">
        <v>206</v>
      </c>
      <c r="I1576" s="75" t="str">
        <f ca="1">IF(Table7[[#This Row],[Type]]="KILL",IF(_xlfn.NUMBERVALUE(RIGHT(Table7[[#This Row],[Min]],LEN(Table7[[#This Row],[Min]])-FIND("-",Table7[[#This Row],[Min]])))&gt;INDIRECT(ADDRESS(11+MATCH(LEFT(Table7[[#This Row],[Min]],FIND("-",Table7[[#This Row],[Min]])-1),Table1[Content Sku],0),14,1,1,"Entities")),"review","ok"),"ok")</f>
        <v>ok</v>
      </c>
      <c r="U1576" t="s">
        <v>314</v>
      </c>
      <c r="V1576">
        <v>0</v>
      </c>
      <c r="W1576">
        <v>0</v>
      </c>
      <c r="X1576" t="s">
        <v>8</v>
      </c>
      <c r="Y1576"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90</v>
      </c>
      <c r="G1577">
        <v>0</v>
      </c>
      <c r="H1577" t="s">
        <v>4443</v>
      </c>
      <c r="I1577" s="75" t="str">
        <f ca="1">IF(Table7[[#This Row],[Type]]="KILL",IF(_xlfn.NUMBERVALUE(RIGHT(Table7[[#This Row],[Min]],LEN(Table7[[#This Row],[Min]])-FIND("-",Table7[[#This Row],[Min]])))&gt;INDIRECT(ADDRESS(11+MATCH(LEFT(Table7[[#This Row],[Min]],FIND("-",Table7[[#This Row],[Min]])-1),Table1[Content Sku],0),14,1,1,"Entities")),"review","ok"),"ok")</f>
        <v>ok</v>
      </c>
      <c r="U1577" t="s">
        <v>314</v>
      </c>
      <c r="V1577">
        <v>32000</v>
      </c>
      <c r="W1577">
        <v>0</v>
      </c>
      <c r="X1577" t="s">
        <v>206</v>
      </c>
      <c r="Y1577"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0</v>
      </c>
      <c r="G1578">
        <v>0</v>
      </c>
      <c r="H1578" t="s">
        <v>8</v>
      </c>
      <c r="I1578" s="75" t="str">
        <f ca="1">IF(Table7[[#This Row],[Type]]="KILL",IF(_xlfn.NUMBERVALUE(RIGHT(Table7[[#This Row],[Min]],LEN(Table7[[#This Row],[Min]])-FIND("-",Table7[[#This Row],[Min]])))&gt;INDIRECT(ADDRESS(11+MATCH(LEFT(Table7[[#This Row],[Min]],FIND("-",Table7[[#This Row],[Min]])-1),Table1[Content Sku],0),14,1,1,"Entities")),"review","ok"),"ok")</f>
        <v>ok</v>
      </c>
      <c r="U1578" t="s">
        <v>314</v>
      </c>
      <c r="V1578">
        <v>0</v>
      </c>
      <c r="W1578">
        <v>0</v>
      </c>
      <c r="X1578" t="s">
        <v>8</v>
      </c>
      <c r="Y1578"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100</v>
      </c>
      <c r="G1579">
        <v>0</v>
      </c>
      <c r="H1579" t="s">
        <v>4443</v>
      </c>
      <c r="I1579" s="75" t="str">
        <f ca="1">IF(Table7[[#This Row],[Type]]="KILL",IF(_xlfn.NUMBERVALUE(RIGHT(Table7[[#This Row],[Min]],LEN(Table7[[#This Row],[Min]])-FIND("-",Table7[[#This Row],[Min]])))&gt;INDIRECT(ADDRESS(11+MATCH(LEFT(Table7[[#This Row],[Min]],FIND("-",Table7[[#This Row],[Min]])-1),Table1[Content Sku],0),14,1,1,"Entities")),"review","ok"),"ok")</f>
        <v>ok</v>
      </c>
      <c r="U1579" t="s">
        <v>314</v>
      </c>
      <c r="V1579">
        <v>0</v>
      </c>
      <c r="W1579">
        <v>0</v>
      </c>
      <c r="X1579" t="s">
        <v>8</v>
      </c>
      <c r="Y1579"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314</v>
      </c>
      <c r="V1580">
        <v>0</v>
      </c>
      <c r="W1580">
        <v>0</v>
      </c>
      <c r="X1580" t="s">
        <v>8</v>
      </c>
      <c r="Y1580"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4000</v>
      </c>
      <c r="G1581">
        <v>0</v>
      </c>
      <c r="H1581" t="s">
        <v>206</v>
      </c>
      <c r="I1581" s="75" t="str">
        <f ca="1">IF(Table7[[#This Row],[Type]]="KILL",IF(_xlfn.NUMBERVALUE(RIGHT(Table7[[#This Row],[Min]],LEN(Table7[[#This Row],[Min]])-FIND("-",Table7[[#This Row],[Min]])))&gt;INDIRECT(ADDRESS(11+MATCH(LEFT(Table7[[#This Row],[Min]],FIND("-",Table7[[#This Row],[Min]])-1),Table1[Content Sku],0),14,1,1,"Entities")),"review","ok"),"ok")</f>
        <v>ok</v>
      </c>
      <c r="U1581" t="s">
        <v>314</v>
      </c>
      <c r="V1581">
        <v>0</v>
      </c>
      <c r="W1581">
        <v>0</v>
      </c>
      <c r="X1581" t="s">
        <v>8</v>
      </c>
      <c r="Y1581"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0</v>
      </c>
      <c r="G1582">
        <v>5000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314</v>
      </c>
      <c r="V1582">
        <v>0</v>
      </c>
      <c r="W1582">
        <v>0</v>
      </c>
      <c r="X1582" t="s">
        <v>8</v>
      </c>
      <c r="Y1582"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7000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314</v>
      </c>
      <c r="V1583">
        <v>0</v>
      </c>
      <c r="W1583">
        <v>0</v>
      </c>
      <c r="X1583" t="s">
        <v>8</v>
      </c>
      <c r="Y1583"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314</v>
      </c>
      <c r="V1584">
        <v>26000</v>
      </c>
      <c r="W1584">
        <v>0</v>
      </c>
      <c r="X1584" t="s">
        <v>206</v>
      </c>
      <c r="Y158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3000</v>
      </c>
      <c r="G1585">
        <v>7000</v>
      </c>
      <c r="H1585" t="s">
        <v>206</v>
      </c>
      <c r="I1585" s="75" t="str">
        <f ca="1">IF(Table7[[#This Row],[Type]]="KILL",IF(_xlfn.NUMBERVALUE(RIGHT(Table7[[#This Row],[Min]],LEN(Table7[[#This Row],[Min]])-FIND("-",Table7[[#This Row],[Min]])))&gt;INDIRECT(ADDRESS(11+MATCH(LEFT(Table7[[#This Row],[Min]],FIND("-",Table7[[#This Row],[Min]])-1),Table1[Content Sku],0),14,1,1,"Entities")),"review","ok"),"ok")</f>
        <v>ok</v>
      </c>
      <c r="U1585" t="s">
        <v>314</v>
      </c>
      <c r="V1585">
        <v>18000</v>
      </c>
      <c r="W1585">
        <v>0</v>
      </c>
      <c r="X1585" t="s">
        <v>206</v>
      </c>
      <c r="Y158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2000</v>
      </c>
      <c r="G1586">
        <v>6000</v>
      </c>
      <c r="H1586" t="s">
        <v>206</v>
      </c>
      <c r="I1586" s="75" t="str">
        <f ca="1">IF(Table7[[#This Row],[Type]]="KILL",IF(_xlfn.NUMBERVALUE(RIGHT(Table7[[#This Row],[Min]],LEN(Table7[[#This Row],[Min]])-FIND("-",Table7[[#This Row],[Min]])))&gt;INDIRECT(ADDRESS(11+MATCH(LEFT(Table7[[#This Row],[Min]],FIND("-",Table7[[#This Row],[Min]])-1),Table1[Content Sku],0),14,1,1,"Entities")),"review","ok"),"ok")</f>
        <v>ok</v>
      </c>
      <c r="U1586" t="s">
        <v>314</v>
      </c>
      <c r="V1586">
        <v>0</v>
      </c>
      <c r="W1586">
        <v>0</v>
      </c>
      <c r="X1586" t="s">
        <v>8</v>
      </c>
      <c r="Y1586"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314</v>
      </c>
      <c r="V1587">
        <v>0</v>
      </c>
      <c r="W1587">
        <v>0</v>
      </c>
      <c r="X1587" t="s">
        <v>8</v>
      </c>
      <c r="Y1587"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314</v>
      </c>
      <c r="V1588">
        <v>0</v>
      </c>
      <c r="W1588">
        <v>0</v>
      </c>
      <c r="X1588" t="s">
        <v>8</v>
      </c>
      <c r="Y1588"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314</v>
      </c>
      <c r="V1589">
        <v>0</v>
      </c>
      <c r="W1589">
        <v>0</v>
      </c>
      <c r="X1589" t="s">
        <v>8</v>
      </c>
      <c r="Y1589"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314</v>
      </c>
      <c r="V1590">
        <v>21000</v>
      </c>
      <c r="W1590">
        <v>0</v>
      </c>
      <c r="X1590" t="s">
        <v>206</v>
      </c>
      <c r="Y1590"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314</v>
      </c>
      <c r="V1591">
        <v>16000</v>
      </c>
      <c r="W1591">
        <v>0</v>
      </c>
      <c r="X1591" t="s">
        <v>206</v>
      </c>
      <c r="Y1591"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314</v>
      </c>
      <c r="V1592">
        <v>34000</v>
      </c>
      <c r="W1592">
        <v>0</v>
      </c>
      <c r="X1592" t="s">
        <v>206</v>
      </c>
      <c r="Y1592"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314</v>
      </c>
      <c r="V1593">
        <v>0</v>
      </c>
      <c r="W1593">
        <v>0</v>
      </c>
      <c r="X1593" t="s">
        <v>8</v>
      </c>
      <c r="Y1593"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2000</v>
      </c>
      <c r="G1594">
        <v>0</v>
      </c>
      <c r="H1594" t="s">
        <v>206</v>
      </c>
      <c r="I1594" s="75" t="str">
        <f ca="1">IF(Table7[[#This Row],[Type]]="KILL",IF(_xlfn.NUMBERVALUE(RIGHT(Table7[[#This Row],[Min]],LEN(Table7[[#This Row],[Min]])-FIND("-",Table7[[#This Row],[Min]])))&gt;INDIRECT(ADDRESS(11+MATCH(LEFT(Table7[[#This Row],[Min]],FIND("-",Table7[[#This Row],[Min]])-1),Table1[Content Sku],0),14,1,1,"Entities")),"review","ok"),"ok")</f>
        <v>ok</v>
      </c>
      <c r="U1594" t="s">
        <v>314</v>
      </c>
      <c r="V1594">
        <v>22000</v>
      </c>
      <c r="W1594">
        <v>0</v>
      </c>
      <c r="X1594" t="s">
        <v>206</v>
      </c>
      <c r="Y159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279</v>
      </c>
      <c r="F1595">
        <v>3000</v>
      </c>
      <c r="G1595">
        <v>0</v>
      </c>
      <c r="H1595" t="s">
        <v>206</v>
      </c>
      <c r="I1595" s="75" t="str">
        <f ca="1">IF(Table7[[#This Row],[Type]]="KILL",IF(_xlfn.NUMBERVALUE(RIGHT(Table7[[#This Row],[Min]],LEN(Table7[[#This Row],[Min]])-FIND("-",Table7[[#This Row],[Min]])))&gt;INDIRECT(ADDRESS(11+MATCH(LEFT(Table7[[#This Row],[Min]],FIND("-",Table7[[#This Row],[Min]])-1),Table1[Content Sku],0),14,1,1,"Entities")),"review","ok"),"ok")</f>
        <v>ok</v>
      </c>
      <c r="U1595" t="s">
        <v>314</v>
      </c>
      <c r="V1595">
        <v>0</v>
      </c>
      <c r="W1595">
        <v>0</v>
      </c>
      <c r="X1595" t="s">
        <v>8</v>
      </c>
      <c r="Y159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314</v>
      </c>
      <c r="V1596">
        <v>24000</v>
      </c>
      <c r="W1596">
        <v>0</v>
      </c>
      <c r="X1596" t="s">
        <v>206</v>
      </c>
      <c r="Y1596"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314</v>
      </c>
      <c r="V1597">
        <v>0</v>
      </c>
      <c r="W1597">
        <v>0</v>
      </c>
      <c r="X1597" t="s">
        <v>8</v>
      </c>
      <c r="Y1597"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314</v>
      </c>
      <c r="V1598">
        <v>0</v>
      </c>
      <c r="W1598">
        <v>0</v>
      </c>
      <c r="X1598" t="s">
        <v>8</v>
      </c>
      <c r="Y1598"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314</v>
      </c>
      <c r="V1599">
        <v>0</v>
      </c>
      <c r="W1599">
        <v>0</v>
      </c>
      <c r="X1599" t="s">
        <v>8</v>
      </c>
      <c r="Y1599"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314</v>
      </c>
      <c r="V1600">
        <v>28000</v>
      </c>
      <c r="W1600">
        <v>0</v>
      </c>
      <c r="X1600" t="s">
        <v>206</v>
      </c>
      <c r="Y1600"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314</v>
      </c>
      <c r="V1601">
        <v>0</v>
      </c>
      <c r="W1601">
        <v>0</v>
      </c>
      <c r="X1601" t="s">
        <v>8</v>
      </c>
      <c r="Y1601"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314</v>
      </c>
      <c r="V1602">
        <v>0</v>
      </c>
      <c r="W1602">
        <v>0</v>
      </c>
      <c r="X1602" t="s">
        <v>8</v>
      </c>
      <c r="Y1602"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314</v>
      </c>
      <c r="V1603">
        <v>0</v>
      </c>
      <c r="W1603">
        <v>0</v>
      </c>
      <c r="X1603" t="s">
        <v>8</v>
      </c>
      <c r="Y1603"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314</v>
      </c>
      <c r="V1604">
        <v>0</v>
      </c>
      <c r="W1604">
        <v>0</v>
      </c>
      <c r="X1604" t="s">
        <v>8</v>
      </c>
      <c r="Y160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314</v>
      </c>
      <c r="V1605">
        <v>0</v>
      </c>
      <c r="W1605">
        <v>0</v>
      </c>
      <c r="X1605" t="s">
        <v>8</v>
      </c>
      <c r="Y160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314</v>
      </c>
      <c r="V1606">
        <v>0</v>
      </c>
      <c r="W1606">
        <v>0</v>
      </c>
      <c r="X1606" t="s">
        <v>8</v>
      </c>
      <c r="Y1606"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314</v>
      </c>
      <c r="V1607">
        <v>0</v>
      </c>
      <c r="W1607">
        <v>0</v>
      </c>
      <c r="X1607" t="s">
        <v>8</v>
      </c>
      <c r="Y1607"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314</v>
      </c>
      <c r="V1608">
        <v>0</v>
      </c>
      <c r="W1608">
        <v>0</v>
      </c>
      <c r="X1608" t="s">
        <v>8</v>
      </c>
      <c r="Y1608"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314</v>
      </c>
      <c r="V1609">
        <v>0</v>
      </c>
      <c r="W1609">
        <v>0</v>
      </c>
      <c r="X1609" t="s">
        <v>8</v>
      </c>
      <c r="Y1609"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314</v>
      </c>
      <c r="V1610">
        <v>0</v>
      </c>
      <c r="W1610">
        <v>0</v>
      </c>
      <c r="X1610" t="s">
        <v>8</v>
      </c>
      <c r="Y1610"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314</v>
      </c>
      <c r="V1611">
        <v>0</v>
      </c>
      <c r="W1611">
        <v>0</v>
      </c>
      <c r="X1611" t="s">
        <v>8</v>
      </c>
      <c r="Y1611"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314</v>
      </c>
      <c r="V1612">
        <v>0</v>
      </c>
      <c r="W1612">
        <v>0</v>
      </c>
      <c r="X1612" t="s">
        <v>8</v>
      </c>
      <c r="Y1612"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314</v>
      </c>
      <c r="V1613">
        <v>0</v>
      </c>
      <c r="W1613">
        <v>0</v>
      </c>
      <c r="X1613" t="s">
        <v>8</v>
      </c>
      <c r="Y1613"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314</v>
      </c>
      <c r="V1614">
        <v>0</v>
      </c>
      <c r="W1614">
        <v>0</v>
      </c>
      <c r="X1614" t="s">
        <v>8</v>
      </c>
      <c r="Y161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314</v>
      </c>
      <c r="V1615">
        <v>0</v>
      </c>
      <c r="W1615">
        <v>0</v>
      </c>
      <c r="X1615" t="s">
        <v>8</v>
      </c>
      <c r="Y161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314</v>
      </c>
      <c r="V1616">
        <v>0</v>
      </c>
      <c r="W1616">
        <v>0</v>
      </c>
      <c r="X1616" t="s">
        <v>8</v>
      </c>
      <c r="Y1616"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314</v>
      </c>
      <c r="V1617">
        <v>0</v>
      </c>
      <c r="W1617">
        <v>0</v>
      </c>
      <c r="X1617" t="s">
        <v>8</v>
      </c>
      <c r="Y1617"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314</v>
      </c>
      <c r="V1618">
        <v>0</v>
      </c>
      <c r="W1618">
        <v>0</v>
      </c>
      <c r="X1618" t="s">
        <v>8</v>
      </c>
      <c r="Y1618"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314</v>
      </c>
      <c r="V1619">
        <v>0</v>
      </c>
      <c r="W1619">
        <v>0</v>
      </c>
      <c r="X1619" t="s">
        <v>8</v>
      </c>
      <c r="Y1619"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314</v>
      </c>
      <c r="V1620">
        <v>0</v>
      </c>
      <c r="W1620">
        <v>0</v>
      </c>
      <c r="X1620" t="s">
        <v>8</v>
      </c>
      <c r="Y1620"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314</v>
      </c>
      <c r="V1621">
        <v>35000</v>
      </c>
      <c r="W1621">
        <v>0</v>
      </c>
      <c r="X1621" t="s">
        <v>206</v>
      </c>
      <c r="Y1621"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314</v>
      </c>
      <c r="V1622">
        <v>0</v>
      </c>
      <c r="W1622">
        <v>0</v>
      </c>
      <c r="X1622" t="s">
        <v>8</v>
      </c>
      <c r="Y1622"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314</v>
      </c>
      <c r="V1623">
        <v>0</v>
      </c>
      <c r="W1623">
        <v>0</v>
      </c>
      <c r="X1623" t="s">
        <v>8</v>
      </c>
      <c r="Y1623"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314</v>
      </c>
      <c r="V1624">
        <v>0</v>
      </c>
      <c r="W1624">
        <v>0</v>
      </c>
      <c r="X1624" t="s">
        <v>8</v>
      </c>
      <c r="Y162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314</v>
      </c>
      <c r="V1625">
        <v>30000</v>
      </c>
      <c r="W1625">
        <v>0</v>
      </c>
      <c r="X1625" t="s">
        <v>206</v>
      </c>
      <c r="Y162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281</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314</v>
      </c>
      <c r="V1626">
        <v>0</v>
      </c>
      <c r="W1626">
        <v>0</v>
      </c>
      <c r="X1626" t="s">
        <v>8</v>
      </c>
      <c r="Y1626"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281</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314</v>
      </c>
      <c r="V1627">
        <v>0</v>
      </c>
      <c r="W1627">
        <v>0</v>
      </c>
      <c r="X1627" t="s">
        <v>8</v>
      </c>
      <c r="Y1627"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7000</v>
      </c>
      <c r="G1628">
        <v>0</v>
      </c>
      <c r="H1628" t="s">
        <v>206</v>
      </c>
      <c r="I1628" s="75" t="str">
        <f ca="1">IF(Table7[[#This Row],[Type]]="KILL",IF(_xlfn.NUMBERVALUE(RIGHT(Table7[[#This Row],[Min]],LEN(Table7[[#This Row],[Min]])-FIND("-",Table7[[#This Row],[Min]])))&gt;INDIRECT(ADDRESS(11+MATCH(LEFT(Table7[[#This Row],[Min]],FIND("-",Table7[[#This Row],[Min]])-1),Table1[Content Sku],0),14,1,1,"Entities")),"review","ok"),"ok")</f>
        <v>ok</v>
      </c>
      <c r="U1628" t="s">
        <v>314</v>
      </c>
      <c r="V1628">
        <v>0</v>
      </c>
      <c r="W1628">
        <v>0</v>
      </c>
      <c r="X1628" t="s">
        <v>8</v>
      </c>
      <c r="Y1628"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3200</v>
      </c>
      <c r="G1629">
        <v>0</v>
      </c>
      <c r="H1629" t="s">
        <v>206</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37000</v>
      </c>
      <c r="X1629" t="s">
        <v>206</v>
      </c>
      <c r="Y1629"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0</v>
      </c>
      <c r="G1631">
        <v>0</v>
      </c>
      <c r="H1631" t="s">
        <v>8</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9200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5000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316</v>
      </c>
      <c r="V1634">
        <v>43000</v>
      </c>
      <c r="W1634">
        <v>0</v>
      </c>
      <c r="X1634" t="s">
        <v>206</v>
      </c>
      <c r="Y163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5000</v>
      </c>
      <c r="G1635">
        <v>0</v>
      </c>
      <c r="H1635" t="s">
        <v>206</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316</v>
      </c>
      <c r="V1636">
        <v>0</v>
      </c>
      <c r="W1636">
        <v>0</v>
      </c>
      <c r="X1636" t="s">
        <v>8</v>
      </c>
      <c r="Y1636"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6000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0</v>
      </c>
      <c r="G1638">
        <v>0</v>
      </c>
      <c r="H1638" t="s">
        <v>8</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43000</v>
      </c>
      <c r="X1638" t="s">
        <v>206</v>
      </c>
      <c r="Y1638"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8000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10000</v>
      </c>
      <c r="G1640">
        <v>0</v>
      </c>
      <c r="H1640" t="s">
        <v>206</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316</v>
      </c>
      <c r="V1641">
        <v>29000</v>
      </c>
      <c r="W1641">
        <v>0</v>
      </c>
      <c r="X1641" t="s">
        <v>206</v>
      </c>
      <c r="Y1641"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8000</v>
      </c>
      <c r="G1642">
        <v>0</v>
      </c>
      <c r="H1642" t="s">
        <v>206</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316</v>
      </c>
      <c r="V1643">
        <v>0</v>
      </c>
      <c r="W1643">
        <v>0</v>
      </c>
      <c r="X1643" t="s">
        <v>8</v>
      </c>
      <c r="Y1643"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284</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316</v>
      </c>
      <c r="V1644">
        <v>0</v>
      </c>
      <c r="W1644">
        <v>0</v>
      </c>
      <c r="X1644" t="s">
        <v>8</v>
      </c>
      <c r="Y164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284</v>
      </c>
      <c r="F1645">
        <v>4000</v>
      </c>
      <c r="G1645">
        <v>0</v>
      </c>
      <c r="H1645" t="s">
        <v>206</v>
      </c>
      <c r="I1645" s="75" t="str">
        <f ca="1">IF(Table7[[#This Row],[Type]]="KILL",IF(_xlfn.NUMBERVALUE(RIGHT(Table7[[#This Row],[Min]],LEN(Table7[[#This Row],[Min]])-FIND("-",Table7[[#This Row],[Min]])))&gt;INDIRECT(ADDRESS(11+MATCH(LEFT(Table7[[#This Row],[Min]],FIND("-",Table7[[#This Row],[Min]])-1),Table1[Content Sku],0),14,1,1,"Entities")),"review","ok"),"ok")</f>
        <v>ok</v>
      </c>
      <c r="U1645" t="s">
        <v>316</v>
      </c>
      <c r="V1645">
        <v>0</v>
      </c>
      <c r="W1645">
        <v>0</v>
      </c>
      <c r="X1645" t="s">
        <v>8</v>
      </c>
      <c r="Y164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0</v>
      </c>
      <c r="H1646" t="s">
        <v>8</v>
      </c>
      <c r="I1646" s="75" t="str">
        <f ca="1">IF(Table7[[#This Row],[Type]]="KILL",IF(_xlfn.NUMBERVALUE(RIGHT(Table7[[#This Row],[Min]],LEN(Table7[[#This Row],[Min]])-FIND("-",Table7[[#This Row],[Min]])))&gt;INDIRECT(ADDRESS(11+MATCH(LEFT(Table7[[#This Row],[Min]],FIND("-",Table7[[#This Row],[Min]])-1),Table1[Content Sku],0),14,1,1,"Entities")),"review","ok"),"ok")</f>
        <v>ok</v>
      </c>
      <c r="U1646" t="s">
        <v>316</v>
      </c>
      <c r="V1646">
        <v>0</v>
      </c>
      <c r="W1646">
        <v>31000</v>
      </c>
      <c r="X1646" t="s">
        <v>206</v>
      </c>
      <c r="Y1646"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120</v>
      </c>
      <c r="G1647">
        <v>0</v>
      </c>
      <c r="H1647" t="s">
        <v>4443</v>
      </c>
      <c r="I1647" s="75" t="str">
        <f ca="1">IF(Table7[[#This Row],[Type]]="KILL",IF(_xlfn.NUMBERVALUE(RIGHT(Table7[[#This Row],[Min]],LEN(Table7[[#This Row],[Min]])-FIND("-",Table7[[#This Row],[Min]])))&gt;INDIRECT(ADDRESS(11+MATCH(LEFT(Table7[[#This Row],[Min]],FIND("-",Table7[[#This Row],[Min]])-1),Table1[Content Sku],0),14,1,1,"Entities")),"review","ok"),"ok")</f>
        <v>ok</v>
      </c>
      <c r="U1647" t="s">
        <v>316</v>
      </c>
      <c r="V1647">
        <v>0</v>
      </c>
      <c r="W1647">
        <v>39000</v>
      </c>
      <c r="X1647" t="s">
        <v>206</v>
      </c>
      <c r="Y1647"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27000</v>
      </c>
      <c r="H1648" t="s">
        <v>206</v>
      </c>
      <c r="I1648" s="75" t="str">
        <f ca="1">IF(Table7[[#This Row],[Type]]="KILL",IF(_xlfn.NUMBERVALUE(RIGHT(Table7[[#This Row],[Min]],LEN(Table7[[#This Row],[Min]])-FIND("-",Table7[[#This Row],[Min]])))&gt;INDIRECT(ADDRESS(11+MATCH(LEFT(Table7[[#This Row],[Min]],FIND("-",Table7[[#This Row],[Min]])-1),Table1[Content Sku],0),14,1,1,"Entities")),"review","ok"),"ok")</f>
        <v>ok</v>
      </c>
      <c r="U1648" t="s">
        <v>316</v>
      </c>
      <c r="V1648">
        <v>0</v>
      </c>
      <c r="W1648">
        <v>0</v>
      </c>
      <c r="X1648" t="s">
        <v>8</v>
      </c>
      <c r="Y1648"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316</v>
      </c>
      <c r="V1649">
        <v>38000</v>
      </c>
      <c r="W1649">
        <v>0</v>
      </c>
      <c r="X1649" t="s">
        <v>206</v>
      </c>
      <c r="Y1649"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6000</v>
      </c>
      <c r="G1650">
        <v>0</v>
      </c>
      <c r="H1650" t="s">
        <v>206</v>
      </c>
      <c r="I1650" s="75" t="str">
        <f ca="1">IF(Table7[[#This Row],[Type]]="KILL",IF(_xlfn.NUMBERVALUE(RIGHT(Table7[[#This Row],[Min]],LEN(Table7[[#This Row],[Min]])-FIND("-",Table7[[#This Row],[Min]])))&gt;INDIRECT(ADDRESS(11+MATCH(LEFT(Table7[[#This Row],[Min]],FIND("-",Table7[[#This Row],[Min]])-1),Table1[Content Sku],0),14,1,1,"Entities")),"review","ok"),"ok")</f>
        <v>ok</v>
      </c>
      <c r="U1650" t="s">
        <v>316</v>
      </c>
      <c r="V1650">
        <v>0</v>
      </c>
      <c r="W1650">
        <v>0</v>
      </c>
      <c r="X1650" t="s">
        <v>8</v>
      </c>
      <c r="Y1650"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316</v>
      </c>
      <c r="V1651">
        <v>0</v>
      </c>
      <c r="W1651">
        <v>0</v>
      </c>
      <c r="X1651" t="s">
        <v>8</v>
      </c>
      <c r="Y1651"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316</v>
      </c>
      <c r="V1652">
        <v>0</v>
      </c>
      <c r="W1652">
        <v>0</v>
      </c>
      <c r="X1652" t="s">
        <v>8</v>
      </c>
      <c r="Y1652"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316</v>
      </c>
      <c r="V1653">
        <v>0</v>
      </c>
      <c r="W1653">
        <v>45000</v>
      </c>
      <c r="X1653" t="s">
        <v>206</v>
      </c>
      <c r="Y1653"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8000</v>
      </c>
      <c r="G1654">
        <v>0</v>
      </c>
      <c r="H1654" t="s">
        <v>206</v>
      </c>
      <c r="I1654" s="75" t="str">
        <f ca="1">IF(Table7[[#This Row],[Type]]="KILL",IF(_xlfn.NUMBERVALUE(RIGHT(Table7[[#This Row],[Min]],LEN(Table7[[#This Row],[Min]])-FIND("-",Table7[[#This Row],[Min]])))&gt;INDIRECT(ADDRESS(11+MATCH(LEFT(Table7[[#This Row],[Min]],FIND("-",Table7[[#This Row],[Min]])-1),Table1[Content Sku],0),14,1,1,"Entities")),"review","ok"),"ok")</f>
        <v>ok</v>
      </c>
      <c r="U1654" t="s">
        <v>316</v>
      </c>
      <c r="V1654">
        <v>0</v>
      </c>
      <c r="W1654">
        <v>0</v>
      </c>
      <c r="X1654" t="s">
        <v>8</v>
      </c>
      <c r="Y165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316</v>
      </c>
      <c r="V1655">
        <v>0</v>
      </c>
      <c r="W1655">
        <v>35000</v>
      </c>
      <c r="X1655" t="s">
        <v>206</v>
      </c>
      <c r="Y165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316</v>
      </c>
      <c r="V1656">
        <v>25000</v>
      </c>
      <c r="W1656">
        <v>0</v>
      </c>
      <c r="X1656" t="s">
        <v>206</v>
      </c>
      <c r="Y1656"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316</v>
      </c>
      <c r="V1657">
        <v>0</v>
      </c>
      <c r="W1657">
        <v>0</v>
      </c>
      <c r="X1657" t="s">
        <v>8</v>
      </c>
      <c r="Y1657"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316</v>
      </c>
      <c r="V1658">
        <v>0</v>
      </c>
      <c r="W1658">
        <v>0</v>
      </c>
      <c r="X1658" t="s">
        <v>8</v>
      </c>
      <c r="Y1658"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316</v>
      </c>
      <c r="V1659">
        <v>0</v>
      </c>
      <c r="W1659">
        <v>0</v>
      </c>
      <c r="X1659" t="s">
        <v>8</v>
      </c>
      <c r="Y1659"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316</v>
      </c>
      <c r="V1660">
        <v>0</v>
      </c>
      <c r="W1660">
        <v>0</v>
      </c>
      <c r="X1660" t="s">
        <v>8</v>
      </c>
      <c r="Y1660"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316</v>
      </c>
      <c r="V1661">
        <v>37000</v>
      </c>
      <c r="W1661">
        <v>0</v>
      </c>
      <c r="X1661" t="s">
        <v>206</v>
      </c>
      <c r="Y1661"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0</v>
      </c>
      <c r="G1662">
        <v>0</v>
      </c>
      <c r="H1662" t="s">
        <v>8</v>
      </c>
      <c r="I1662" s="75" t="str">
        <f ca="1">IF(Table7[[#This Row],[Type]]="KILL",IF(_xlfn.NUMBERVALUE(RIGHT(Table7[[#This Row],[Min]],LEN(Table7[[#This Row],[Min]])-FIND("-",Table7[[#This Row],[Min]])))&gt;INDIRECT(ADDRESS(11+MATCH(LEFT(Table7[[#This Row],[Min]],FIND("-",Table7[[#This Row],[Min]])-1),Table1[Content Sku],0),14,1,1,"Entities")),"review","ok"),"ok")</f>
        <v>ok</v>
      </c>
      <c r="U1662" t="s">
        <v>316</v>
      </c>
      <c r="V1662">
        <v>0</v>
      </c>
      <c r="W1662">
        <v>0</v>
      </c>
      <c r="X1662" t="s">
        <v>8</v>
      </c>
      <c r="Y1662"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0</v>
      </c>
      <c r="G1663">
        <v>40000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316</v>
      </c>
      <c r="V1663">
        <v>0</v>
      </c>
      <c r="W1663">
        <v>0</v>
      </c>
      <c r="X1663" t="s">
        <v>8</v>
      </c>
      <c r="Y1663"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9500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316</v>
      </c>
      <c r="V1664">
        <v>0</v>
      </c>
      <c r="W1664">
        <v>0</v>
      </c>
      <c r="X1664" t="s">
        <v>8</v>
      </c>
      <c r="Y166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12000</v>
      </c>
      <c r="G1665">
        <v>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316</v>
      </c>
      <c r="V1665">
        <v>32000</v>
      </c>
      <c r="W1665">
        <v>0</v>
      </c>
      <c r="X1665" t="s">
        <v>206</v>
      </c>
      <c r="Y166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4000</v>
      </c>
      <c r="G1666">
        <v>40000</v>
      </c>
      <c r="H1666" t="s">
        <v>206</v>
      </c>
      <c r="I1666" s="75" t="str">
        <f ca="1">IF(Table7[[#This Row],[Type]]="KILL",IF(_xlfn.NUMBERVALUE(RIGHT(Table7[[#This Row],[Min]],LEN(Table7[[#This Row],[Min]])-FIND("-",Table7[[#This Row],[Min]])))&gt;INDIRECT(ADDRESS(11+MATCH(LEFT(Table7[[#This Row],[Min]],FIND("-",Table7[[#This Row],[Min]])-1),Table1[Content Sku],0),14,1,1,"Entities")),"review","ok"),"ok")</f>
        <v>ok</v>
      </c>
      <c r="U1666" t="s">
        <v>316</v>
      </c>
      <c r="V1666">
        <v>0</v>
      </c>
      <c r="W1666">
        <v>0</v>
      </c>
      <c r="X1666" t="s">
        <v>8</v>
      </c>
      <c r="Y1666"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316</v>
      </c>
      <c r="V1667">
        <v>0</v>
      </c>
      <c r="W1667">
        <v>0</v>
      </c>
      <c r="X1667" t="s">
        <v>8</v>
      </c>
      <c r="Y1667"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22000</v>
      </c>
      <c r="H1668" t="s">
        <v>206</v>
      </c>
      <c r="I1668" s="75" t="str">
        <f ca="1">IF(Table7[[#This Row],[Type]]="KILL",IF(_xlfn.NUMBERVALUE(RIGHT(Table7[[#This Row],[Min]],LEN(Table7[[#This Row],[Min]])-FIND("-",Table7[[#This Row],[Min]])))&gt;INDIRECT(ADDRESS(11+MATCH(LEFT(Table7[[#This Row],[Min]],FIND("-",Table7[[#This Row],[Min]])-1),Table1[Content Sku],0),14,1,1,"Entities")),"review","ok"),"ok")</f>
        <v>ok</v>
      </c>
      <c r="U1668" t="s">
        <v>316</v>
      </c>
      <c r="V1668">
        <v>0</v>
      </c>
      <c r="W1668">
        <v>0</v>
      </c>
      <c r="X1668" t="s">
        <v>8</v>
      </c>
      <c r="Y1668"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316</v>
      </c>
      <c r="V1669">
        <v>0</v>
      </c>
      <c r="W1669">
        <v>0</v>
      </c>
      <c r="X1669" t="s">
        <v>8</v>
      </c>
      <c r="Y1669"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316</v>
      </c>
      <c r="V1670">
        <v>0</v>
      </c>
      <c r="W1670">
        <v>0</v>
      </c>
      <c r="X1670" t="s">
        <v>8</v>
      </c>
      <c r="Y1670"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316</v>
      </c>
      <c r="V1671">
        <v>26000</v>
      </c>
      <c r="W1671">
        <v>0</v>
      </c>
      <c r="X1671" t="s">
        <v>206</v>
      </c>
      <c r="Y1671"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316</v>
      </c>
      <c r="V1672">
        <v>0</v>
      </c>
      <c r="W1672">
        <v>0</v>
      </c>
      <c r="X1672" t="s">
        <v>8</v>
      </c>
      <c r="Y1672"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316</v>
      </c>
      <c r="V1673">
        <v>0</v>
      </c>
      <c r="W1673">
        <v>40000</v>
      </c>
      <c r="X1673" t="s">
        <v>206</v>
      </c>
      <c r="Y1673"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287</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316</v>
      </c>
      <c r="V1674">
        <v>41000</v>
      </c>
      <c r="W1674">
        <v>0</v>
      </c>
      <c r="X1674" t="s">
        <v>206</v>
      </c>
      <c r="Y16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287</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316</v>
      </c>
      <c r="V1675">
        <v>0</v>
      </c>
      <c r="W1675">
        <v>0</v>
      </c>
      <c r="X1675" t="s">
        <v>8</v>
      </c>
      <c r="Y16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316</v>
      </c>
      <c r="V1676">
        <v>0</v>
      </c>
      <c r="W1676">
        <v>0</v>
      </c>
      <c r="X1676" t="s">
        <v>8</v>
      </c>
      <c r="Y1676"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316</v>
      </c>
      <c r="V1677">
        <v>0</v>
      </c>
      <c r="W1677">
        <v>0</v>
      </c>
      <c r="X1677" t="s">
        <v>8</v>
      </c>
      <c r="Y1677"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316</v>
      </c>
      <c r="V1678">
        <v>0</v>
      </c>
      <c r="W1678">
        <v>0</v>
      </c>
      <c r="X1678" t="s">
        <v>8</v>
      </c>
      <c r="Y1678"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24000</v>
      </c>
      <c r="H1679" t="s">
        <v>206</v>
      </c>
      <c r="I1679" s="75" t="str">
        <f ca="1">IF(Table7[[#This Row],[Type]]="KILL",IF(_xlfn.NUMBERVALUE(RIGHT(Table7[[#This Row],[Min]],LEN(Table7[[#This Row],[Min]])-FIND("-",Table7[[#This Row],[Min]])))&gt;INDIRECT(ADDRESS(11+MATCH(LEFT(Table7[[#This Row],[Min]],FIND("-",Table7[[#This Row],[Min]])-1),Table1[Content Sku],0),14,1,1,"Entities")),"review","ok"),"ok")</f>
        <v>ok</v>
      </c>
      <c r="U1679" t="s">
        <v>316</v>
      </c>
      <c r="V1679">
        <v>0</v>
      </c>
      <c r="W1679">
        <v>0</v>
      </c>
      <c r="X1679" t="s">
        <v>8</v>
      </c>
      <c r="Y1679"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316</v>
      </c>
      <c r="V1680">
        <v>0</v>
      </c>
      <c r="W1680">
        <v>41000</v>
      </c>
      <c r="X1680" t="s">
        <v>206</v>
      </c>
      <c r="Y1680"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0</v>
      </c>
      <c r="H1681" t="s">
        <v>8</v>
      </c>
      <c r="I1681" s="75" t="str">
        <f ca="1">IF(Table7[[#This Row],[Type]]="KILL",IF(_xlfn.NUMBERVALUE(RIGHT(Table7[[#This Row],[Min]],LEN(Table7[[#This Row],[Min]])-FIND("-",Table7[[#This Row],[Min]])))&gt;INDIRECT(ADDRESS(11+MATCH(LEFT(Table7[[#This Row],[Min]],FIND("-",Table7[[#This Row],[Min]])-1),Table1[Content Sku],0),14,1,1,"Entities")),"review","ok"),"ok")</f>
        <v>ok</v>
      </c>
      <c r="U1681" t="s">
        <v>316</v>
      </c>
      <c r="V1681">
        <v>33000</v>
      </c>
      <c r="W1681">
        <v>0</v>
      </c>
      <c r="X1681" t="s">
        <v>206</v>
      </c>
      <c r="Y1681"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20000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316</v>
      </c>
      <c r="V1682">
        <v>0</v>
      </c>
      <c r="W1682">
        <v>0</v>
      </c>
      <c r="X1682" t="s">
        <v>8</v>
      </c>
      <c r="Y1682"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21000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316</v>
      </c>
      <c r="V1683">
        <v>0</v>
      </c>
      <c r="W1683">
        <v>0</v>
      </c>
      <c r="X1683" t="s">
        <v>8</v>
      </c>
      <c r="Y1683"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24000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316</v>
      </c>
      <c r="V1684">
        <v>0</v>
      </c>
      <c r="W1684">
        <v>0</v>
      </c>
      <c r="X1684" t="s">
        <v>8</v>
      </c>
      <c r="Y168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24000</v>
      </c>
      <c r="H1685" t="s">
        <v>206</v>
      </c>
      <c r="I1685" s="75" t="str">
        <f ca="1">IF(Table7[[#This Row],[Type]]="KILL",IF(_xlfn.NUMBERVALUE(RIGHT(Table7[[#This Row],[Min]],LEN(Table7[[#This Row],[Min]])-FIND("-",Table7[[#This Row],[Min]])))&gt;INDIRECT(ADDRESS(11+MATCH(LEFT(Table7[[#This Row],[Min]],FIND("-",Table7[[#This Row],[Min]])-1),Table1[Content Sku],0),14,1,1,"Entities")),"review","ok"),"ok")</f>
        <v>ok</v>
      </c>
      <c r="U1685" t="s">
        <v>316</v>
      </c>
      <c r="V1685">
        <v>0</v>
      </c>
      <c r="W1685">
        <v>0</v>
      </c>
      <c r="X1685" t="s">
        <v>8</v>
      </c>
      <c r="Y168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316</v>
      </c>
      <c r="V1686">
        <v>0</v>
      </c>
      <c r="W1686">
        <v>0</v>
      </c>
      <c r="X1686" t="s">
        <v>8</v>
      </c>
      <c r="Y1686"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22000</v>
      </c>
      <c r="H1687" t="s">
        <v>206</v>
      </c>
      <c r="I1687" s="75" t="str">
        <f ca="1">IF(Table7[[#This Row],[Type]]="KILL",IF(_xlfn.NUMBERVALUE(RIGHT(Table7[[#This Row],[Min]],LEN(Table7[[#This Row],[Min]])-FIND("-",Table7[[#This Row],[Min]])))&gt;INDIRECT(ADDRESS(11+MATCH(LEFT(Table7[[#This Row],[Min]],FIND("-",Table7[[#This Row],[Min]])-1),Table1[Content Sku],0),14,1,1,"Entities")),"review","ok"),"ok")</f>
        <v>ok</v>
      </c>
      <c r="U1687" t="s">
        <v>316</v>
      </c>
      <c r="V1687">
        <v>30000</v>
      </c>
      <c r="W1687">
        <v>0</v>
      </c>
      <c r="X1687" t="s">
        <v>206</v>
      </c>
      <c r="Y1687"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316</v>
      </c>
      <c r="V1688">
        <v>0</v>
      </c>
      <c r="W1688">
        <v>0</v>
      </c>
      <c r="X1688" t="s">
        <v>8</v>
      </c>
      <c r="Y1688"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316</v>
      </c>
      <c r="V1689">
        <v>35000</v>
      </c>
      <c r="W1689">
        <v>0</v>
      </c>
      <c r="X1689" t="s">
        <v>206</v>
      </c>
      <c r="Y1689"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316</v>
      </c>
      <c r="V1690">
        <v>0</v>
      </c>
      <c r="W1690">
        <v>0</v>
      </c>
      <c r="X1690" t="s">
        <v>8</v>
      </c>
      <c r="Y1690"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0</v>
      </c>
      <c r="H1691" t="s">
        <v>8</v>
      </c>
      <c r="I1691" s="75" t="str">
        <f ca="1">IF(Table7[[#This Row],[Type]]="KILL",IF(_xlfn.NUMBERVALUE(RIGHT(Table7[[#This Row],[Min]],LEN(Table7[[#This Row],[Min]])-FIND("-",Table7[[#This Row],[Min]])))&gt;INDIRECT(ADDRESS(11+MATCH(LEFT(Table7[[#This Row],[Min]],FIND("-",Table7[[#This Row],[Min]])-1),Table1[Content Sku],0),14,1,1,"Entities")),"review","ok"),"ok")</f>
        <v>ok</v>
      </c>
      <c r="U1691" t="s">
        <v>316</v>
      </c>
      <c r="V1691">
        <v>0</v>
      </c>
      <c r="W1691">
        <v>0</v>
      </c>
      <c r="X1691" t="s">
        <v>8</v>
      </c>
      <c r="Y1691"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316</v>
      </c>
      <c r="V1692">
        <v>0</v>
      </c>
      <c r="W1692">
        <v>0</v>
      </c>
      <c r="X1692" t="s">
        <v>8</v>
      </c>
      <c r="Y1692"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24000</v>
      </c>
      <c r="H1693" t="s">
        <v>206</v>
      </c>
      <c r="I1693" s="75" t="str">
        <f ca="1">IF(Table7[[#This Row],[Type]]="KILL",IF(_xlfn.NUMBERVALUE(RIGHT(Table7[[#This Row],[Min]],LEN(Table7[[#This Row],[Min]])-FIND("-",Table7[[#This Row],[Min]])))&gt;INDIRECT(ADDRESS(11+MATCH(LEFT(Table7[[#This Row],[Min]],FIND("-",Table7[[#This Row],[Min]])-1),Table1[Content Sku],0),14,1,1,"Entities")),"review","ok"),"ok")</f>
        <v>ok</v>
      </c>
      <c r="U1693" t="s">
        <v>316</v>
      </c>
      <c r="V1693">
        <v>0</v>
      </c>
      <c r="W1693">
        <v>0</v>
      </c>
      <c r="X1693" t="s">
        <v>8</v>
      </c>
      <c r="Y1693"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316</v>
      </c>
      <c r="V1694">
        <v>0</v>
      </c>
      <c r="W1694">
        <v>0</v>
      </c>
      <c r="X1694" t="s">
        <v>8</v>
      </c>
      <c r="Y169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28000</v>
      </c>
      <c r="H1695" t="s">
        <v>206</v>
      </c>
      <c r="I1695" s="75" t="str">
        <f ca="1">IF(Table7[[#This Row],[Type]]="KILL",IF(_xlfn.NUMBERVALUE(RIGHT(Table7[[#This Row],[Min]],LEN(Table7[[#This Row],[Min]])-FIND("-",Table7[[#This Row],[Min]])))&gt;INDIRECT(ADDRESS(11+MATCH(LEFT(Table7[[#This Row],[Min]],FIND("-",Table7[[#This Row],[Min]])-1),Table1[Content Sku],0),14,1,1,"Entities")),"review","ok"),"ok")</f>
        <v>ok</v>
      </c>
      <c r="U1695" t="s">
        <v>316</v>
      </c>
      <c r="V1695">
        <v>0</v>
      </c>
      <c r="W1695">
        <v>0</v>
      </c>
      <c r="X1695" t="s">
        <v>8</v>
      </c>
      <c r="Y169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319</v>
      </c>
      <c r="V1696">
        <v>0</v>
      </c>
      <c r="W1696">
        <v>0</v>
      </c>
      <c r="X1696" t="s">
        <v>8</v>
      </c>
      <c r="Y1696"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319</v>
      </c>
      <c r="V1697">
        <v>0</v>
      </c>
      <c r="W1697">
        <v>0</v>
      </c>
      <c r="X1697" t="s">
        <v>8</v>
      </c>
      <c r="Y1697"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319</v>
      </c>
      <c r="V1698">
        <v>0</v>
      </c>
      <c r="W1698">
        <v>0</v>
      </c>
      <c r="X1698" t="s">
        <v>8</v>
      </c>
      <c r="Y1698"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319</v>
      </c>
      <c r="V1699">
        <v>0</v>
      </c>
      <c r="W1699">
        <v>0</v>
      </c>
      <c r="X1699" t="s">
        <v>8</v>
      </c>
      <c r="Y1699"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24000</v>
      </c>
      <c r="H1700" t="s">
        <v>206</v>
      </c>
      <c r="I1700" s="75" t="str">
        <f ca="1">IF(Table7[[#This Row],[Type]]="KILL",IF(_xlfn.NUMBERVALUE(RIGHT(Table7[[#This Row],[Min]],LEN(Table7[[#This Row],[Min]])-FIND("-",Table7[[#This Row],[Min]])))&gt;INDIRECT(ADDRESS(11+MATCH(LEFT(Table7[[#This Row],[Min]],FIND("-",Table7[[#This Row],[Min]])-1),Table1[Content Sku],0),14,1,1,"Entities")),"review","ok"),"ok")</f>
        <v>ok</v>
      </c>
      <c r="U1700" t="s">
        <v>319</v>
      </c>
      <c r="V1700">
        <v>0</v>
      </c>
      <c r="W1700">
        <v>0</v>
      </c>
      <c r="X1700" t="s">
        <v>8</v>
      </c>
      <c r="Y1700"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394</v>
      </c>
      <c r="V1701">
        <v>0</v>
      </c>
      <c r="W1701">
        <v>17000</v>
      </c>
      <c r="X1701" t="s">
        <v>206</v>
      </c>
      <c r="Y1701"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394</v>
      </c>
      <c r="V1702">
        <v>0</v>
      </c>
      <c r="W1702">
        <v>25000</v>
      </c>
      <c r="X1702" t="s">
        <v>206</v>
      </c>
      <c r="Y1702"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394</v>
      </c>
      <c r="V1703">
        <v>0</v>
      </c>
      <c r="W1703">
        <v>25000</v>
      </c>
      <c r="X1703" t="s">
        <v>206</v>
      </c>
      <c r="Y1703"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24000</v>
      </c>
      <c r="H1704" t="s">
        <v>206</v>
      </c>
      <c r="I1704" s="75" t="str">
        <f ca="1">IF(Table7[[#This Row],[Type]]="KILL",IF(_xlfn.NUMBERVALUE(RIGHT(Table7[[#This Row],[Min]],LEN(Table7[[#This Row],[Min]])-FIND("-",Table7[[#This Row],[Min]])))&gt;INDIRECT(ADDRESS(11+MATCH(LEFT(Table7[[#This Row],[Min]],FIND("-",Table7[[#This Row],[Min]])-1),Table1[Content Sku],0),14,1,1,"Entities")),"review","ok"),"ok")</f>
        <v>ok</v>
      </c>
      <c r="U1704" t="s">
        <v>394</v>
      </c>
      <c r="V1704">
        <v>0</v>
      </c>
      <c r="W1704">
        <v>17000</v>
      </c>
      <c r="X1704" t="s">
        <v>206</v>
      </c>
      <c r="Y170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394</v>
      </c>
      <c r="V1705">
        <v>0</v>
      </c>
      <c r="W1705">
        <v>0</v>
      </c>
      <c r="X1705" t="s">
        <v>8</v>
      </c>
      <c r="Y170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394</v>
      </c>
      <c r="V1706">
        <v>0</v>
      </c>
      <c r="W1706">
        <v>0</v>
      </c>
      <c r="X1706" t="s">
        <v>8</v>
      </c>
      <c r="Y1706"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394</v>
      </c>
      <c r="V1707">
        <v>0</v>
      </c>
      <c r="W1707">
        <v>23000</v>
      </c>
      <c r="X1707" t="s">
        <v>206</v>
      </c>
      <c r="Y1707"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394</v>
      </c>
      <c r="V1708">
        <v>0</v>
      </c>
      <c r="W1708">
        <v>23000</v>
      </c>
      <c r="X1708" t="s">
        <v>206</v>
      </c>
      <c r="Y1708"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394</v>
      </c>
      <c r="V1709">
        <v>0</v>
      </c>
      <c r="W1709">
        <v>27000</v>
      </c>
      <c r="X1709" t="s">
        <v>206</v>
      </c>
      <c r="Y1709"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394</v>
      </c>
      <c r="V1710">
        <v>0</v>
      </c>
      <c r="W1710">
        <v>23000</v>
      </c>
      <c r="X1710" t="s">
        <v>206</v>
      </c>
      <c r="Y1710"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394</v>
      </c>
      <c r="V1711">
        <v>0</v>
      </c>
      <c r="W1711">
        <v>20000</v>
      </c>
      <c r="X1711" t="s">
        <v>206</v>
      </c>
      <c r="Y1711"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394</v>
      </c>
      <c r="V1712">
        <v>0</v>
      </c>
      <c r="W1712">
        <v>0</v>
      </c>
      <c r="X1712" t="s">
        <v>8</v>
      </c>
      <c r="Y1712"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394</v>
      </c>
      <c r="V1713">
        <v>0</v>
      </c>
      <c r="W1713">
        <v>0</v>
      </c>
      <c r="X1713" t="s">
        <v>8</v>
      </c>
      <c r="Y1713"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394</v>
      </c>
      <c r="V1714">
        <v>0</v>
      </c>
      <c r="W1714">
        <v>220</v>
      </c>
      <c r="X1714" t="s">
        <v>4443</v>
      </c>
      <c r="Y171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394</v>
      </c>
      <c r="V1715">
        <v>0</v>
      </c>
      <c r="W1715">
        <v>23000</v>
      </c>
      <c r="X1715" t="s">
        <v>206</v>
      </c>
      <c r="Y171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394</v>
      </c>
      <c r="V1716">
        <v>0</v>
      </c>
      <c r="W1716">
        <v>21000</v>
      </c>
      <c r="X1716" t="s">
        <v>206</v>
      </c>
      <c r="Y1716"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394</v>
      </c>
      <c r="V1717">
        <v>0</v>
      </c>
      <c r="W1717">
        <v>19000</v>
      </c>
      <c r="X1717" t="s">
        <v>206</v>
      </c>
      <c r="Y1717"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394</v>
      </c>
      <c r="V1718">
        <v>0</v>
      </c>
      <c r="W1718">
        <v>31000</v>
      </c>
      <c r="X1718" t="s">
        <v>206</v>
      </c>
      <c r="Y1718"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339</v>
      </c>
      <c r="V1719">
        <v>0</v>
      </c>
      <c r="W1719">
        <v>0</v>
      </c>
      <c r="X1719" t="s">
        <v>8</v>
      </c>
      <c r="Y1719"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339</v>
      </c>
      <c r="V1720">
        <v>0</v>
      </c>
      <c r="W1720">
        <v>0</v>
      </c>
      <c r="X1720" t="s">
        <v>8</v>
      </c>
      <c r="Y1720"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339</v>
      </c>
      <c r="V1721">
        <v>22000</v>
      </c>
      <c r="W1721">
        <v>0</v>
      </c>
      <c r="X1721" t="s">
        <v>206</v>
      </c>
      <c r="Y1721"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339</v>
      </c>
      <c r="V1722">
        <v>19000</v>
      </c>
      <c r="W1722">
        <v>0</v>
      </c>
      <c r="X1722" t="s">
        <v>206</v>
      </c>
      <c r="Y1722"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339</v>
      </c>
      <c r="V1723">
        <v>0</v>
      </c>
      <c r="W1723">
        <v>0</v>
      </c>
      <c r="X1723" t="s">
        <v>8</v>
      </c>
      <c r="Y1723"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290</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341</v>
      </c>
      <c r="V1724">
        <v>0</v>
      </c>
      <c r="W1724">
        <v>16000</v>
      </c>
      <c r="X1724" t="s">
        <v>206</v>
      </c>
      <c r="Y172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341</v>
      </c>
      <c r="V1725">
        <v>0</v>
      </c>
      <c r="W1725">
        <v>19000</v>
      </c>
      <c r="X1725" t="s">
        <v>206</v>
      </c>
      <c r="Y172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2758</v>
      </c>
      <c r="V1726">
        <v>0</v>
      </c>
      <c r="W1726">
        <v>0</v>
      </c>
      <c r="X1726" t="s">
        <v>8</v>
      </c>
      <c r="Y1726"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521</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2758</v>
      </c>
      <c r="V1727">
        <v>0</v>
      </c>
      <c r="W1727">
        <v>0</v>
      </c>
      <c r="X1727" t="s">
        <v>8</v>
      </c>
      <c r="Y1727"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551</v>
      </c>
      <c r="V1728">
        <v>0</v>
      </c>
      <c r="W1728">
        <v>0</v>
      </c>
      <c r="X1728" t="s">
        <v>8</v>
      </c>
      <c r="Y1728"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551</v>
      </c>
      <c r="V1729">
        <v>0</v>
      </c>
      <c r="W1729">
        <v>0</v>
      </c>
      <c r="X1729" t="s">
        <v>8</v>
      </c>
      <c r="Y1729"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551</v>
      </c>
      <c r="V1730">
        <v>0</v>
      </c>
      <c r="W1730">
        <v>0</v>
      </c>
      <c r="X1730" t="s">
        <v>8</v>
      </c>
      <c r="Y1730"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551</v>
      </c>
      <c r="V1731">
        <v>0</v>
      </c>
      <c r="W1731">
        <v>0</v>
      </c>
      <c r="X1731" t="s">
        <v>8</v>
      </c>
      <c r="Y1731"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551</v>
      </c>
      <c r="V1732">
        <v>17000</v>
      </c>
      <c r="W1732">
        <v>0</v>
      </c>
      <c r="X1732" t="s">
        <v>206</v>
      </c>
      <c r="Y1732"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551</v>
      </c>
      <c r="V1733">
        <v>15000</v>
      </c>
      <c r="W1733">
        <v>0</v>
      </c>
      <c r="X1733" t="s">
        <v>206</v>
      </c>
      <c r="Y1733"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551</v>
      </c>
      <c r="V1734">
        <v>0</v>
      </c>
      <c r="W1734">
        <v>0</v>
      </c>
      <c r="X1734" t="s">
        <v>8</v>
      </c>
      <c r="Y173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551</v>
      </c>
      <c r="V1735">
        <v>0</v>
      </c>
      <c r="W1735">
        <v>0</v>
      </c>
      <c r="X1735" t="s">
        <v>8</v>
      </c>
      <c r="Y173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551</v>
      </c>
      <c r="V1736">
        <v>0</v>
      </c>
      <c r="W1736">
        <v>0</v>
      </c>
      <c r="X1736" t="s">
        <v>8</v>
      </c>
      <c r="Y1736"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551</v>
      </c>
      <c r="V1737">
        <v>0</v>
      </c>
      <c r="W1737">
        <v>0</v>
      </c>
      <c r="X1737" t="s">
        <v>8</v>
      </c>
      <c r="Y1737"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551</v>
      </c>
      <c r="V1738">
        <v>0</v>
      </c>
      <c r="W1738">
        <v>0</v>
      </c>
      <c r="X1738" t="s">
        <v>8</v>
      </c>
      <c r="Y1738"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420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551</v>
      </c>
      <c r="V1739">
        <v>0</v>
      </c>
      <c r="W1739">
        <v>0</v>
      </c>
      <c r="X1739" t="s">
        <v>8</v>
      </c>
      <c r="Y1739"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2453</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551</v>
      </c>
      <c r="V1740">
        <v>0</v>
      </c>
      <c r="W1740">
        <v>0</v>
      </c>
      <c r="X1740" t="s">
        <v>8</v>
      </c>
      <c r="Y1740"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2453</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551</v>
      </c>
      <c r="V1741">
        <v>0</v>
      </c>
      <c r="W1741">
        <v>0</v>
      </c>
      <c r="X1741" t="s">
        <v>8</v>
      </c>
      <c r="Y1741"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551</v>
      </c>
      <c r="V1742">
        <v>0</v>
      </c>
      <c r="W1742">
        <v>0</v>
      </c>
      <c r="X1742" t="s">
        <v>8</v>
      </c>
      <c r="Y1742"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2453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551</v>
      </c>
      <c r="V1743">
        <v>0</v>
      </c>
      <c r="W1743">
        <v>0</v>
      </c>
      <c r="X1743" t="s">
        <v>8</v>
      </c>
      <c r="Y1743"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2453</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551</v>
      </c>
      <c r="V1744">
        <v>0</v>
      </c>
      <c r="W1744">
        <v>0</v>
      </c>
      <c r="X1744" t="s">
        <v>8</v>
      </c>
      <c r="Y174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2453</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551</v>
      </c>
      <c r="V1745">
        <v>0</v>
      </c>
      <c r="W1745">
        <v>0</v>
      </c>
      <c r="X1745" t="s">
        <v>8</v>
      </c>
      <c r="Y174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0</v>
      </c>
      <c r="G1746">
        <v>0</v>
      </c>
      <c r="H1746" t="s">
        <v>8</v>
      </c>
      <c r="I1746" s="75" t="str">
        <f ca="1">IF(Table7[[#This Row],[Type]]="KILL",IF(_xlfn.NUMBERVALUE(RIGHT(Table7[[#This Row],[Min]],LEN(Table7[[#This Row],[Min]])-FIND("-",Table7[[#This Row],[Min]])))&gt;INDIRECT(ADDRESS(11+MATCH(LEFT(Table7[[#This Row],[Min]],FIND("-",Table7[[#This Row],[Min]])-1),Table1[Content Sku],0),14,1,1,"Entities")),"review","ok"),"ok")</f>
        <v>ok</v>
      </c>
      <c r="U1746" t="s">
        <v>551</v>
      </c>
      <c r="V1746">
        <v>0</v>
      </c>
      <c r="W1746">
        <v>0</v>
      </c>
      <c r="X1746" t="s">
        <v>8</v>
      </c>
      <c r="Y1746"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334</v>
      </c>
      <c r="F1747">
        <v>2000</v>
      </c>
      <c r="G1747">
        <v>0</v>
      </c>
      <c r="H1747" t="s">
        <v>206</v>
      </c>
      <c r="I1747" s="75" t="str">
        <f ca="1">IF(Table7[[#This Row],[Type]]="KILL",IF(_xlfn.NUMBERVALUE(RIGHT(Table7[[#This Row],[Min]],LEN(Table7[[#This Row],[Min]])-FIND("-",Table7[[#This Row],[Min]])))&gt;INDIRECT(ADDRESS(11+MATCH(LEFT(Table7[[#This Row],[Min]],FIND("-",Table7[[#This Row],[Min]])-1),Table1[Content Sku],0),14,1,1,"Entities")),"review","ok"),"ok")</f>
        <v>ok</v>
      </c>
      <c r="U1747" t="s">
        <v>551</v>
      </c>
      <c r="V1747">
        <v>0</v>
      </c>
      <c r="W1747">
        <v>0</v>
      </c>
      <c r="X1747" t="s">
        <v>8</v>
      </c>
      <c r="Y1747"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551</v>
      </c>
      <c r="V1748">
        <v>0</v>
      </c>
      <c r="W1748">
        <v>0</v>
      </c>
      <c r="X1748" t="s">
        <v>8</v>
      </c>
      <c r="Y1748"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3000</v>
      </c>
      <c r="G1749">
        <v>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551</v>
      </c>
      <c r="V1749">
        <v>0</v>
      </c>
      <c r="W1749">
        <v>0</v>
      </c>
      <c r="X1749" t="s">
        <v>8</v>
      </c>
      <c r="Y1749"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14000</v>
      </c>
      <c r="H1750" t="s">
        <v>206</v>
      </c>
      <c r="I1750" s="75" t="str">
        <f ca="1">IF(Table7[[#This Row],[Type]]="KILL",IF(_xlfn.NUMBERVALUE(RIGHT(Table7[[#This Row],[Min]],LEN(Table7[[#This Row],[Min]])-FIND("-",Table7[[#This Row],[Min]])))&gt;INDIRECT(ADDRESS(11+MATCH(LEFT(Table7[[#This Row],[Min]],FIND("-",Table7[[#This Row],[Min]])-1),Table1[Content Sku],0),14,1,1,"Entities")),"review","ok"),"ok")</f>
        <v>ok</v>
      </c>
      <c r="U1750" t="s">
        <v>551</v>
      </c>
      <c r="V1750">
        <v>0</v>
      </c>
      <c r="W1750">
        <v>0</v>
      </c>
      <c r="X1750" t="s">
        <v>8</v>
      </c>
      <c r="Y1750"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551</v>
      </c>
      <c r="V1751">
        <v>0</v>
      </c>
      <c r="W1751">
        <v>0</v>
      </c>
      <c r="X1751" t="s">
        <v>8</v>
      </c>
      <c r="Y1751"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0</v>
      </c>
      <c r="H1752" t="s">
        <v>8</v>
      </c>
      <c r="I1752" s="75" t="str">
        <f ca="1">IF(Table7[[#This Row],[Type]]="KILL",IF(_xlfn.NUMBERVALUE(RIGHT(Table7[[#This Row],[Min]],LEN(Table7[[#This Row],[Min]])-FIND("-",Table7[[#This Row],[Min]])))&gt;INDIRECT(ADDRESS(11+MATCH(LEFT(Table7[[#This Row],[Min]],FIND("-",Table7[[#This Row],[Min]])-1),Table1[Content Sku],0),14,1,1,"Entities")),"review","ok"),"ok")</f>
        <v>ok</v>
      </c>
      <c r="U1752" t="s">
        <v>551</v>
      </c>
      <c r="V1752">
        <v>0</v>
      </c>
      <c r="W1752">
        <v>0</v>
      </c>
      <c r="X1752" t="s">
        <v>8</v>
      </c>
      <c r="Y1752"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16000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395</v>
      </c>
      <c r="V1753">
        <v>0</v>
      </c>
      <c r="W1753">
        <v>46000</v>
      </c>
      <c r="X1753" t="s">
        <v>206</v>
      </c>
      <c r="Y1753"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0</v>
      </c>
      <c r="G1754">
        <v>12000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395</v>
      </c>
      <c r="V1754">
        <v>0</v>
      </c>
      <c r="W1754">
        <v>0</v>
      </c>
      <c r="X1754" t="s">
        <v>8</v>
      </c>
      <c r="Y175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16000</v>
      </c>
      <c r="G1755">
        <v>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395</v>
      </c>
      <c r="V1755">
        <v>23000</v>
      </c>
      <c r="W1755">
        <v>0</v>
      </c>
      <c r="X1755" t="s">
        <v>206</v>
      </c>
      <c r="Y175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35000</v>
      </c>
      <c r="H1756" t="s">
        <v>206</v>
      </c>
      <c r="I1756" s="75" t="str">
        <f ca="1">IF(Table7[[#This Row],[Type]]="KILL",IF(_xlfn.NUMBERVALUE(RIGHT(Table7[[#This Row],[Min]],LEN(Table7[[#This Row],[Min]])-FIND("-",Table7[[#This Row],[Min]])))&gt;INDIRECT(ADDRESS(11+MATCH(LEFT(Table7[[#This Row],[Min]],FIND("-",Table7[[#This Row],[Min]])-1),Table1[Content Sku],0),14,1,1,"Entities")),"review","ok"),"ok")</f>
        <v>ok</v>
      </c>
      <c r="U1756" t="s">
        <v>395</v>
      </c>
      <c r="V1756">
        <v>0</v>
      </c>
      <c r="W1756">
        <v>0</v>
      </c>
      <c r="X1756" t="s">
        <v>8</v>
      </c>
      <c r="Y1756"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c r="U1757" t="s">
        <v>395</v>
      </c>
      <c r="V1757">
        <v>0</v>
      </c>
      <c r="W1757">
        <v>0</v>
      </c>
      <c r="X1757" t="s">
        <v>8</v>
      </c>
      <c r="Y1757"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4000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395</v>
      </c>
      <c r="V1758">
        <v>0</v>
      </c>
      <c r="W1758">
        <v>0</v>
      </c>
      <c r="X1758" t="s">
        <v>8</v>
      </c>
      <c r="Y1758"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395</v>
      </c>
      <c r="V1759">
        <v>0</v>
      </c>
      <c r="W1759">
        <v>45000</v>
      </c>
      <c r="X1759" t="s">
        <v>206</v>
      </c>
      <c r="Y1759"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0</v>
      </c>
      <c r="G1760">
        <v>16000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395</v>
      </c>
      <c r="V1760">
        <v>0</v>
      </c>
      <c r="W1760">
        <v>38000</v>
      </c>
      <c r="X1760" t="s">
        <v>206</v>
      </c>
      <c r="Y1760"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2400</v>
      </c>
      <c r="G1761">
        <v>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395</v>
      </c>
      <c r="V1761">
        <v>20000</v>
      </c>
      <c r="W1761">
        <v>46000</v>
      </c>
      <c r="X1761" t="s">
        <v>206</v>
      </c>
      <c r="Y1761"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v>0</v>
      </c>
      <c r="G1762">
        <v>12000</v>
      </c>
      <c r="H1762" t="s">
        <v>206</v>
      </c>
      <c r="I1762" s="75" t="str">
        <f ca="1">IF(Table7[[#This Row],[Type]]="KILL",IF(_xlfn.NUMBERVALUE(RIGHT(Table7[[#This Row],[Min]],LEN(Table7[[#This Row],[Min]])-FIND("-",Table7[[#This Row],[Min]])))&gt;INDIRECT(ADDRESS(11+MATCH(LEFT(Table7[[#This Row],[Min]],FIND("-",Table7[[#This Row],[Min]])-1),Table1[Content Sku],0),14,1,1,"Entities")),"review","ok"),"ok")</f>
        <v>ok</v>
      </c>
      <c r="U1762" t="s">
        <v>395</v>
      </c>
      <c r="V1762">
        <v>22000</v>
      </c>
      <c r="W1762">
        <v>0</v>
      </c>
      <c r="X1762" t="s">
        <v>206</v>
      </c>
      <c r="Y1762"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t="s">
        <v>7999</v>
      </c>
      <c r="G1763" t="s">
        <v>4481</v>
      </c>
      <c r="H1763" t="s">
        <v>4482</v>
      </c>
      <c r="I1763" s="75" t="str">
        <f ca="1">IF(Table7[[#This Row],[Type]]="KILL",IF(_xlfn.NUMBERVALUE(RIGHT(Table7[[#This Row],[Min]],LEN(Table7[[#This Row],[Min]])-FIND("-",Table7[[#This Row],[Min]])))&gt;INDIRECT(ADDRESS(11+MATCH(LEFT(Table7[[#This Row],[Min]],FIND("-",Table7[[#This Row],[Min]])-1),Table1[Content Sku],0),14,1,1,"Entities")),"review","ok"),"ok")</f>
        <v>ok</v>
      </c>
      <c r="U1763" t="s">
        <v>395</v>
      </c>
      <c r="V1763">
        <v>0</v>
      </c>
      <c r="W1763">
        <v>0</v>
      </c>
      <c r="X1763" t="s">
        <v>8</v>
      </c>
      <c r="Y1763"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395</v>
      </c>
      <c r="V1764">
        <v>0</v>
      </c>
      <c r="W1764">
        <v>0</v>
      </c>
      <c r="X1764" t="s">
        <v>8</v>
      </c>
      <c r="Y176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4500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395</v>
      </c>
      <c r="V1765">
        <v>21000</v>
      </c>
      <c r="W1765">
        <v>0</v>
      </c>
      <c r="X1765" t="s">
        <v>206</v>
      </c>
      <c r="Y176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5500</v>
      </c>
      <c r="G1766">
        <v>0</v>
      </c>
      <c r="H1766" t="s">
        <v>206</v>
      </c>
      <c r="I1766" s="75" t="str">
        <f ca="1">IF(Table7[[#This Row],[Type]]="KILL",IF(_xlfn.NUMBERVALUE(RIGHT(Table7[[#This Row],[Min]],LEN(Table7[[#This Row],[Min]])-FIND("-",Table7[[#This Row],[Min]])))&gt;INDIRECT(ADDRESS(11+MATCH(LEFT(Table7[[#This Row],[Min]],FIND("-",Table7[[#This Row],[Min]])-1),Table1[Content Sku],0),14,1,1,"Entities")),"review","ok"),"ok")</f>
        <v>ok</v>
      </c>
      <c r="U1766" t="s">
        <v>395</v>
      </c>
      <c r="V1766">
        <v>0</v>
      </c>
      <c r="W1766">
        <v>0</v>
      </c>
      <c r="X1766" t="s">
        <v>8</v>
      </c>
      <c r="Y1766"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395</v>
      </c>
      <c r="V1767">
        <v>0</v>
      </c>
      <c r="W1767">
        <v>0</v>
      </c>
      <c r="X1767" t="s">
        <v>8</v>
      </c>
      <c r="Y1767"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395</v>
      </c>
      <c r="V1768">
        <v>24000</v>
      </c>
      <c r="W1768">
        <v>0</v>
      </c>
      <c r="X1768" t="s">
        <v>206</v>
      </c>
      <c r="Y1768"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16000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25" x14ac:dyDescent="0.25">
      <c r="E1770" t="s">
        <v>296</v>
      </c>
      <c r="F1770">
        <v>0</v>
      </c>
      <c r="G1770">
        <v>8000</v>
      </c>
      <c r="H1770" t="s">
        <v>206</v>
      </c>
      <c r="I1770" s="75" t="str">
        <f ca="1">IF(Table7[[#This Row],[Type]]="KILL",IF(_xlfn.NUMBERVALUE(RIGHT(Table7[[#This Row],[Min]],LEN(Table7[[#This Row],[Min]])-FIND("-",Table7[[#This Row],[Min]])))&gt;INDIRECT(ADDRESS(11+MATCH(LEFT(Table7[[#This Row],[Min]],FIND("-",Table7[[#This Row],[Min]])-1),Table1[Content Sku],0),14,1,1,"Entities")),"review","ok"),"ok")</f>
        <v>ok</v>
      </c>
    </row>
    <row r="1771" spans="5:25" x14ac:dyDescent="0.25">
      <c r="E1771" t="s">
        <v>296</v>
      </c>
      <c r="F1771" t="s">
        <v>7999</v>
      </c>
      <c r="G1771" t="s">
        <v>4481</v>
      </c>
      <c r="H1771" t="s">
        <v>4482</v>
      </c>
      <c r="I1771" s="75" t="str">
        <f ca="1">IF(Table7[[#This Row],[Type]]="KILL",IF(_xlfn.NUMBERVALUE(RIGHT(Table7[[#This Row],[Min]],LEN(Table7[[#This Row],[Min]])-FIND("-",Table7[[#This Row],[Min]])))&gt;INDIRECT(ADDRESS(11+MATCH(LEFT(Table7[[#This Row],[Min]],FIND("-",Table7[[#This Row],[Min]])-1),Table1[Content Sku],0),14,1,1,"Entities")),"review","ok"),"ok")</f>
        <v>ok</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25" x14ac:dyDescent="0.25">
      <c r="E1774" t="s">
        <v>296</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row>
    <row r="1775" spans="5:25" x14ac:dyDescent="0.25">
      <c r="E1775" t="s">
        <v>296</v>
      </c>
      <c r="F1775">
        <v>0</v>
      </c>
      <c r="G1775">
        <v>10000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25" x14ac:dyDescent="0.25">
      <c r="E1776" t="s">
        <v>296</v>
      </c>
      <c r="F1776">
        <v>0</v>
      </c>
      <c r="G1776">
        <v>12000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4200</v>
      </c>
      <c r="G1777">
        <v>0</v>
      </c>
      <c r="H1777" t="s">
        <v>206</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8000</v>
      </c>
      <c r="H1780" t="s">
        <v>206</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2800</v>
      </c>
      <c r="G1782">
        <v>0</v>
      </c>
      <c r="H1782" t="s">
        <v>206</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25000</v>
      </c>
      <c r="H1784" t="s">
        <v>206</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20000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8000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17000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16000</v>
      </c>
      <c r="H1789" t="s">
        <v>206</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296</v>
      </c>
      <c r="F1791">
        <v>1400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298</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7000</v>
      </c>
      <c r="G1794">
        <v>0</v>
      </c>
      <c r="H1794" t="s">
        <v>206</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307</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5000</v>
      </c>
      <c r="G1808">
        <v>0</v>
      </c>
      <c r="H1808" t="s">
        <v>206</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180</v>
      </c>
      <c r="G1811">
        <v>0</v>
      </c>
      <c r="H1811" t="s">
        <v>4443</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7000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9500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7500</v>
      </c>
      <c r="G1815">
        <v>0</v>
      </c>
      <c r="H1815" t="s">
        <v>206</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310</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8000</v>
      </c>
      <c r="G1819">
        <v>0</v>
      </c>
      <c r="H1819" t="s">
        <v>206</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4500</v>
      </c>
      <c r="G1821">
        <v>0</v>
      </c>
      <c r="H1821" t="s">
        <v>206</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200</v>
      </c>
      <c r="G1828">
        <v>0</v>
      </c>
      <c r="H1828" t="s">
        <v>4443</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10000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4200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4700</v>
      </c>
      <c r="G1834">
        <v>0</v>
      </c>
      <c r="H1834" t="s">
        <v>206</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12000</v>
      </c>
      <c r="G1836">
        <v>0</v>
      </c>
      <c r="H1836" t="s">
        <v>206</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5000</v>
      </c>
      <c r="G1838">
        <v>0</v>
      </c>
      <c r="H1838" t="s">
        <v>206</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8000</v>
      </c>
      <c r="G1846">
        <v>0</v>
      </c>
      <c r="H1846" t="s">
        <v>206</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4200</v>
      </c>
      <c r="G1853">
        <v>0</v>
      </c>
      <c r="H1853" t="s">
        <v>206</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12100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16000</v>
      </c>
      <c r="G1860">
        <v>0</v>
      </c>
      <c r="H1860" t="s">
        <v>206</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2800</v>
      </c>
      <c r="G1865">
        <v>0</v>
      </c>
      <c r="H1865" t="s">
        <v>206</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4200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16000</v>
      </c>
      <c r="G1873">
        <v>0</v>
      </c>
      <c r="H1873" t="s">
        <v>206</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12100</v>
      </c>
      <c r="G1877">
        <v>0</v>
      </c>
      <c r="H1877" t="s">
        <v>206</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2800</v>
      </c>
      <c r="G1881">
        <v>0</v>
      </c>
      <c r="H1881" t="s">
        <v>206</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312</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25000</v>
      </c>
      <c r="H1884" t="s">
        <v>206</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0</v>
      </c>
      <c r="G1892">
        <v>0</v>
      </c>
      <c r="H1892" t="s">
        <v>8</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5000</v>
      </c>
      <c r="G1893">
        <v>0</v>
      </c>
      <c r="H1893" t="s">
        <v>206</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27000</v>
      </c>
      <c r="H1896" t="s">
        <v>206</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0</v>
      </c>
      <c r="G1902">
        <v>0</v>
      </c>
      <c r="H1902" t="s">
        <v>8</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5000</v>
      </c>
      <c r="G1903">
        <v>0</v>
      </c>
      <c r="H1903" t="s">
        <v>206</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27000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21000</v>
      </c>
      <c r="H1907" t="s">
        <v>206</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4200</v>
      </c>
      <c r="G1914">
        <v>0</v>
      </c>
      <c r="H1914" t="s">
        <v>206</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20000</v>
      </c>
      <c r="H1917" t="s">
        <v>206</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13000</v>
      </c>
      <c r="H1920" t="s">
        <v>206</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15000</v>
      </c>
      <c r="H1925" t="s">
        <v>206</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0</v>
      </c>
      <c r="H1928" t="s">
        <v>8</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20000</v>
      </c>
      <c r="H1929" t="s">
        <v>206</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16000</v>
      </c>
      <c r="H1930" t="s">
        <v>206</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0</v>
      </c>
      <c r="G1934">
        <v>0</v>
      </c>
      <c r="H1934" t="s">
        <v>8</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0</v>
      </c>
      <c r="G1935">
        <v>25000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2800</v>
      </c>
      <c r="G1936">
        <v>0</v>
      </c>
      <c r="H1936" t="s">
        <v>206</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4200</v>
      </c>
      <c r="G1937">
        <v>0</v>
      </c>
      <c r="H1937" t="s">
        <v>206</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22000</v>
      </c>
      <c r="H1941" t="s">
        <v>206</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0</v>
      </c>
      <c r="H1944" t="s">
        <v>8</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0</v>
      </c>
      <c r="G1945">
        <v>10000</v>
      </c>
      <c r="H1945" t="s">
        <v>206</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12000</v>
      </c>
      <c r="G1947">
        <v>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18000</v>
      </c>
      <c r="H1948" t="s">
        <v>206</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24000</v>
      </c>
      <c r="H1949" t="s">
        <v>206</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22000</v>
      </c>
      <c r="H1951" t="s">
        <v>206</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16000</v>
      </c>
      <c r="G1956">
        <v>0</v>
      </c>
      <c r="H1956" t="s">
        <v>206</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0</v>
      </c>
      <c r="G1958">
        <v>0</v>
      </c>
      <c r="H1958" t="s">
        <v>8</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25000</v>
      </c>
      <c r="H1959" t="s">
        <v>206</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5000</v>
      </c>
      <c r="G1961">
        <v>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6000</v>
      </c>
      <c r="H1962" t="s">
        <v>206</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0</v>
      </c>
      <c r="G1964">
        <v>25000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8000</v>
      </c>
      <c r="H1965" t="s">
        <v>206</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6000</v>
      </c>
      <c r="G1967">
        <v>0</v>
      </c>
      <c r="H1967" t="s">
        <v>206</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19000</v>
      </c>
      <c r="H1975" t="s">
        <v>206</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2800</v>
      </c>
      <c r="G1979">
        <v>0</v>
      </c>
      <c r="H1979" t="s">
        <v>206</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14000</v>
      </c>
      <c r="H1983" t="s">
        <v>206</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8000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4200</v>
      </c>
      <c r="G1995">
        <v>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25000</v>
      </c>
      <c r="H1996" t="s">
        <v>206</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7500</v>
      </c>
      <c r="H1998" t="s">
        <v>206</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11000</v>
      </c>
      <c r="H1999" t="s">
        <v>206</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0</v>
      </c>
      <c r="G2006">
        <v>0</v>
      </c>
      <c r="H2006" t="s">
        <v>8</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5000</v>
      </c>
      <c r="G2009">
        <v>0</v>
      </c>
      <c r="H2009" t="s">
        <v>206</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0</v>
      </c>
      <c r="G2010">
        <v>18000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7000</v>
      </c>
      <c r="G2013">
        <v>0</v>
      </c>
      <c r="H2013" t="s">
        <v>206</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16000</v>
      </c>
      <c r="H2015" t="s">
        <v>206</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27000</v>
      </c>
      <c r="H2021" t="s">
        <v>206</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12000</v>
      </c>
      <c r="H2023" t="s">
        <v>206</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0</v>
      </c>
      <c r="H2024" t="s">
        <v>8</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17000</v>
      </c>
      <c r="H2027" t="s">
        <v>206</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12000</v>
      </c>
      <c r="H2028" t="s">
        <v>206</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0</v>
      </c>
      <c r="H2036" t="s">
        <v>8</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0</v>
      </c>
      <c r="H2037" t="s">
        <v>8</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0</v>
      </c>
      <c r="G2039">
        <v>25000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15000</v>
      </c>
      <c r="H2040" t="s">
        <v>206</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25000</v>
      </c>
      <c r="H2041" t="s">
        <v>206</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4200</v>
      </c>
      <c r="G2042">
        <v>0</v>
      </c>
      <c r="H2042" t="s">
        <v>206</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5000</v>
      </c>
      <c r="G2051">
        <v>0</v>
      </c>
      <c r="H2051" t="s">
        <v>206</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4500</v>
      </c>
      <c r="H2053" t="s">
        <v>206</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13000</v>
      </c>
      <c r="H2058" t="s">
        <v>206</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16000</v>
      </c>
      <c r="H2059" t="s">
        <v>206</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26000</v>
      </c>
      <c r="H2068" t="s">
        <v>206</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5000</v>
      </c>
      <c r="G2069">
        <v>0</v>
      </c>
      <c r="H2069" t="s">
        <v>206</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0</v>
      </c>
      <c r="H2073" t="s">
        <v>8</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14000</v>
      </c>
      <c r="H2076" t="s">
        <v>206</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12000</v>
      </c>
      <c r="G2077">
        <v>0</v>
      </c>
      <c r="H2077" t="s">
        <v>206</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6000</v>
      </c>
      <c r="G2078">
        <v>0</v>
      </c>
      <c r="H2078" t="s">
        <v>206</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6000</v>
      </c>
      <c r="G2085">
        <v>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5000</v>
      </c>
      <c r="G2086">
        <v>0</v>
      </c>
      <c r="H2086" t="s">
        <v>206</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11000</v>
      </c>
      <c r="H2090" t="s">
        <v>206</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4000</v>
      </c>
      <c r="G2092">
        <v>0</v>
      </c>
      <c r="H2092" t="s">
        <v>206</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5000</v>
      </c>
      <c r="G2093">
        <v>0</v>
      </c>
      <c r="H2093" t="s">
        <v>206</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10000</v>
      </c>
      <c r="H2103" t="s">
        <v>206</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23000</v>
      </c>
      <c r="H2110" t="s">
        <v>206</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10000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12000</v>
      </c>
      <c r="H2112" t="s">
        <v>206</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14000</v>
      </c>
      <c r="H2114" t="s">
        <v>206</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27000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10000</v>
      </c>
      <c r="H2119" t="s">
        <v>206</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3100</v>
      </c>
      <c r="G2121">
        <v>0</v>
      </c>
      <c r="H2121" t="s">
        <v>206</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24000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4200</v>
      </c>
      <c r="G2134">
        <v>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17000</v>
      </c>
      <c r="H2135" t="s">
        <v>206</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314</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25000</v>
      </c>
      <c r="G2137">
        <v>0</v>
      </c>
      <c r="H2137" t="s">
        <v>206</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18000</v>
      </c>
      <c r="H2145" t="s">
        <v>206</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16000</v>
      </c>
      <c r="H2146" t="s">
        <v>206</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20000</v>
      </c>
      <c r="H2155" t="s">
        <v>206</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6000</v>
      </c>
      <c r="G2165">
        <v>0</v>
      </c>
      <c r="H2165" t="s">
        <v>206</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14000</v>
      </c>
      <c r="H2170" t="s">
        <v>206</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316</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316</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316</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8000</v>
      </c>
      <c r="G2178">
        <v>0</v>
      </c>
      <c r="H2178" t="s">
        <v>206</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4000</v>
      </c>
      <c r="G2181">
        <v>0</v>
      </c>
      <c r="H2181" t="s">
        <v>206</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16000</v>
      </c>
      <c r="G2194">
        <v>0</v>
      </c>
      <c r="H2194" t="s">
        <v>206</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6000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24000</v>
      </c>
      <c r="H2200" t="s">
        <v>206</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0</v>
      </c>
      <c r="G2201">
        <v>0</v>
      </c>
      <c r="H2201" t="s">
        <v>8</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16000</v>
      </c>
      <c r="G2202">
        <v>0</v>
      </c>
      <c r="H2202" t="s">
        <v>206</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0</v>
      </c>
      <c r="H2204" t="s">
        <v>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8000</v>
      </c>
      <c r="G2205">
        <v>0</v>
      </c>
      <c r="H2205" t="s">
        <v>206</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29000</v>
      </c>
      <c r="G2206">
        <v>0</v>
      </c>
      <c r="H2206" t="s">
        <v>206</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0</v>
      </c>
      <c r="H2208" t="s">
        <v>8</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15000</v>
      </c>
      <c r="H2209" t="s">
        <v>206</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240</v>
      </c>
      <c r="G2211">
        <v>0</v>
      </c>
      <c r="H2211" t="s">
        <v>4443</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6000</v>
      </c>
      <c r="H2212" t="s">
        <v>206</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0</v>
      </c>
      <c r="H2213" t="s">
        <v>8</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0</v>
      </c>
      <c r="G2214">
        <v>0</v>
      </c>
      <c r="H2214" t="s">
        <v>8</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0</v>
      </c>
      <c r="H2215" t="s">
        <v>8</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0</v>
      </c>
      <c r="G2216">
        <v>6000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28000</v>
      </c>
      <c r="G2217">
        <v>38000</v>
      </c>
      <c r="H2217" t="s">
        <v>206</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240</v>
      </c>
      <c r="G2218">
        <v>0</v>
      </c>
      <c r="H2218" t="s">
        <v>4443</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319</v>
      </c>
      <c r="F2219">
        <v>8000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319</v>
      </c>
      <c r="F2220">
        <v>0</v>
      </c>
      <c r="G2220">
        <v>0</v>
      </c>
      <c r="H2220" t="s">
        <v>8</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319</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8000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9500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15000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18000</v>
      </c>
      <c r="G2225">
        <v>0</v>
      </c>
      <c r="H2225" t="s">
        <v>206</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20000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13000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17000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0</v>
      </c>
      <c r="G2230">
        <v>0</v>
      </c>
      <c r="H2230" t="s">
        <v>8</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0</v>
      </c>
      <c r="G2231">
        <v>0</v>
      </c>
      <c r="H2231" t="s">
        <v>8</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12000</v>
      </c>
      <c r="G2232">
        <v>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45000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337</v>
      </c>
      <c r="F2234">
        <v>40000</v>
      </c>
      <c r="G2234">
        <v>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337</v>
      </c>
      <c r="F2235">
        <v>0</v>
      </c>
      <c r="G2235">
        <v>0</v>
      </c>
      <c r="H2235" t="s">
        <v>8</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337</v>
      </c>
      <c r="F2236">
        <v>22000</v>
      </c>
      <c r="G2236">
        <v>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0</v>
      </c>
      <c r="H2238" t="s">
        <v>8</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16000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8000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4000</v>
      </c>
      <c r="H2243" t="s">
        <v>206</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8000</v>
      </c>
      <c r="H2245" t="s">
        <v>206</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394</v>
      </c>
      <c r="F2246">
        <v>0</v>
      </c>
      <c r="G2246">
        <v>0</v>
      </c>
      <c r="H2246" t="s">
        <v>8</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394</v>
      </c>
      <c r="F2247">
        <v>0</v>
      </c>
      <c r="G2247">
        <v>8000</v>
      </c>
      <c r="H2247" t="s">
        <v>206</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394</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0</v>
      </c>
      <c r="H2249" t="s">
        <v>8</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16000</v>
      </c>
      <c r="G2251">
        <v>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3100</v>
      </c>
      <c r="G2252">
        <v>0</v>
      </c>
      <c r="H2252" t="s">
        <v>206</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0</v>
      </c>
      <c r="H2253" t="s">
        <v>8</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30000</v>
      </c>
      <c r="H2254" t="s">
        <v>206</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0</v>
      </c>
      <c r="H2257" t="s">
        <v>8</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5000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5000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4000</v>
      </c>
      <c r="G2260">
        <v>8000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0</v>
      </c>
      <c r="H2261" t="s">
        <v>8</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30000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0</v>
      </c>
      <c r="G2263">
        <v>6000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30000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8000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2000</v>
      </c>
      <c r="G2266">
        <v>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17000</v>
      </c>
      <c r="H2267" t="s">
        <v>206</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16000</v>
      </c>
      <c r="G2268">
        <v>0</v>
      </c>
      <c r="H2268" t="s">
        <v>206</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20000</v>
      </c>
      <c r="H2269" t="s">
        <v>206</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0</v>
      </c>
      <c r="H2274" t="s">
        <v>8</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22000</v>
      </c>
      <c r="H2277" t="s">
        <v>206</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27000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22000</v>
      </c>
      <c r="H2279" t="s">
        <v>206</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0</v>
      </c>
      <c r="H2282" t="s">
        <v>8</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0</v>
      </c>
      <c r="G2283">
        <v>17000</v>
      </c>
      <c r="H2283" t="s">
        <v>206</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339</v>
      </c>
      <c r="F2284" t="s">
        <v>4481</v>
      </c>
      <c r="G2284" t="s">
        <v>5241</v>
      </c>
      <c r="H2284" t="s">
        <v>4482</v>
      </c>
      <c r="I2284" s="75" t="e">
        <f ca="1">IF(Table7[[#This Row],[Type]]="KILL",IF(_xlfn.NUMBERVALUE(RIGHT(Table7[[#This Row],[Min]],LEN(Table7[[#This Row],[Min]])-FIND("-",Table7[[#This Row],[Min]])))&gt;INDIRECT(ADDRESS(11+MATCH(LEFT(Table7[[#This Row],[Min]],FIND("-",Table7[[#This Row],[Min]])-1),Table1[Content Sku],0),14,1,1,"Entities")),"review","ok"),"ok")</f>
        <v>#N/A</v>
      </c>
    </row>
    <row r="2285" spans="5:9" x14ac:dyDescent="0.25">
      <c r="E2285" t="s">
        <v>339</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339</v>
      </c>
      <c r="F2286">
        <v>0</v>
      </c>
      <c r="G2286">
        <v>0</v>
      </c>
      <c r="H2286" t="s">
        <v>8</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339</v>
      </c>
      <c r="F2287">
        <v>0</v>
      </c>
      <c r="G2287">
        <v>12000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339</v>
      </c>
      <c r="F2288">
        <v>3100</v>
      </c>
      <c r="G2288">
        <v>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17000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1600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8000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3000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1600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0</v>
      </c>
      <c r="H2294" t="s">
        <v>8</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341</v>
      </c>
      <c r="F2295">
        <v>0</v>
      </c>
      <c r="G2295">
        <v>3000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341</v>
      </c>
      <c r="F2296">
        <v>0</v>
      </c>
      <c r="G2296">
        <v>1600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341</v>
      </c>
      <c r="F2297">
        <v>0</v>
      </c>
      <c r="G2297">
        <v>4000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343</v>
      </c>
      <c r="F2298">
        <v>0</v>
      </c>
      <c r="G2298">
        <v>7000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343</v>
      </c>
      <c r="F2299">
        <v>0</v>
      </c>
      <c r="G2299">
        <v>7000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343</v>
      </c>
      <c r="F2300">
        <v>16000</v>
      </c>
      <c r="G2300">
        <v>0</v>
      </c>
      <c r="H2300" t="s">
        <v>206</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345</v>
      </c>
      <c r="F2301">
        <v>8000</v>
      </c>
      <c r="G2301">
        <v>0</v>
      </c>
      <c r="H2301" t="s">
        <v>206</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345</v>
      </c>
      <c r="F2302">
        <v>0</v>
      </c>
      <c r="G2302">
        <v>8000</v>
      </c>
      <c r="H2302" t="s">
        <v>206</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424</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424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424</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2760</v>
      </c>
      <c r="F2306">
        <v>0</v>
      </c>
      <c r="G2306">
        <v>0</v>
      </c>
      <c r="H2306" t="s">
        <v>8</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30000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465</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4000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3500</v>
      </c>
      <c r="H2310" t="s">
        <v>206</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2600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2500</v>
      </c>
      <c r="H2312" t="s">
        <v>206</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467</v>
      </c>
      <c r="F2314">
        <v>0</v>
      </c>
      <c r="G2314">
        <v>2600</v>
      </c>
      <c r="H2314" t="s">
        <v>206</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467</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467</v>
      </c>
      <c r="F2316">
        <v>0</v>
      </c>
      <c r="G2316">
        <v>3000</v>
      </c>
      <c r="H2316" t="s">
        <v>206</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28000</v>
      </c>
      <c r="G2333">
        <v>0</v>
      </c>
      <c r="H2333" t="s">
        <v>206</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551</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551</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551</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551</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551</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0</v>
      </c>
      <c r="G2362">
        <v>0</v>
      </c>
      <c r="H2362" t="s">
        <v>8</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17000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20200</v>
      </c>
      <c r="G2364">
        <v>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19000</v>
      </c>
      <c r="G2366">
        <v>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40000</v>
      </c>
      <c r="G2367">
        <v>0</v>
      </c>
      <c r="H2367" t="s">
        <v>206</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12000</v>
      </c>
      <c r="G2368">
        <v>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10000</v>
      </c>
      <c r="G2369">
        <v>25000</v>
      </c>
      <c r="H2369" t="s">
        <v>206</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0</v>
      </c>
      <c r="G2370">
        <v>0</v>
      </c>
      <c r="H2370" t="s">
        <v>8</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15000</v>
      </c>
      <c r="H2371" t="s">
        <v>206</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0</v>
      </c>
      <c r="G2372">
        <v>0</v>
      </c>
      <c r="H2372" t="s">
        <v>8</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35000</v>
      </c>
      <c r="G2373">
        <v>0</v>
      </c>
      <c r="H2373" t="s">
        <v>206</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40000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0</v>
      </c>
      <c r="G2376">
        <v>0</v>
      </c>
      <c r="H2376" t="s">
        <v>8</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20000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25000</v>
      </c>
      <c r="G2378">
        <v>0</v>
      </c>
      <c r="H2378" t="s">
        <v>206</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347</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347</v>
      </c>
      <c r="F2380">
        <v>28000</v>
      </c>
      <c r="G2380">
        <v>0</v>
      </c>
      <c r="H2380" t="s">
        <v>206</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347</v>
      </c>
      <c r="F2381">
        <v>15000</v>
      </c>
      <c r="G2381">
        <v>0</v>
      </c>
      <c r="H2381" t="s">
        <v>206</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7000</v>
      </c>
      <c r="G2443">
        <v>0</v>
      </c>
      <c r="H2443" t="s">
        <v>206</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6000</v>
      </c>
      <c r="G2451">
        <v>0</v>
      </c>
      <c r="H2451" t="s">
        <v>206</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5000</v>
      </c>
      <c r="G2453">
        <v>0</v>
      </c>
      <c r="H2453" t="s">
        <v>206</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395</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7000</v>
      </c>
      <c r="H2461" t="s">
        <v>206</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348</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348</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348</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row r="2465" spans="5:9" x14ac:dyDescent="0.25">
      <c r="E2465" t="s">
        <v>352</v>
      </c>
      <c r="F2465">
        <v>0</v>
      </c>
      <c r="G2465">
        <v>0</v>
      </c>
      <c r="H2465" t="s">
        <v>8</v>
      </c>
      <c r="I2465" s="75"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1653</v>
      </c>
    </row>
    <row r="6" spans="6:13" x14ac:dyDescent="0.25">
      <c r="F6" t="s">
        <v>597</v>
      </c>
      <c r="G6" t="s">
        <v>599</v>
      </c>
      <c r="I6" t="s">
        <v>597</v>
      </c>
      <c r="J6" t="s">
        <v>599</v>
      </c>
      <c r="L6" t="s">
        <v>597</v>
      </c>
      <c r="M6" t="s">
        <v>599</v>
      </c>
    </row>
    <row r="7" spans="6:13" x14ac:dyDescent="0.25">
      <c r="F7" t="s">
        <v>3896</v>
      </c>
      <c r="G7" t="s">
        <v>4402</v>
      </c>
      <c r="I7" t="s">
        <v>124</v>
      </c>
      <c r="J7" t="s">
        <v>1193</v>
      </c>
      <c r="L7" t="s">
        <v>3896</v>
      </c>
      <c r="M7" t="s">
        <v>6919</v>
      </c>
    </row>
    <row r="8" spans="6:13" x14ac:dyDescent="0.25">
      <c r="F8" t="s">
        <v>4525</v>
      </c>
      <c r="G8" t="s">
        <v>4526</v>
      </c>
      <c r="I8" t="s">
        <v>314</v>
      </c>
      <c r="J8" t="s">
        <v>1291</v>
      </c>
      <c r="L8" t="s">
        <v>3896</v>
      </c>
      <c r="M8" t="s">
        <v>6919</v>
      </c>
    </row>
    <row r="9" spans="6:13" x14ac:dyDescent="0.25">
      <c r="F9" t="s">
        <v>4529</v>
      </c>
      <c r="G9" t="s">
        <v>4883</v>
      </c>
      <c r="I9" t="s">
        <v>6527</v>
      </c>
      <c r="J9" t="s">
        <v>1460</v>
      </c>
      <c r="L9" t="s">
        <v>3896</v>
      </c>
      <c r="M9" t="s">
        <v>6919</v>
      </c>
    </row>
    <row r="10" spans="6:13" x14ac:dyDescent="0.25">
      <c r="F10" t="s">
        <v>4666</v>
      </c>
      <c r="G10" t="s">
        <v>4667</v>
      </c>
      <c r="I10" t="s">
        <v>314</v>
      </c>
      <c r="J10" t="s">
        <v>1051</v>
      </c>
      <c r="L10" t="s">
        <v>3896</v>
      </c>
      <c r="M10" t="s">
        <v>6919</v>
      </c>
    </row>
    <row r="11" spans="6:13" x14ac:dyDescent="0.25">
      <c r="F11" t="s">
        <v>4740</v>
      </c>
      <c r="G11" t="s">
        <v>3508</v>
      </c>
      <c r="I11" t="s">
        <v>96</v>
      </c>
      <c r="J11" t="s">
        <v>6415</v>
      </c>
      <c r="L11" t="s">
        <v>3896</v>
      </c>
      <c r="M11" t="s">
        <v>6919</v>
      </c>
    </row>
    <row r="12" spans="6:13" x14ac:dyDescent="0.25">
      <c r="F12" t="s">
        <v>123</v>
      </c>
      <c r="G12" t="s">
        <v>680</v>
      </c>
      <c r="I12" t="s">
        <v>279</v>
      </c>
      <c r="J12" t="s">
        <v>1552</v>
      </c>
      <c r="L12" t="s">
        <v>3896</v>
      </c>
      <c r="M12" t="s">
        <v>6919</v>
      </c>
    </row>
    <row r="13" spans="6:13" x14ac:dyDescent="0.25">
      <c r="F13" t="s">
        <v>2752</v>
      </c>
      <c r="G13" t="s">
        <v>3327</v>
      </c>
      <c r="I13" t="s">
        <v>6154</v>
      </c>
      <c r="J13" t="s">
        <v>1255</v>
      </c>
      <c r="L13" t="s">
        <v>3896</v>
      </c>
      <c r="M13" t="s">
        <v>6919</v>
      </c>
    </row>
    <row r="14" spans="6:13" x14ac:dyDescent="0.25">
      <c r="F14" t="s">
        <v>2752</v>
      </c>
      <c r="G14" t="s">
        <v>3331</v>
      </c>
      <c r="I14" t="s">
        <v>6568</v>
      </c>
      <c r="J14" t="s">
        <v>1489</v>
      </c>
      <c r="L14" t="s">
        <v>3896</v>
      </c>
      <c r="M14" t="s">
        <v>6919</v>
      </c>
    </row>
    <row r="15" spans="6:13" x14ac:dyDescent="0.25">
      <c r="F15" t="s">
        <v>2673</v>
      </c>
      <c r="G15" t="s">
        <v>3581</v>
      </c>
      <c r="I15" t="s">
        <v>257</v>
      </c>
      <c r="J15" t="s">
        <v>1093</v>
      </c>
      <c r="L15" t="s">
        <v>4169</v>
      </c>
      <c r="M15" t="s">
        <v>7204</v>
      </c>
    </row>
    <row r="16" spans="6:13" x14ac:dyDescent="0.25">
      <c r="F16" t="s">
        <v>2681</v>
      </c>
      <c r="G16" t="s">
        <v>3520</v>
      </c>
      <c r="I16" t="s">
        <v>6464</v>
      </c>
      <c r="J16" t="s">
        <v>1419</v>
      </c>
      <c r="L16" t="s">
        <v>37</v>
      </c>
      <c r="M16" t="s">
        <v>7012</v>
      </c>
    </row>
    <row r="17" spans="6:13" x14ac:dyDescent="0.25">
      <c r="F17" t="s">
        <v>5037</v>
      </c>
      <c r="G17" t="s">
        <v>4776</v>
      </c>
      <c r="I17" t="s">
        <v>551</v>
      </c>
      <c r="J17" t="s">
        <v>6880</v>
      </c>
      <c r="L17" t="s">
        <v>461</v>
      </c>
      <c r="M17" t="s">
        <v>2091</v>
      </c>
    </row>
    <row r="18" spans="6:13" x14ac:dyDescent="0.25">
      <c r="F18" t="s">
        <v>5145</v>
      </c>
      <c r="G18" t="s">
        <v>4776</v>
      </c>
      <c r="I18" t="s">
        <v>5280</v>
      </c>
      <c r="J18" t="s">
        <v>6256</v>
      </c>
      <c r="L18" t="s">
        <v>7630</v>
      </c>
      <c r="M18" t="s">
        <v>2115</v>
      </c>
    </row>
    <row r="19" spans="6:13" x14ac:dyDescent="0.25">
      <c r="F19" t="s">
        <v>257</v>
      </c>
      <c r="G19" t="s">
        <v>4992</v>
      </c>
      <c r="I19" t="s">
        <v>281</v>
      </c>
      <c r="J19" t="s">
        <v>2880</v>
      </c>
      <c r="L19" t="s">
        <v>461</v>
      </c>
      <c r="M19" t="s">
        <v>1745</v>
      </c>
    </row>
    <row r="20" spans="6:13" x14ac:dyDescent="0.25">
      <c r="F20" t="s">
        <v>36</v>
      </c>
      <c r="G20" t="s">
        <v>4694</v>
      </c>
      <c r="I20" t="s">
        <v>2752</v>
      </c>
      <c r="J20" t="s">
        <v>2964</v>
      </c>
      <c r="L20" t="s">
        <v>22</v>
      </c>
      <c r="M20" t="s">
        <v>1801</v>
      </c>
    </row>
    <row r="21" spans="6:13" x14ac:dyDescent="0.25">
      <c r="F21" t="s">
        <v>2674</v>
      </c>
      <c r="G21" t="s">
        <v>3809</v>
      </c>
      <c r="I21" t="s">
        <v>2752</v>
      </c>
      <c r="J21" t="s">
        <v>2783</v>
      </c>
      <c r="L21" t="s">
        <v>7531</v>
      </c>
      <c r="M21" t="s">
        <v>7532</v>
      </c>
    </row>
    <row r="22" spans="6:13" x14ac:dyDescent="0.25">
      <c r="F22" t="s">
        <v>4621</v>
      </c>
      <c r="G22" t="s">
        <v>4622</v>
      </c>
      <c r="I22" t="s">
        <v>277</v>
      </c>
      <c r="J22" t="s">
        <v>5614</v>
      </c>
      <c r="L22" t="s">
        <v>461</v>
      </c>
      <c r="M22" t="s">
        <v>7452</v>
      </c>
    </row>
    <row r="23" spans="6:13" x14ac:dyDescent="0.25">
      <c r="F23" t="s">
        <v>4326</v>
      </c>
      <c r="G23" t="s">
        <v>4378</v>
      </c>
      <c r="I23" t="s">
        <v>2752</v>
      </c>
      <c r="J23" t="s">
        <v>3994</v>
      </c>
      <c r="L23" t="s">
        <v>41</v>
      </c>
      <c r="M23" t="s">
        <v>2014</v>
      </c>
    </row>
    <row r="24" spans="6:13" x14ac:dyDescent="0.25">
      <c r="F24" t="s">
        <v>4962</v>
      </c>
      <c r="G24" t="s">
        <v>4963</v>
      </c>
      <c r="I24" t="s">
        <v>2752</v>
      </c>
      <c r="J24" t="s">
        <v>4120</v>
      </c>
      <c r="L24" t="s">
        <v>7794</v>
      </c>
      <c r="M24" t="s">
        <v>2240</v>
      </c>
    </row>
    <row r="25" spans="6:13" x14ac:dyDescent="0.25">
      <c r="F25" t="s">
        <v>4962</v>
      </c>
      <c r="G25" t="s">
        <v>5013</v>
      </c>
      <c r="I25" t="s">
        <v>3928</v>
      </c>
      <c r="J25" t="s">
        <v>3943</v>
      </c>
      <c r="L25" t="s">
        <v>7112</v>
      </c>
      <c r="M25" t="s">
        <v>1789</v>
      </c>
    </row>
    <row r="26" spans="6:13" x14ac:dyDescent="0.25">
      <c r="F26" t="s">
        <v>4684</v>
      </c>
      <c r="G26" t="s">
        <v>4685</v>
      </c>
      <c r="I26" t="s">
        <v>556</v>
      </c>
      <c r="J26" t="s">
        <v>6549</v>
      </c>
      <c r="L26" t="s">
        <v>7032</v>
      </c>
      <c r="M26" t="s">
        <v>7331</v>
      </c>
    </row>
    <row r="27" spans="6:13" x14ac:dyDescent="0.25">
      <c r="F27" t="s">
        <v>4529</v>
      </c>
      <c r="G27" t="s">
        <v>4933</v>
      </c>
      <c r="I27" t="s">
        <v>255</v>
      </c>
      <c r="J27" t="s">
        <v>6761</v>
      </c>
      <c r="L27" t="s">
        <v>7497</v>
      </c>
      <c r="M27" t="s">
        <v>2012</v>
      </c>
    </row>
    <row r="28" spans="6:13" x14ac:dyDescent="0.25">
      <c r="F28" t="s">
        <v>4630</v>
      </c>
      <c r="G28" t="s">
        <v>3683</v>
      </c>
      <c r="I28" t="s">
        <v>2747</v>
      </c>
      <c r="J28" t="s">
        <v>4023</v>
      </c>
      <c r="L28" t="s">
        <v>314</v>
      </c>
      <c r="M28" t="s">
        <v>2353</v>
      </c>
    </row>
    <row r="29" spans="6:13" x14ac:dyDescent="0.25">
      <c r="F29" t="s">
        <v>2756</v>
      </c>
      <c r="G29" t="s">
        <v>766</v>
      </c>
      <c r="I29" t="s">
        <v>6675</v>
      </c>
      <c r="J29" t="s">
        <v>6676</v>
      </c>
      <c r="L29" t="s">
        <v>37</v>
      </c>
      <c r="M29" t="s">
        <v>1850</v>
      </c>
    </row>
    <row r="30" spans="6:13" x14ac:dyDescent="0.25">
      <c r="F30" t="s">
        <v>5040</v>
      </c>
      <c r="G30" t="s">
        <v>3285</v>
      </c>
      <c r="I30" t="s">
        <v>314</v>
      </c>
      <c r="J30" t="s">
        <v>1437</v>
      </c>
      <c r="L30" t="s">
        <v>7705</v>
      </c>
      <c r="M30" t="s">
        <v>2173</v>
      </c>
    </row>
    <row r="31" spans="6:13" x14ac:dyDescent="0.25">
      <c r="F31" t="s">
        <v>5091</v>
      </c>
      <c r="G31" t="s">
        <v>3499</v>
      </c>
      <c r="I31" t="s">
        <v>296</v>
      </c>
      <c r="J31" t="s">
        <v>6852</v>
      </c>
      <c r="L31" t="s">
        <v>4158</v>
      </c>
      <c r="M31" t="s">
        <v>4287</v>
      </c>
    </row>
    <row r="32" spans="6:13" x14ac:dyDescent="0.25">
      <c r="F32" t="s">
        <v>5131</v>
      </c>
      <c r="G32" t="s">
        <v>3499</v>
      </c>
      <c r="I32" t="s">
        <v>2752</v>
      </c>
      <c r="J32" t="s">
        <v>3006</v>
      </c>
      <c r="L32" t="s">
        <v>4158</v>
      </c>
      <c r="M32" t="s">
        <v>4280</v>
      </c>
    </row>
    <row r="33" spans="6:13" x14ac:dyDescent="0.25">
      <c r="F33" t="s">
        <v>4795</v>
      </c>
      <c r="G33" t="s">
        <v>4796</v>
      </c>
      <c r="I33" t="s">
        <v>2752</v>
      </c>
      <c r="J33" t="s">
        <v>3065</v>
      </c>
      <c r="L33" t="s">
        <v>461</v>
      </c>
      <c r="M33" t="s">
        <v>7574</v>
      </c>
    </row>
    <row r="34" spans="6:13" x14ac:dyDescent="0.25">
      <c r="F34" t="s">
        <v>2681</v>
      </c>
      <c r="G34" t="s">
        <v>3753</v>
      </c>
      <c r="I34" t="s">
        <v>2752</v>
      </c>
      <c r="J34" t="s">
        <v>3018</v>
      </c>
      <c r="L34" t="s">
        <v>461</v>
      </c>
      <c r="M34" t="s">
        <v>1859</v>
      </c>
    </row>
    <row r="35" spans="6:13" x14ac:dyDescent="0.25">
      <c r="F35" t="s">
        <v>4771</v>
      </c>
      <c r="G35" t="s">
        <v>697</v>
      </c>
      <c r="I35" t="s">
        <v>2752</v>
      </c>
      <c r="J35" t="s">
        <v>3047</v>
      </c>
      <c r="L35" t="s">
        <v>314</v>
      </c>
      <c r="M35" t="s">
        <v>2153</v>
      </c>
    </row>
    <row r="36" spans="6:13" x14ac:dyDescent="0.25">
      <c r="F36" t="s">
        <v>2737</v>
      </c>
      <c r="G36" t="s">
        <v>3694</v>
      </c>
      <c r="I36" t="s">
        <v>37</v>
      </c>
      <c r="J36" t="s">
        <v>2546</v>
      </c>
      <c r="L36" t="s">
        <v>464</v>
      </c>
      <c r="M36" t="s">
        <v>1673</v>
      </c>
    </row>
    <row r="37" spans="6:13" x14ac:dyDescent="0.25">
      <c r="F37" t="s">
        <v>2674</v>
      </c>
      <c r="G37" t="s">
        <v>3279</v>
      </c>
      <c r="I37" t="s">
        <v>6824</v>
      </c>
      <c r="J37" t="s">
        <v>6825</v>
      </c>
      <c r="L37" t="s">
        <v>4832</v>
      </c>
      <c r="M37" t="s">
        <v>7269</v>
      </c>
    </row>
    <row r="38" spans="6:13" x14ac:dyDescent="0.25">
      <c r="F38" t="s">
        <v>4442</v>
      </c>
      <c r="G38" t="s">
        <v>4986</v>
      </c>
      <c r="I38" t="s">
        <v>5398</v>
      </c>
      <c r="J38" t="s">
        <v>5753</v>
      </c>
      <c r="L38" t="s">
        <v>461</v>
      </c>
      <c r="M38" t="s">
        <v>6949</v>
      </c>
    </row>
    <row r="39" spans="6:13" x14ac:dyDescent="0.25">
      <c r="F39" t="s">
        <v>2683</v>
      </c>
      <c r="G39" t="s">
        <v>3435</v>
      </c>
      <c r="I39" t="s">
        <v>2362</v>
      </c>
      <c r="J39" t="s">
        <v>6384</v>
      </c>
      <c r="L39" t="s">
        <v>4832</v>
      </c>
      <c r="M39" t="s">
        <v>6896</v>
      </c>
    </row>
    <row r="40" spans="6:13" x14ac:dyDescent="0.25">
      <c r="F40" t="s">
        <v>5114</v>
      </c>
      <c r="G40" t="s">
        <v>4692</v>
      </c>
      <c r="I40" t="s">
        <v>5933</v>
      </c>
      <c r="J40" t="s">
        <v>5934</v>
      </c>
      <c r="L40" t="s">
        <v>290</v>
      </c>
      <c r="M40" t="s">
        <v>7981</v>
      </c>
    </row>
    <row r="41" spans="6:13" x14ac:dyDescent="0.25">
      <c r="F41" t="s">
        <v>2682</v>
      </c>
      <c r="G41" t="s">
        <v>3584</v>
      </c>
      <c r="I41" t="s">
        <v>6728</v>
      </c>
      <c r="J41" t="s">
        <v>6729</v>
      </c>
      <c r="L41" t="s">
        <v>464</v>
      </c>
      <c r="M41" t="s">
        <v>7920</v>
      </c>
    </row>
    <row r="42" spans="6:13" x14ac:dyDescent="0.25">
      <c r="F42" t="s">
        <v>4731</v>
      </c>
      <c r="G42" t="s">
        <v>3504</v>
      </c>
      <c r="I42" t="s">
        <v>6527</v>
      </c>
      <c r="J42" t="s">
        <v>1643</v>
      </c>
      <c r="L42" t="s">
        <v>4187</v>
      </c>
      <c r="M42" t="s">
        <v>4194</v>
      </c>
    </row>
    <row r="43" spans="6:13" x14ac:dyDescent="0.25">
      <c r="F43" t="s">
        <v>96</v>
      </c>
      <c r="G43" t="s">
        <v>4654</v>
      </c>
      <c r="I43" t="s">
        <v>3928</v>
      </c>
      <c r="J43" t="s">
        <v>4146</v>
      </c>
      <c r="L43" t="s">
        <v>3920</v>
      </c>
      <c r="M43" t="s">
        <v>4250</v>
      </c>
    </row>
    <row r="44" spans="6:13" x14ac:dyDescent="0.25">
      <c r="F44" t="s">
        <v>2683</v>
      </c>
      <c r="G44" t="s">
        <v>3491</v>
      </c>
      <c r="I44" t="s">
        <v>277</v>
      </c>
      <c r="J44" t="s">
        <v>1158</v>
      </c>
      <c r="L44" t="s">
        <v>7232</v>
      </c>
      <c r="M44" t="s">
        <v>7233</v>
      </c>
    </row>
    <row r="45" spans="6:13" x14ac:dyDescent="0.25">
      <c r="F45" t="s">
        <v>4529</v>
      </c>
      <c r="G45" t="s">
        <v>4739</v>
      </c>
      <c r="I45" t="s">
        <v>5947</v>
      </c>
      <c r="J45" t="s">
        <v>1140</v>
      </c>
      <c r="L45" t="s">
        <v>7341</v>
      </c>
      <c r="M45" t="s">
        <v>7342</v>
      </c>
    </row>
    <row r="46" spans="6:13" x14ac:dyDescent="0.25">
      <c r="F46" t="s">
        <v>4529</v>
      </c>
      <c r="G46" t="s">
        <v>4695</v>
      </c>
      <c r="I46" t="s">
        <v>3928</v>
      </c>
      <c r="J46" t="s">
        <v>4088</v>
      </c>
      <c r="L46" t="s">
        <v>124</v>
      </c>
      <c r="M46" t="s">
        <v>7562</v>
      </c>
    </row>
    <row r="47" spans="6:13" x14ac:dyDescent="0.25">
      <c r="F47" t="s">
        <v>3865</v>
      </c>
      <c r="G47" t="s">
        <v>4343</v>
      </c>
      <c r="I47" t="s">
        <v>6682</v>
      </c>
      <c r="J47" t="s">
        <v>6683</v>
      </c>
      <c r="L47" t="s">
        <v>123</v>
      </c>
      <c r="M47" t="s">
        <v>1667</v>
      </c>
    </row>
    <row r="48" spans="6:13" x14ac:dyDescent="0.25">
      <c r="F48" t="s">
        <v>5041</v>
      </c>
      <c r="G48" t="s">
        <v>4541</v>
      </c>
      <c r="I48" t="s">
        <v>6146</v>
      </c>
      <c r="J48" t="s">
        <v>6372</v>
      </c>
      <c r="L48" t="s">
        <v>290</v>
      </c>
      <c r="M48" t="s">
        <v>7103</v>
      </c>
    </row>
    <row r="49" spans="6:13" x14ac:dyDescent="0.25">
      <c r="F49" t="s">
        <v>5157</v>
      </c>
      <c r="G49" t="s">
        <v>4541</v>
      </c>
      <c r="I49" t="s">
        <v>2752</v>
      </c>
      <c r="J49" t="s">
        <v>3923</v>
      </c>
      <c r="L49" t="s">
        <v>7068</v>
      </c>
      <c r="M49" t="s">
        <v>3115</v>
      </c>
    </row>
    <row r="50" spans="6:13" x14ac:dyDescent="0.25">
      <c r="F50" t="s">
        <v>4440</v>
      </c>
      <c r="G50" t="s">
        <v>4782</v>
      </c>
      <c r="I50" t="s">
        <v>2752</v>
      </c>
      <c r="J50" t="s">
        <v>4145</v>
      </c>
      <c r="L50" t="s">
        <v>316</v>
      </c>
      <c r="M50" t="s">
        <v>3199</v>
      </c>
    </row>
    <row r="51" spans="6:13" x14ac:dyDescent="0.25">
      <c r="F51" t="s">
        <v>554</v>
      </c>
      <c r="G51" t="s">
        <v>4909</v>
      </c>
      <c r="I51" t="s">
        <v>2752</v>
      </c>
      <c r="J51" t="s">
        <v>4126</v>
      </c>
      <c r="L51" t="s">
        <v>461</v>
      </c>
      <c r="M51" t="s">
        <v>2307</v>
      </c>
    </row>
    <row r="52" spans="6:13" x14ac:dyDescent="0.25">
      <c r="F52" t="s">
        <v>4641</v>
      </c>
      <c r="G52" t="s">
        <v>3402</v>
      </c>
      <c r="I52" t="s">
        <v>2752</v>
      </c>
      <c r="J52" t="s">
        <v>3968</v>
      </c>
      <c r="L52" t="s">
        <v>464</v>
      </c>
      <c r="M52" t="s">
        <v>1910</v>
      </c>
    </row>
    <row r="53" spans="6:13" x14ac:dyDescent="0.25">
      <c r="F53" t="s">
        <v>2681</v>
      </c>
      <c r="G53" t="s">
        <v>3786</v>
      </c>
      <c r="I53" t="s">
        <v>6408</v>
      </c>
      <c r="J53" t="s">
        <v>1611</v>
      </c>
      <c r="L53" t="s">
        <v>7516</v>
      </c>
      <c r="M53" t="s">
        <v>2028</v>
      </c>
    </row>
    <row r="54" spans="6:13" x14ac:dyDescent="0.25">
      <c r="F54" t="s">
        <v>3865</v>
      </c>
      <c r="G54" t="s">
        <v>4428</v>
      </c>
      <c r="I54" t="s">
        <v>5257</v>
      </c>
      <c r="J54" t="s">
        <v>790</v>
      </c>
      <c r="L54" t="s">
        <v>7469</v>
      </c>
      <c r="M54" t="s">
        <v>1991</v>
      </c>
    </row>
    <row r="55" spans="6:13" x14ac:dyDescent="0.25">
      <c r="F55" t="s">
        <v>2678</v>
      </c>
      <c r="G55" t="s">
        <v>3549</v>
      </c>
      <c r="I55" t="s">
        <v>5474</v>
      </c>
      <c r="J55" t="s">
        <v>5692</v>
      </c>
      <c r="L55" t="s">
        <v>316</v>
      </c>
      <c r="M55" t="s">
        <v>3105</v>
      </c>
    </row>
    <row r="56" spans="6:13" x14ac:dyDescent="0.25">
      <c r="F56" t="s">
        <v>5076</v>
      </c>
      <c r="G56" t="s">
        <v>3480</v>
      </c>
      <c r="I56" t="s">
        <v>314</v>
      </c>
      <c r="J56" t="s">
        <v>1503</v>
      </c>
      <c r="L56" t="s">
        <v>4158</v>
      </c>
      <c r="M56" t="s">
        <v>7277</v>
      </c>
    </row>
    <row r="57" spans="6:13" x14ac:dyDescent="0.25">
      <c r="F57" t="s">
        <v>5123</v>
      </c>
      <c r="G57" t="s">
        <v>3480</v>
      </c>
      <c r="I57" t="s">
        <v>339</v>
      </c>
      <c r="J57" t="s">
        <v>1349</v>
      </c>
      <c r="L57" t="s">
        <v>7148</v>
      </c>
      <c r="M57" t="s">
        <v>1812</v>
      </c>
    </row>
    <row r="58" spans="6:13" x14ac:dyDescent="0.25">
      <c r="F58" t="s">
        <v>400</v>
      </c>
      <c r="G58" t="s">
        <v>610</v>
      </c>
      <c r="I58" t="s">
        <v>5365</v>
      </c>
      <c r="J58" t="s">
        <v>1108</v>
      </c>
      <c r="L58" t="s">
        <v>7923</v>
      </c>
      <c r="M58" t="s">
        <v>3267</v>
      </c>
    </row>
    <row r="59" spans="6:13" x14ac:dyDescent="0.25">
      <c r="F59" t="s">
        <v>2685</v>
      </c>
      <c r="G59" t="s">
        <v>3543</v>
      </c>
      <c r="I59" t="s">
        <v>314</v>
      </c>
      <c r="J59" t="s">
        <v>6525</v>
      </c>
      <c r="L59" t="s">
        <v>7540</v>
      </c>
      <c r="M59" t="s">
        <v>2041</v>
      </c>
    </row>
    <row r="60" spans="6:13" x14ac:dyDescent="0.25">
      <c r="F60" t="s">
        <v>5077</v>
      </c>
      <c r="G60" t="s">
        <v>4940</v>
      </c>
      <c r="I60" t="s">
        <v>47</v>
      </c>
      <c r="J60" t="s">
        <v>2523</v>
      </c>
      <c r="L60" t="s">
        <v>7401</v>
      </c>
      <c r="M60" t="s">
        <v>1949</v>
      </c>
    </row>
    <row r="61" spans="6:13" x14ac:dyDescent="0.25">
      <c r="F61" t="s">
        <v>5210</v>
      </c>
      <c r="G61" t="s">
        <v>4940</v>
      </c>
      <c r="I61" t="s">
        <v>255</v>
      </c>
      <c r="J61" t="s">
        <v>5528</v>
      </c>
      <c r="L61" t="s">
        <v>7807</v>
      </c>
      <c r="M61" t="s">
        <v>7808</v>
      </c>
    </row>
    <row r="62" spans="6:13" x14ac:dyDescent="0.25">
      <c r="F62" t="s">
        <v>4747</v>
      </c>
      <c r="G62" t="s">
        <v>3512</v>
      </c>
      <c r="I62" t="s">
        <v>5977</v>
      </c>
      <c r="J62" t="s">
        <v>1153</v>
      </c>
      <c r="L62" t="s">
        <v>461</v>
      </c>
      <c r="M62" t="s">
        <v>7918</v>
      </c>
    </row>
    <row r="63" spans="6:13" x14ac:dyDescent="0.25">
      <c r="F63" t="s">
        <v>4655</v>
      </c>
      <c r="G63" t="s">
        <v>649</v>
      </c>
      <c r="I63" t="s">
        <v>91</v>
      </c>
      <c r="J63" t="s">
        <v>5501</v>
      </c>
      <c r="L63" t="s">
        <v>3865</v>
      </c>
      <c r="M63" t="s">
        <v>4240</v>
      </c>
    </row>
    <row r="64" spans="6:13" x14ac:dyDescent="0.25">
      <c r="F64" t="s">
        <v>4976</v>
      </c>
      <c r="G64" t="s">
        <v>4977</v>
      </c>
      <c r="I64" t="s">
        <v>2752</v>
      </c>
      <c r="J64" t="s">
        <v>3037</v>
      </c>
      <c r="L64" t="s">
        <v>316</v>
      </c>
      <c r="M64" t="s">
        <v>2289</v>
      </c>
    </row>
    <row r="65" spans="6:13" x14ac:dyDescent="0.25">
      <c r="F65" t="s">
        <v>5085</v>
      </c>
      <c r="G65" t="s">
        <v>3385</v>
      </c>
      <c r="I65" t="s">
        <v>2752</v>
      </c>
      <c r="J65" t="s">
        <v>3082</v>
      </c>
      <c r="L65" t="s">
        <v>7789</v>
      </c>
      <c r="M65" t="s">
        <v>2234</v>
      </c>
    </row>
    <row r="66" spans="6:13" x14ac:dyDescent="0.25">
      <c r="F66" t="s">
        <v>2678</v>
      </c>
      <c r="G66" t="s">
        <v>3655</v>
      </c>
      <c r="I66" t="s">
        <v>5802</v>
      </c>
      <c r="J66" t="s">
        <v>5803</v>
      </c>
      <c r="L66" t="s">
        <v>7804</v>
      </c>
      <c r="M66" t="s">
        <v>7805</v>
      </c>
    </row>
    <row r="67" spans="6:13" x14ac:dyDescent="0.25">
      <c r="F67" t="s">
        <v>402</v>
      </c>
      <c r="G67" t="s">
        <v>698</v>
      </c>
      <c r="I67" t="s">
        <v>314</v>
      </c>
      <c r="J67" t="s">
        <v>849</v>
      </c>
      <c r="L67" t="s">
        <v>314</v>
      </c>
      <c r="M67" t="s">
        <v>3180</v>
      </c>
    </row>
    <row r="68" spans="6:13" x14ac:dyDescent="0.25">
      <c r="F68" t="s">
        <v>3865</v>
      </c>
      <c r="G68" t="s">
        <v>4352</v>
      </c>
      <c r="I68" t="s">
        <v>279</v>
      </c>
      <c r="J68" t="s">
        <v>1012</v>
      </c>
      <c r="L68" t="s">
        <v>6928</v>
      </c>
      <c r="M68" t="s">
        <v>3091</v>
      </c>
    </row>
    <row r="69" spans="6:13" x14ac:dyDescent="0.25">
      <c r="F69" t="s">
        <v>5095</v>
      </c>
      <c r="G69" t="s">
        <v>3413</v>
      </c>
      <c r="I69" t="s">
        <v>5503</v>
      </c>
      <c r="J69" t="s">
        <v>1395</v>
      </c>
      <c r="L69" t="s">
        <v>6983</v>
      </c>
      <c r="M69" t="s">
        <v>3101</v>
      </c>
    </row>
    <row r="70" spans="6:13" x14ac:dyDescent="0.25">
      <c r="F70" t="s">
        <v>5159</v>
      </c>
      <c r="G70" t="s">
        <v>3587</v>
      </c>
      <c r="I70" t="s">
        <v>5496</v>
      </c>
      <c r="J70" t="s">
        <v>904</v>
      </c>
      <c r="L70" t="s">
        <v>357</v>
      </c>
      <c r="M70" t="s">
        <v>7060</v>
      </c>
    </row>
    <row r="71" spans="6:13" x14ac:dyDescent="0.25">
      <c r="F71" t="s">
        <v>5213</v>
      </c>
      <c r="G71" t="s">
        <v>3730</v>
      </c>
      <c r="I71" t="s">
        <v>2749</v>
      </c>
      <c r="J71" t="s">
        <v>2864</v>
      </c>
      <c r="L71" t="s">
        <v>6942</v>
      </c>
      <c r="M71" t="s">
        <v>7244</v>
      </c>
    </row>
    <row r="72" spans="6:13" x14ac:dyDescent="0.25">
      <c r="F72" t="s">
        <v>5126</v>
      </c>
      <c r="G72" t="s">
        <v>3487</v>
      </c>
      <c r="I72" t="s">
        <v>5904</v>
      </c>
      <c r="J72" t="s">
        <v>5905</v>
      </c>
      <c r="L72" t="s">
        <v>290</v>
      </c>
      <c r="M72" t="s">
        <v>7751</v>
      </c>
    </row>
    <row r="73" spans="6:13" x14ac:dyDescent="0.25">
      <c r="F73" t="s">
        <v>2678</v>
      </c>
      <c r="G73" t="s">
        <v>3358</v>
      </c>
      <c r="I73" t="s">
        <v>5819</v>
      </c>
      <c r="J73" t="s">
        <v>5820</v>
      </c>
      <c r="L73" t="s">
        <v>6916</v>
      </c>
      <c r="M73" t="s">
        <v>2299</v>
      </c>
    </row>
    <row r="74" spans="6:13" x14ac:dyDescent="0.25">
      <c r="F74" t="s">
        <v>4613</v>
      </c>
      <c r="G74" t="s">
        <v>3794</v>
      </c>
      <c r="I74" t="s">
        <v>5302</v>
      </c>
      <c r="J74" t="s">
        <v>816</v>
      </c>
      <c r="L74" t="s">
        <v>6972</v>
      </c>
      <c r="M74" t="s">
        <v>7072</v>
      </c>
    </row>
    <row r="75" spans="6:13" x14ac:dyDescent="0.25">
      <c r="F75" t="s">
        <v>4664</v>
      </c>
      <c r="G75" t="s">
        <v>3537</v>
      </c>
      <c r="I75" t="s">
        <v>5764</v>
      </c>
      <c r="J75" t="s">
        <v>5765</v>
      </c>
      <c r="L75" t="s">
        <v>37</v>
      </c>
      <c r="M75" t="s">
        <v>1966</v>
      </c>
    </row>
    <row r="76" spans="6:13" x14ac:dyDescent="0.25">
      <c r="F76" t="s">
        <v>486</v>
      </c>
      <c r="G76" t="s">
        <v>4821</v>
      </c>
      <c r="I76" t="s">
        <v>361</v>
      </c>
      <c r="J76" t="s">
        <v>4044</v>
      </c>
      <c r="L76" t="s">
        <v>7764</v>
      </c>
      <c r="M76" t="s">
        <v>2213</v>
      </c>
    </row>
    <row r="77" spans="6:13" x14ac:dyDescent="0.25">
      <c r="F77" t="s">
        <v>5221</v>
      </c>
      <c r="G77" t="s">
        <v>3776</v>
      </c>
      <c r="I77" t="s">
        <v>2737</v>
      </c>
      <c r="J77" t="s">
        <v>2941</v>
      </c>
      <c r="L77" t="s">
        <v>37</v>
      </c>
      <c r="M77" t="s">
        <v>7076</v>
      </c>
    </row>
    <row r="78" spans="6:13" x14ac:dyDescent="0.25">
      <c r="F78" t="s">
        <v>2691</v>
      </c>
      <c r="G78" t="s">
        <v>3322</v>
      </c>
      <c r="I78" t="s">
        <v>2743</v>
      </c>
      <c r="J78" t="s">
        <v>4095</v>
      </c>
      <c r="L78" t="s">
        <v>461</v>
      </c>
      <c r="M78" t="s">
        <v>7646</v>
      </c>
    </row>
    <row r="79" spans="6:13" x14ac:dyDescent="0.25">
      <c r="F79" t="s">
        <v>2688</v>
      </c>
      <c r="G79" t="s">
        <v>3771</v>
      </c>
      <c r="I79" t="s">
        <v>2752</v>
      </c>
      <c r="J79" t="s">
        <v>3072</v>
      </c>
      <c r="L79" t="s">
        <v>7268</v>
      </c>
      <c r="M79" t="s">
        <v>3228</v>
      </c>
    </row>
    <row r="80" spans="6:13" x14ac:dyDescent="0.25">
      <c r="F80" t="s">
        <v>4890</v>
      </c>
      <c r="G80" t="s">
        <v>5191</v>
      </c>
      <c r="I80" t="s">
        <v>2752</v>
      </c>
      <c r="J80" t="s">
        <v>3033</v>
      </c>
      <c r="L80" t="s">
        <v>314</v>
      </c>
      <c r="M80" t="s">
        <v>2000</v>
      </c>
    </row>
    <row r="81" spans="6:13" x14ac:dyDescent="0.25">
      <c r="F81" t="s">
        <v>554</v>
      </c>
      <c r="G81" t="s">
        <v>3513</v>
      </c>
      <c r="I81" t="s">
        <v>4442</v>
      </c>
      <c r="J81" t="s">
        <v>6840</v>
      </c>
      <c r="L81" t="s">
        <v>3171</v>
      </c>
      <c r="M81" t="s">
        <v>3172</v>
      </c>
    </row>
    <row r="82" spans="6:13" x14ac:dyDescent="0.25">
      <c r="F82" t="s">
        <v>2675</v>
      </c>
      <c r="G82" t="s">
        <v>4907</v>
      </c>
      <c r="I82" t="s">
        <v>277</v>
      </c>
      <c r="J82" t="s">
        <v>6753</v>
      </c>
      <c r="L82" t="s">
        <v>393</v>
      </c>
      <c r="M82" t="s">
        <v>3111</v>
      </c>
    </row>
    <row r="83" spans="6:13" x14ac:dyDescent="0.25">
      <c r="F83" t="s">
        <v>4744</v>
      </c>
      <c r="G83" t="s">
        <v>4745</v>
      </c>
      <c r="I83" t="s">
        <v>2734</v>
      </c>
      <c r="J83" t="s">
        <v>4067</v>
      </c>
      <c r="L83" t="s">
        <v>316</v>
      </c>
      <c r="M83" t="s">
        <v>1918</v>
      </c>
    </row>
    <row r="84" spans="6:13" x14ac:dyDescent="0.25">
      <c r="F84" t="s">
        <v>4158</v>
      </c>
      <c r="G84" t="s">
        <v>4362</v>
      </c>
      <c r="I84" t="s">
        <v>312</v>
      </c>
      <c r="J84" t="s">
        <v>806</v>
      </c>
      <c r="L84" t="s">
        <v>314</v>
      </c>
      <c r="M84" t="s">
        <v>1944</v>
      </c>
    </row>
    <row r="85" spans="6:13" x14ac:dyDescent="0.25">
      <c r="F85" t="s">
        <v>4529</v>
      </c>
      <c r="G85" t="s">
        <v>4910</v>
      </c>
      <c r="I85" t="s">
        <v>408</v>
      </c>
      <c r="J85" t="s">
        <v>6167</v>
      </c>
      <c r="L85" t="s">
        <v>4200</v>
      </c>
      <c r="M85" t="s">
        <v>4201</v>
      </c>
    </row>
    <row r="86" spans="6:13" x14ac:dyDescent="0.25">
      <c r="F86" t="s">
        <v>2675</v>
      </c>
      <c r="G86" t="s">
        <v>4527</v>
      </c>
      <c r="I86" t="s">
        <v>281</v>
      </c>
      <c r="J86" t="s">
        <v>2913</v>
      </c>
      <c r="L86" t="s">
        <v>7268</v>
      </c>
      <c r="M86" t="s">
        <v>3151</v>
      </c>
    </row>
    <row r="87" spans="6:13" x14ac:dyDescent="0.25">
      <c r="F87" t="s">
        <v>4529</v>
      </c>
      <c r="G87" t="s">
        <v>4952</v>
      </c>
      <c r="I87" t="s">
        <v>5510</v>
      </c>
      <c r="J87" t="s">
        <v>5511</v>
      </c>
      <c r="L87" t="s">
        <v>464</v>
      </c>
      <c r="M87" t="s">
        <v>2166</v>
      </c>
    </row>
    <row r="88" spans="6:13" x14ac:dyDescent="0.25">
      <c r="F88" t="s">
        <v>4529</v>
      </c>
      <c r="G88" t="s">
        <v>4802</v>
      </c>
      <c r="I88" t="s">
        <v>551</v>
      </c>
      <c r="J88" t="s">
        <v>6564</v>
      </c>
      <c r="L88" t="s">
        <v>7419</v>
      </c>
      <c r="M88" t="s">
        <v>1958</v>
      </c>
    </row>
    <row r="89" spans="6:13" x14ac:dyDescent="0.25">
      <c r="F89" t="s">
        <v>486</v>
      </c>
      <c r="G89" t="s">
        <v>3557</v>
      </c>
      <c r="I89" t="s">
        <v>314</v>
      </c>
      <c r="J89" t="s">
        <v>2811</v>
      </c>
      <c r="L89" t="s">
        <v>4158</v>
      </c>
      <c r="M89" t="s">
        <v>7960</v>
      </c>
    </row>
    <row r="90" spans="6:13" x14ac:dyDescent="0.25">
      <c r="F90" t="s">
        <v>2678</v>
      </c>
      <c r="G90" t="s">
        <v>3312</v>
      </c>
      <c r="I90" t="s">
        <v>46</v>
      </c>
      <c r="J90" t="s">
        <v>1426</v>
      </c>
      <c r="L90" t="s">
        <v>310</v>
      </c>
      <c r="M90" t="s">
        <v>1661</v>
      </c>
    </row>
    <row r="91" spans="6:13" x14ac:dyDescent="0.25">
      <c r="F91" t="s">
        <v>4800</v>
      </c>
      <c r="G91" t="s">
        <v>3573</v>
      </c>
      <c r="I91" t="s">
        <v>2752</v>
      </c>
      <c r="J91" t="s">
        <v>3039</v>
      </c>
      <c r="L91" t="s">
        <v>461</v>
      </c>
      <c r="M91" t="s">
        <v>7510</v>
      </c>
    </row>
    <row r="92" spans="6:13" x14ac:dyDescent="0.25">
      <c r="F92" t="s">
        <v>2686</v>
      </c>
      <c r="G92" t="s">
        <v>3414</v>
      </c>
      <c r="I92" t="s">
        <v>2752</v>
      </c>
      <c r="J92" t="s">
        <v>3009</v>
      </c>
      <c r="L92" t="s">
        <v>312</v>
      </c>
      <c r="M92" t="s">
        <v>3226</v>
      </c>
    </row>
    <row r="93" spans="6:13" x14ac:dyDescent="0.25">
      <c r="F93" t="s">
        <v>2675</v>
      </c>
      <c r="G93" t="s">
        <v>4831</v>
      </c>
      <c r="I93" t="s">
        <v>92</v>
      </c>
      <c r="J93" t="s">
        <v>1156</v>
      </c>
      <c r="L93" t="s">
        <v>393</v>
      </c>
      <c r="M93" t="s">
        <v>3194</v>
      </c>
    </row>
    <row r="94" spans="6:13" x14ac:dyDescent="0.25">
      <c r="F94" t="s">
        <v>4529</v>
      </c>
      <c r="G94" t="s">
        <v>4588</v>
      </c>
      <c r="I94" t="s">
        <v>3949</v>
      </c>
      <c r="J94" t="s">
        <v>4105</v>
      </c>
      <c r="L94" t="s">
        <v>7628</v>
      </c>
      <c r="M94" t="s">
        <v>2113</v>
      </c>
    </row>
    <row r="95" spans="6:13" x14ac:dyDescent="0.25">
      <c r="F95" t="s">
        <v>4637</v>
      </c>
      <c r="G95" t="s">
        <v>3642</v>
      </c>
      <c r="I95" t="s">
        <v>319</v>
      </c>
      <c r="J95" t="s">
        <v>6468</v>
      </c>
      <c r="L95" t="s">
        <v>393</v>
      </c>
      <c r="M95" t="s">
        <v>2606</v>
      </c>
    </row>
    <row r="96" spans="6:13" x14ac:dyDescent="0.25">
      <c r="F96" t="s">
        <v>5049</v>
      </c>
      <c r="G96" t="s">
        <v>3315</v>
      </c>
      <c r="I96" t="s">
        <v>551</v>
      </c>
      <c r="J96" t="s">
        <v>1626</v>
      </c>
      <c r="L96" t="s">
        <v>316</v>
      </c>
      <c r="M96" t="s">
        <v>2003</v>
      </c>
    </row>
    <row r="97" spans="6:13" x14ac:dyDescent="0.25">
      <c r="F97" t="s">
        <v>2678</v>
      </c>
      <c r="G97" t="s">
        <v>5163</v>
      </c>
      <c r="I97" t="s">
        <v>3865</v>
      </c>
      <c r="J97" t="s">
        <v>4143</v>
      </c>
      <c r="L97" t="s">
        <v>21</v>
      </c>
      <c r="M97" t="s">
        <v>6964</v>
      </c>
    </row>
    <row r="98" spans="6:13" x14ac:dyDescent="0.25">
      <c r="F98" t="s">
        <v>400</v>
      </c>
      <c r="G98" t="s">
        <v>3472</v>
      </c>
      <c r="I98" t="s">
        <v>314</v>
      </c>
      <c r="J98" t="s">
        <v>1485</v>
      </c>
      <c r="L98" t="s">
        <v>4200</v>
      </c>
      <c r="M98" t="s">
        <v>4245</v>
      </c>
    </row>
    <row r="99" spans="6:13" x14ac:dyDescent="0.25">
      <c r="F99" t="s">
        <v>5088</v>
      </c>
      <c r="G99" t="s">
        <v>3401</v>
      </c>
      <c r="I99" t="s">
        <v>6334</v>
      </c>
      <c r="J99" t="s">
        <v>6335</v>
      </c>
      <c r="L99" t="s">
        <v>3865</v>
      </c>
      <c r="M99" t="s">
        <v>4175</v>
      </c>
    </row>
    <row r="100" spans="6:13" x14ac:dyDescent="0.25">
      <c r="F100" t="s">
        <v>4529</v>
      </c>
      <c r="G100" t="s">
        <v>4951</v>
      </c>
      <c r="I100" t="s">
        <v>314</v>
      </c>
      <c r="J100" t="s">
        <v>1614</v>
      </c>
      <c r="L100" t="s">
        <v>316</v>
      </c>
      <c r="M100" t="s">
        <v>1756</v>
      </c>
    </row>
    <row r="101" spans="6:13" x14ac:dyDescent="0.25">
      <c r="F101" t="s">
        <v>4760</v>
      </c>
      <c r="G101" t="s">
        <v>3524</v>
      </c>
      <c r="I101" t="s">
        <v>5416</v>
      </c>
      <c r="J101" t="s">
        <v>5602</v>
      </c>
      <c r="L101" t="s">
        <v>314</v>
      </c>
      <c r="M101" t="s">
        <v>3190</v>
      </c>
    </row>
    <row r="102" spans="6:13" x14ac:dyDescent="0.25">
      <c r="F102" t="s">
        <v>486</v>
      </c>
      <c r="G102" t="s">
        <v>4559</v>
      </c>
      <c r="I102" t="s">
        <v>551</v>
      </c>
      <c r="J102" t="s">
        <v>5548</v>
      </c>
      <c r="L102" t="s">
        <v>7948</v>
      </c>
      <c r="M102" t="s">
        <v>7949</v>
      </c>
    </row>
    <row r="103" spans="6:13" x14ac:dyDescent="0.25">
      <c r="F103" t="s">
        <v>486</v>
      </c>
      <c r="G103" t="s">
        <v>3486</v>
      </c>
      <c r="I103" t="s">
        <v>6800</v>
      </c>
      <c r="J103" t="s">
        <v>6801</v>
      </c>
      <c r="L103" t="s">
        <v>4187</v>
      </c>
      <c r="M103" t="s">
        <v>4215</v>
      </c>
    </row>
    <row r="104" spans="6:13" x14ac:dyDescent="0.25">
      <c r="F104" t="s">
        <v>4801</v>
      </c>
      <c r="G104" t="s">
        <v>3574</v>
      </c>
      <c r="I104" t="s">
        <v>6706</v>
      </c>
      <c r="J104" t="s">
        <v>6707</v>
      </c>
      <c r="L104" t="s">
        <v>7122</v>
      </c>
      <c r="M104" t="s">
        <v>4290</v>
      </c>
    </row>
    <row r="105" spans="6:13" x14ac:dyDescent="0.25">
      <c r="F105" t="s">
        <v>46</v>
      </c>
      <c r="G105" t="s">
        <v>3492</v>
      </c>
      <c r="I105" t="s">
        <v>5563</v>
      </c>
      <c r="J105" t="s">
        <v>1433</v>
      </c>
      <c r="L105" t="s">
        <v>461</v>
      </c>
      <c r="M105" t="s">
        <v>7854</v>
      </c>
    </row>
    <row r="106" spans="6:13" x14ac:dyDescent="0.25">
      <c r="F106" t="s">
        <v>2675</v>
      </c>
      <c r="G106" t="s">
        <v>4855</v>
      </c>
      <c r="I106" t="s">
        <v>314</v>
      </c>
      <c r="J106" t="s">
        <v>921</v>
      </c>
      <c r="L106" t="s">
        <v>316</v>
      </c>
      <c r="M106" t="s">
        <v>1951</v>
      </c>
    </row>
    <row r="107" spans="6:13" x14ac:dyDescent="0.25">
      <c r="F107" t="s">
        <v>4158</v>
      </c>
      <c r="G107" t="s">
        <v>4437</v>
      </c>
      <c r="I107" t="s">
        <v>314</v>
      </c>
      <c r="J107" t="s">
        <v>1367</v>
      </c>
      <c r="L107" t="s">
        <v>3865</v>
      </c>
      <c r="M107" t="s">
        <v>4259</v>
      </c>
    </row>
    <row r="108" spans="6:13" x14ac:dyDescent="0.25">
      <c r="F108" t="s">
        <v>4158</v>
      </c>
      <c r="G108" t="s">
        <v>4363</v>
      </c>
      <c r="I108" t="s">
        <v>314</v>
      </c>
      <c r="J108" t="s">
        <v>1429</v>
      </c>
      <c r="L108" t="s">
        <v>461</v>
      </c>
      <c r="M108" t="s">
        <v>7142</v>
      </c>
    </row>
    <row r="109" spans="6:13" x14ac:dyDescent="0.25">
      <c r="F109" t="s">
        <v>2688</v>
      </c>
      <c r="G109" t="s">
        <v>3282</v>
      </c>
      <c r="I109" t="s">
        <v>5984</v>
      </c>
      <c r="J109" t="s">
        <v>2974</v>
      </c>
      <c r="L109" t="s">
        <v>7492</v>
      </c>
      <c r="M109" t="s">
        <v>2007</v>
      </c>
    </row>
    <row r="110" spans="6:13" x14ac:dyDescent="0.25">
      <c r="F110" t="s">
        <v>3865</v>
      </c>
      <c r="G110" t="s">
        <v>4391</v>
      </c>
      <c r="I110" t="s">
        <v>11</v>
      </c>
      <c r="J110" t="s">
        <v>5702</v>
      </c>
      <c r="L110" t="s">
        <v>7079</v>
      </c>
      <c r="M110" t="s">
        <v>2278</v>
      </c>
    </row>
    <row r="111" spans="6:13" x14ac:dyDescent="0.25">
      <c r="F111" t="s">
        <v>2675</v>
      </c>
      <c r="G111" t="s">
        <v>3556</v>
      </c>
      <c r="I111" t="s">
        <v>279</v>
      </c>
      <c r="J111" t="s">
        <v>5626</v>
      </c>
      <c r="L111" t="s">
        <v>316</v>
      </c>
      <c r="M111" t="s">
        <v>1968</v>
      </c>
    </row>
    <row r="112" spans="6:13" x14ac:dyDescent="0.25">
      <c r="F112" t="s">
        <v>2673</v>
      </c>
      <c r="G112" t="s">
        <v>5149</v>
      </c>
      <c r="I112" t="s">
        <v>2752</v>
      </c>
      <c r="J112" t="s">
        <v>4069</v>
      </c>
      <c r="L112" t="s">
        <v>123</v>
      </c>
      <c r="M112" t="s">
        <v>7622</v>
      </c>
    </row>
    <row r="113" spans="6:13" x14ac:dyDescent="0.25">
      <c r="F113" t="s">
        <v>2675</v>
      </c>
      <c r="G113" t="s">
        <v>4651</v>
      </c>
      <c r="I113" t="s">
        <v>2752</v>
      </c>
      <c r="J113" t="s">
        <v>3988</v>
      </c>
      <c r="L113" t="s">
        <v>316</v>
      </c>
      <c r="M113" t="s">
        <v>1780</v>
      </c>
    </row>
    <row r="114" spans="6:13" x14ac:dyDescent="0.25">
      <c r="F114" t="s">
        <v>4747</v>
      </c>
      <c r="G114" t="s">
        <v>3632</v>
      </c>
      <c r="I114" t="s">
        <v>5588</v>
      </c>
      <c r="J114" t="s">
        <v>949</v>
      </c>
      <c r="L114" t="s">
        <v>461</v>
      </c>
      <c r="M114" t="s">
        <v>7028</v>
      </c>
    </row>
    <row r="115" spans="6:13" x14ac:dyDescent="0.25">
      <c r="F115" t="s">
        <v>123</v>
      </c>
      <c r="G115" t="s">
        <v>3762</v>
      </c>
      <c r="I115" t="s">
        <v>5798</v>
      </c>
      <c r="J115" t="s">
        <v>1069</v>
      </c>
      <c r="L115" t="s">
        <v>310</v>
      </c>
      <c r="M115" t="s">
        <v>1865</v>
      </c>
    </row>
    <row r="116" spans="6:13" x14ac:dyDescent="0.25">
      <c r="F116" t="s">
        <v>2675</v>
      </c>
      <c r="G116" t="s">
        <v>3576</v>
      </c>
      <c r="I116" t="s">
        <v>6221</v>
      </c>
      <c r="J116" t="s">
        <v>2885</v>
      </c>
      <c r="L116" t="s">
        <v>7143</v>
      </c>
      <c r="M116" t="s">
        <v>1810</v>
      </c>
    </row>
    <row r="117" spans="6:13" x14ac:dyDescent="0.25">
      <c r="F117" t="s">
        <v>2678</v>
      </c>
      <c r="G117" t="s">
        <v>3528</v>
      </c>
      <c r="I117" t="s">
        <v>312</v>
      </c>
      <c r="J117" t="s">
        <v>2894</v>
      </c>
      <c r="L117" t="s">
        <v>7972</v>
      </c>
      <c r="M117" t="s">
        <v>2343</v>
      </c>
    </row>
    <row r="118" spans="6:13" x14ac:dyDescent="0.25">
      <c r="F118" t="s">
        <v>4635</v>
      </c>
      <c r="G118" t="s">
        <v>3392</v>
      </c>
      <c r="I118" t="s">
        <v>6502</v>
      </c>
      <c r="J118" t="s">
        <v>6503</v>
      </c>
      <c r="L118" t="s">
        <v>7341</v>
      </c>
      <c r="M118" t="s">
        <v>7412</v>
      </c>
    </row>
    <row r="119" spans="6:13" x14ac:dyDescent="0.25">
      <c r="F119" t="s">
        <v>486</v>
      </c>
      <c r="G119" t="s">
        <v>3818</v>
      </c>
      <c r="I119" t="s">
        <v>6878</v>
      </c>
      <c r="J119" t="s">
        <v>6879</v>
      </c>
      <c r="L119" t="s">
        <v>7479</v>
      </c>
      <c r="M119" t="s">
        <v>7480</v>
      </c>
    </row>
    <row r="120" spans="6:13" x14ac:dyDescent="0.25">
      <c r="F120" t="s">
        <v>3865</v>
      </c>
      <c r="G120" t="s">
        <v>4413</v>
      </c>
      <c r="I120" t="s">
        <v>6107</v>
      </c>
      <c r="J120" t="s">
        <v>6108</v>
      </c>
      <c r="L120" t="s">
        <v>461</v>
      </c>
      <c r="M120" t="s">
        <v>2070</v>
      </c>
    </row>
    <row r="121" spans="6:13" x14ac:dyDescent="0.25">
      <c r="F121" t="s">
        <v>2691</v>
      </c>
      <c r="G121" t="s">
        <v>3687</v>
      </c>
      <c r="I121" t="s">
        <v>314</v>
      </c>
      <c r="J121" t="s">
        <v>1278</v>
      </c>
      <c r="L121" t="s">
        <v>463</v>
      </c>
      <c r="M121" t="s">
        <v>1972</v>
      </c>
    </row>
    <row r="122" spans="6:13" x14ac:dyDescent="0.25">
      <c r="F122" t="s">
        <v>2675</v>
      </c>
      <c r="G122" t="s">
        <v>4970</v>
      </c>
      <c r="I122" t="s">
        <v>255</v>
      </c>
      <c r="J122" t="s">
        <v>4029</v>
      </c>
      <c r="L122" t="s">
        <v>461</v>
      </c>
      <c r="M122" t="s">
        <v>7175</v>
      </c>
    </row>
    <row r="123" spans="6:13" x14ac:dyDescent="0.25">
      <c r="F123" t="s">
        <v>123</v>
      </c>
      <c r="G123" t="s">
        <v>3353</v>
      </c>
      <c r="I123" t="s">
        <v>5494</v>
      </c>
      <c r="J123" t="s">
        <v>5495</v>
      </c>
      <c r="L123" t="s">
        <v>314</v>
      </c>
      <c r="M123" t="s">
        <v>3224</v>
      </c>
    </row>
    <row r="124" spans="6:13" x14ac:dyDescent="0.25">
      <c r="F124" t="s">
        <v>5046</v>
      </c>
      <c r="G124" t="s">
        <v>3305</v>
      </c>
      <c r="I124" t="s">
        <v>3865</v>
      </c>
      <c r="J124" t="s">
        <v>4057</v>
      </c>
      <c r="L124" t="s">
        <v>393</v>
      </c>
      <c r="M124" t="s">
        <v>3103</v>
      </c>
    </row>
    <row r="125" spans="6:13" x14ac:dyDescent="0.25">
      <c r="F125" t="s">
        <v>2678</v>
      </c>
      <c r="G125" t="s">
        <v>3610</v>
      </c>
      <c r="I125" t="s">
        <v>281</v>
      </c>
      <c r="J125" t="s">
        <v>8019</v>
      </c>
      <c r="L125" t="s">
        <v>290</v>
      </c>
      <c r="M125" t="s">
        <v>7014</v>
      </c>
    </row>
    <row r="126" spans="6:13" x14ac:dyDescent="0.25">
      <c r="F126" t="s">
        <v>4158</v>
      </c>
      <c r="G126" t="s">
        <v>4380</v>
      </c>
      <c r="I126" t="s">
        <v>0</v>
      </c>
      <c r="J126" t="s">
        <v>1410</v>
      </c>
      <c r="L126" t="s">
        <v>314</v>
      </c>
      <c r="M126" t="s">
        <v>2314</v>
      </c>
    </row>
    <row r="127" spans="6:13" x14ac:dyDescent="0.25">
      <c r="F127" t="s">
        <v>4973</v>
      </c>
      <c r="G127" t="s">
        <v>3780</v>
      </c>
      <c r="I127" t="s">
        <v>6045</v>
      </c>
      <c r="J127" t="s">
        <v>1190</v>
      </c>
      <c r="L127" t="s">
        <v>393</v>
      </c>
      <c r="M127" t="s">
        <v>3128</v>
      </c>
    </row>
    <row r="128" spans="6:13" x14ac:dyDescent="0.25">
      <c r="F128" t="s">
        <v>5115</v>
      </c>
      <c r="G128" t="s">
        <v>3454</v>
      </c>
      <c r="I128" t="s">
        <v>2752</v>
      </c>
      <c r="J128" t="s">
        <v>4074</v>
      </c>
      <c r="L128" t="s">
        <v>314</v>
      </c>
      <c r="M128" t="s">
        <v>1904</v>
      </c>
    </row>
    <row r="129" spans="6:13" x14ac:dyDescent="0.25">
      <c r="F129" t="s">
        <v>4551</v>
      </c>
      <c r="G129" t="s">
        <v>3298</v>
      </c>
      <c r="I129" t="s">
        <v>2752</v>
      </c>
      <c r="J129" t="s">
        <v>3890</v>
      </c>
      <c r="L129" t="s">
        <v>22</v>
      </c>
      <c r="M129" t="s">
        <v>7936</v>
      </c>
    </row>
    <row r="130" spans="6:13" x14ac:dyDescent="0.25">
      <c r="F130" t="s">
        <v>4529</v>
      </c>
      <c r="G130" t="s">
        <v>4714</v>
      </c>
      <c r="I130" t="s">
        <v>314</v>
      </c>
      <c r="J130" t="s">
        <v>5652</v>
      </c>
      <c r="L130" t="s">
        <v>3865</v>
      </c>
      <c r="M130" t="s">
        <v>4181</v>
      </c>
    </row>
    <row r="131" spans="6:13" x14ac:dyDescent="0.25">
      <c r="F131" t="s">
        <v>4647</v>
      </c>
      <c r="G131" t="s">
        <v>3406</v>
      </c>
      <c r="I131" t="s">
        <v>319</v>
      </c>
      <c r="J131" t="s">
        <v>6330</v>
      </c>
      <c r="L131" t="s">
        <v>393</v>
      </c>
      <c r="M131" t="s">
        <v>1807</v>
      </c>
    </row>
    <row r="132" spans="6:13" x14ac:dyDescent="0.25">
      <c r="F132" t="s">
        <v>4529</v>
      </c>
      <c r="G132" t="s">
        <v>4701</v>
      </c>
      <c r="I132" t="s">
        <v>3891</v>
      </c>
      <c r="J132" t="s">
        <v>6579</v>
      </c>
      <c r="L132" t="s">
        <v>3865</v>
      </c>
      <c r="M132" t="s">
        <v>4214</v>
      </c>
    </row>
    <row r="133" spans="6:13" x14ac:dyDescent="0.25">
      <c r="F133" t="s">
        <v>4529</v>
      </c>
      <c r="G133" t="s">
        <v>4964</v>
      </c>
      <c r="I133" t="s">
        <v>551</v>
      </c>
      <c r="J133" t="s">
        <v>946</v>
      </c>
      <c r="L133" t="s">
        <v>461</v>
      </c>
      <c r="M133" t="s">
        <v>1758</v>
      </c>
    </row>
    <row r="134" spans="6:13" x14ac:dyDescent="0.25">
      <c r="F134" t="s">
        <v>4442</v>
      </c>
      <c r="G134" t="s">
        <v>4553</v>
      </c>
      <c r="I134" t="s">
        <v>4870</v>
      </c>
      <c r="J134" t="s">
        <v>901</v>
      </c>
      <c r="L134" t="s">
        <v>3865</v>
      </c>
      <c r="M134" t="s">
        <v>4191</v>
      </c>
    </row>
    <row r="135" spans="6:13" x14ac:dyDescent="0.25">
      <c r="F135" t="s">
        <v>2687</v>
      </c>
      <c r="G135" t="s">
        <v>3394</v>
      </c>
      <c r="I135" t="s">
        <v>5966</v>
      </c>
      <c r="J135" t="s">
        <v>6321</v>
      </c>
      <c r="L135" t="s">
        <v>312</v>
      </c>
      <c r="M135" t="s">
        <v>1986</v>
      </c>
    </row>
    <row r="136" spans="6:13" x14ac:dyDescent="0.25">
      <c r="F136" t="s">
        <v>4569</v>
      </c>
      <c r="G136" t="s">
        <v>3810</v>
      </c>
      <c r="I136" t="s">
        <v>6778</v>
      </c>
      <c r="J136" t="s">
        <v>1588</v>
      </c>
      <c r="L136" t="s">
        <v>38</v>
      </c>
      <c r="M136" t="s">
        <v>1853</v>
      </c>
    </row>
    <row r="137" spans="6:13" x14ac:dyDescent="0.25">
      <c r="F137" t="s">
        <v>4529</v>
      </c>
      <c r="G137" t="s">
        <v>4900</v>
      </c>
      <c r="I137" t="s">
        <v>3891</v>
      </c>
      <c r="J137" t="s">
        <v>5673</v>
      </c>
      <c r="L137" t="s">
        <v>6937</v>
      </c>
      <c r="M137" t="s">
        <v>1981</v>
      </c>
    </row>
    <row r="138" spans="6:13" x14ac:dyDescent="0.25">
      <c r="F138" t="s">
        <v>554</v>
      </c>
      <c r="G138" t="s">
        <v>3389</v>
      </c>
      <c r="I138" t="s">
        <v>5398</v>
      </c>
      <c r="J138" t="s">
        <v>5399</v>
      </c>
      <c r="L138" t="s">
        <v>36</v>
      </c>
      <c r="M138" t="s">
        <v>2134</v>
      </c>
    </row>
    <row r="139" spans="6:13" x14ac:dyDescent="0.25">
      <c r="F139" t="s">
        <v>2673</v>
      </c>
      <c r="G139" t="s">
        <v>5092</v>
      </c>
      <c r="I139" t="s">
        <v>2752</v>
      </c>
      <c r="J139" t="s">
        <v>4049</v>
      </c>
      <c r="L139" t="s">
        <v>393</v>
      </c>
      <c r="M139" t="s">
        <v>2601</v>
      </c>
    </row>
    <row r="140" spans="6:13" x14ac:dyDescent="0.25">
      <c r="F140" t="s">
        <v>2673</v>
      </c>
      <c r="G140" t="s">
        <v>5094</v>
      </c>
      <c r="I140" t="s">
        <v>2752</v>
      </c>
      <c r="J140" t="s">
        <v>3961</v>
      </c>
      <c r="L140" t="s">
        <v>7082</v>
      </c>
      <c r="M140" t="s">
        <v>1768</v>
      </c>
    </row>
    <row r="141" spans="6:13" x14ac:dyDescent="0.25">
      <c r="F141" t="s">
        <v>4529</v>
      </c>
      <c r="G141" t="s">
        <v>4530</v>
      </c>
      <c r="I141" t="s">
        <v>2752</v>
      </c>
      <c r="J141" t="s">
        <v>3029</v>
      </c>
      <c r="L141" t="s">
        <v>36</v>
      </c>
      <c r="M141" t="s">
        <v>1866</v>
      </c>
    </row>
    <row r="142" spans="6:13" x14ac:dyDescent="0.25">
      <c r="F142" t="s">
        <v>2687</v>
      </c>
      <c r="G142" t="s">
        <v>3398</v>
      </c>
      <c r="I142" t="s">
        <v>2752</v>
      </c>
      <c r="J142" t="s">
        <v>3034</v>
      </c>
      <c r="L142" t="s">
        <v>38</v>
      </c>
      <c r="M142" t="s">
        <v>1784</v>
      </c>
    </row>
    <row r="143" spans="6:13" x14ac:dyDescent="0.25">
      <c r="F143" t="s">
        <v>2685</v>
      </c>
      <c r="G143" t="s">
        <v>5120</v>
      </c>
      <c r="I143" t="s">
        <v>2752</v>
      </c>
      <c r="J143" t="s">
        <v>3046</v>
      </c>
      <c r="L143" t="s">
        <v>4581</v>
      </c>
      <c r="M143" t="s">
        <v>3266</v>
      </c>
    </row>
    <row r="144" spans="6:13" x14ac:dyDescent="0.25">
      <c r="F144" t="s">
        <v>2673</v>
      </c>
      <c r="G144" t="s">
        <v>5089</v>
      </c>
      <c r="I144" t="s">
        <v>2752</v>
      </c>
      <c r="J144" t="s">
        <v>3015</v>
      </c>
      <c r="L144" t="s">
        <v>7436</v>
      </c>
      <c r="M144" t="s">
        <v>2596</v>
      </c>
    </row>
    <row r="145" spans="6:13" x14ac:dyDescent="0.25">
      <c r="F145" t="s">
        <v>2690</v>
      </c>
      <c r="G145" t="s">
        <v>3597</v>
      </c>
      <c r="I145" t="s">
        <v>314</v>
      </c>
      <c r="J145" t="s">
        <v>864</v>
      </c>
      <c r="L145" t="s">
        <v>461</v>
      </c>
      <c r="M145" t="s">
        <v>1796</v>
      </c>
    </row>
    <row r="146" spans="6:13" x14ac:dyDescent="0.25">
      <c r="F146" t="s">
        <v>4633</v>
      </c>
      <c r="G146" t="s">
        <v>3386</v>
      </c>
      <c r="I146" t="s">
        <v>47</v>
      </c>
      <c r="J146" t="s">
        <v>964</v>
      </c>
      <c r="L146" t="s">
        <v>290</v>
      </c>
      <c r="M146" t="s">
        <v>2048</v>
      </c>
    </row>
    <row r="147" spans="6:13" x14ac:dyDescent="0.25">
      <c r="F147" t="s">
        <v>46</v>
      </c>
      <c r="G147" t="s">
        <v>3308</v>
      </c>
      <c r="I147" t="s">
        <v>255</v>
      </c>
      <c r="J147" t="s">
        <v>6293</v>
      </c>
      <c r="L147" t="s">
        <v>7337</v>
      </c>
      <c r="M147" t="s">
        <v>1908</v>
      </c>
    </row>
    <row r="148" spans="6:13" x14ac:dyDescent="0.25">
      <c r="F148" t="s">
        <v>46</v>
      </c>
      <c r="G148" t="s">
        <v>3478</v>
      </c>
      <c r="I148" t="s">
        <v>554</v>
      </c>
      <c r="J148" t="s">
        <v>1604</v>
      </c>
      <c r="L148" t="s">
        <v>7082</v>
      </c>
      <c r="M148" t="s">
        <v>1832</v>
      </c>
    </row>
    <row r="149" spans="6:13" x14ac:dyDescent="0.25">
      <c r="F149" t="s">
        <v>4875</v>
      </c>
      <c r="G149" t="s">
        <v>3647</v>
      </c>
      <c r="I149" t="s">
        <v>3865</v>
      </c>
      <c r="J149" t="s">
        <v>4035</v>
      </c>
      <c r="L149" t="s">
        <v>290</v>
      </c>
      <c r="M149" t="s">
        <v>7473</v>
      </c>
    </row>
    <row r="150" spans="6:13" x14ac:dyDescent="0.25">
      <c r="F150" t="s">
        <v>4656</v>
      </c>
      <c r="G150" t="s">
        <v>3419</v>
      </c>
      <c r="I150" t="s">
        <v>4346</v>
      </c>
      <c r="J150" t="s">
        <v>6137</v>
      </c>
      <c r="L150" t="s">
        <v>7241</v>
      </c>
      <c r="M150" t="s">
        <v>2243</v>
      </c>
    </row>
    <row r="151" spans="6:13" x14ac:dyDescent="0.25">
      <c r="F151" t="s">
        <v>2675</v>
      </c>
      <c r="G151" t="s">
        <v>3444</v>
      </c>
      <c r="I151" t="s">
        <v>6476</v>
      </c>
      <c r="J151" t="s">
        <v>2534</v>
      </c>
      <c r="L151" t="s">
        <v>7341</v>
      </c>
      <c r="M151" t="s">
        <v>7614</v>
      </c>
    </row>
    <row r="152" spans="6:13" x14ac:dyDescent="0.25">
      <c r="F152" t="s">
        <v>400</v>
      </c>
      <c r="G152" t="s">
        <v>3395</v>
      </c>
      <c r="I152" t="s">
        <v>296</v>
      </c>
      <c r="J152" t="s">
        <v>1393</v>
      </c>
      <c r="L152" t="s">
        <v>312</v>
      </c>
      <c r="M152" t="s">
        <v>2177</v>
      </c>
    </row>
    <row r="153" spans="6:13" x14ac:dyDescent="0.25">
      <c r="F153" t="s">
        <v>4801</v>
      </c>
      <c r="G153" t="s">
        <v>3739</v>
      </c>
      <c r="I153" t="s">
        <v>281</v>
      </c>
      <c r="J153" t="s">
        <v>8015</v>
      </c>
      <c r="L153" t="s">
        <v>124</v>
      </c>
      <c r="M153" t="s">
        <v>7790</v>
      </c>
    </row>
    <row r="154" spans="6:13" x14ac:dyDescent="0.25">
      <c r="F154" t="s">
        <v>2690</v>
      </c>
      <c r="G154" t="s">
        <v>3430</v>
      </c>
      <c r="I154" t="s">
        <v>255</v>
      </c>
      <c r="J154" t="s">
        <v>5851</v>
      </c>
      <c r="L154" t="s">
        <v>7146</v>
      </c>
      <c r="M154" t="s">
        <v>3127</v>
      </c>
    </row>
    <row r="155" spans="6:13" x14ac:dyDescent="0.25">
      <c r="F155" t="s">
        <v>2678</v>
      </c>
      <c r="G155" t="s">
        <v>3746</v>
      </c>
      <c r="I155" t="s">
        <v>314</v>
      </c>
      <c r="J155" t="s">
        <v>2937</v>
      </c>
      <c r="L155" t="s">
        <v>461</v>
      </c>
      <c r="M155" t="s">
        <v>2232</v>
      </c>
    </row>
    <row r="156" spans="6:13" x14ac:dyDescent="0.25">
      <c r="F156" t="s">
        <v>2673</v>
      </c>
      <c r="G156" t="s">
        <v>4578</v>
      </c>
      <c r="I156" t="s">
        <v>314</v>
      </c>
      <c r="J156" t="s">
        <v>976</v>
      </c>
      <c r="L156" t="s">
        <v>312</v>
      </c>
      <c r="M156" t="s">
        <v>2207</v>
      </c>
    </row>
    <row r="157" spans="6:13" x14ac:dyDescent="0.25">
      <c r="F157" t="s">
        <v>2675</v>
      </c>
      <c r="G157" t="s">
        <v>3807</v>
      </c>
      <c r="I157" t="s">
        <v>91</v>
      </c>
      <c r="J157" t="s">
        <v>5942</v>
      </c>
      <c r="L157" t="s">
        <v>7282</v>
      </c>
      <c r="M157" t="s">
        <v>3274</v>
      </c>
    </row>
    <row r="158" spans="6:13" x14ac:dyDescent="0.25">
      <c r="F158" t="s">
        <v>2673</v>
      </c>
      <c r="G158" t="s">
        <v>5107</v>
      </c>
      <c r="I158" t="s">
        <v>2362</v>
      </c>
      <c r="J158" t="s">
        <v>3887</v>
      </c>
      <c r="L158" t="s">
        <v>124</v>
      </c>
      <c r="M158" t="s">
        <v>7538</v>
      </c>
    </row>
    <row r="159" spans="6:13" x14ac:dyDescent="0.25">
      <c r="F159" t="s">
        <v>4560</v>
      </c>
      <c r="G159" t="s">
        <v>3635</v>
      </c>
      <c r="I159" t="s">
        <v>551</v>
      </c>
      <c r="J159" t="s">
        <v>5953</v>
      </c>
      <c r="L159" t="s">
        <v>21</v>
      </c>
      <c r="M159" t="s">
        <v>2047</v>
      </c>
    </row>
    <row r="160" spans="6:13" x14ac:dyDescent="0.25">
      <c r="F160" t="s">
        <v>4158</v>
      </c>
      <c r="G160" t="s">
        <v>4387</v>
      </c>
      <c r="I160" t="s">
        <v>2777</v>
      </c>
      <c r="J160" t="s">
        <v>4139</v>
      </c>
      <c r="L160" t="s">
        <v>554</v>
      </c>
      <c r="M160" t="s">
        <v>2212</v>
      </c>
    </row>
    <row r="161" spans="6:13" x14ac:dyDescent="0.25">
      <c r="F161" t="s">
        <v>5198</v>
      </c>
      <c r="G161" t="s">
        <v>3686</v>
      </c>
      <c r="I161" t="s">
        <v>47</v>
      </c>
      <c r="J161" t="s">
        <v>5369</v>
      </c>
      <c r="L161" t="s">
        <v>393</v>
      </c>
      <c r="M161" t="s">
        <v>3242</v>
      </c>
    </row>
    <row r="162" spans="6:13" x14ac:dyDescent="0.25">
      <c r="F162" t="s">
        <v>2691</v>
      </c>
      <c r="G162" t="s">
        <v>3813</v>
      </c>
      <c r="I162" t="s">
        <v>6089</v>
      </c>
      <c r="J162" t="s">
        <v>6392</v>
      </c>
      <c r="L162" t="s">
        <v>7684</v>
      </c>
      <c r="M162" t="s">
        <v>3222</v>
      </c>
    </row>
    <row r="163" spans="6:13" x14ac:dyDescent="0.25">
      <c r="F163" t="s">
        <v>2678</v>
      </c>
      <c r="G163" t="s">
        <v>3594</v>
      </c>
      <c r="I163" t="s">
        <v>91</v>
      </c>
      <c r="J163" t="s">
        <v>6820</v>
      </c>
      <c r="L163" t="s">
        <v>7712</v>
      </c>
      <c r="M163" t="s">
        <v>2178</v>
      </c>
    </row>
    <row r="164" spans="6:13" x14ac:dyDescent="0.25">
      <c r="F164" t="s">
        <v>3865</v>
      </c>
      <c r="G164" t="s">
        <v>4342</v>
      </c>
      <c r="I164" t="s">
        <v>257</v>
      </c>
      <c r="J164" t="s">
        <v>5425</v>
      </c>
      <c r="L164" t="s">
        <v>7160</v>
      </c>
      <c r="M164" t="s">
        <v>1819</v>
      </c>
    </row>
    <row r="165" spans="6:13" x14ac:dyDescent="0.25">
      <c r="F165" t="s">
        <v>5146</v>
      </c>
      <c r="G165" t="s">
        <v>3551</v>
      </c>
      <c r="I165" t="s">
        <v>2752</v>
      </c>
      <c r="J165" t="s">
        <v>4022</v>
      </c>
      <c r="L165" t="s">
        <v>37</v>
      </c>
      <c r="M165" t="s">
        <v>1995</v>
      </c>
    </row>
    <row r="166" spans="6:13" x14ac:dyDescent="0.25">
      <c r="F166" t="s">
        <v>4529</v>
      </c>
      <c r="G166" t="s">
        <v>4640</v>
      </c>
      <c r="I166" t="s">
        <v>2752</v>
      </c>
      <c r="J166" t="s">
        <v>4128</v>
      </c>
      <c r="L166" t="s">
        <v>357</v>
      </c>
      <c r="M166" t="s">
        <v>7657</v>
      </c>
    </row>
    <row r="167" spans="6:13" x14ac:dyDescent="0.25">
      <c r="F167" t="s">
        <v>2678</v>
      </c>
      <c r="G167" t="s">
        <v>3425</v>
      </c>
      <c r="I167" t="s">
        <v>2752</v>
      </c>
      <c r="J167" t="s">
        <v>3952</v>
      </c>
      <c r="L167" t="s">
        <v>37</v>
      </c>
      <c r="M167" t="s">
        <v>2322</v>
      </c>
    </row>
    <row r="168" spans="6:13" x14ac:dyDescent="0.25">
      <c r="F168" t="s">
        <v>4529</v>
      </c>
      <c r="G168" t="s">
        <v>4775</v>
      </c>
      <c r="I168" t="s">
        <v>2752</v>
      </c>
      <c r="J168" t="s">
        <v>4006</v>
      </c>
      <c r="L168" t="s">
        <v>37</v>
      </c>
      <c r="M168" t="s">
        <v>2339</v>
      </c>
    </row>
    <row r="169" spans="6:13" x14ac:dyDescent="0.25">
      <c r="F169" t="s">
        <v>3865</v>
      </c>
      <c r="G169" t="s">
        <v>4422</v>
      </c>
      <c r="I169" t="s">
        <v>2752</v>
      </c>
      <c r="J169" t="s">
        <v>3061</v>
      </c>
      <c r="L169" t="s">
        <v>3865</v>
      </c>
      <c r="M169" t="s">
        <v>4164</v>
      </c>
    </row>
    <row r="170" spans="6:13" x14ac:dyDescent="0.25">
      <c r="F170" t="s">
        <v>4442</v>
      </c>
      <c r="G170" t="s">
        <v>4939</v>
      </c>
      <c r="I170" t="s">
        <v>2752</v>
      </c>
      <c r="J170" t="s">
        <v>3010</v>
      </c>
      <c r="L170" t="s">
        <v>7947</v>
      </c>
      <c r="M170" t="s">
        <v>2640</v>
      </c>
    </row>
    <row r="171" spans="6:13" x14ac:dyDescent="0.25">
      <c r="F171" t="s">
        <v>2673</v>
      </c>
      <c r="G171" t="s">
        <v>5110</v>
      </c>
      <c r="I171" t="s">
        <v>91</v>
      </c>
      <c r="J171" t="s">
        <v>941</v>
      </c>
      <c r="L171" t="s">
        <v>6910</v>
      </c>
      <c r="M171" t="s">
        <v>3086</v>
      </c>
    </row>
    <row r="172" spans="6:13" x14ac:dyDescent="0.25">
      <c r="F172" t="s">
        <v>5134</v>
      </c>
      <c r="G172" t="s">
        <v>4736</v>
      </c>
      <c r="I172" t="s">
        <v>339</v>
      </c>
      <c r="J172" t="s">
        <v>782</v>
      </c>
      <c r="L172" t="s">
        <v>5816</v>
      </c>
      <c r="M172" t="s">
        <v>3086</v>
      </c>
    </row>
    <row r="173" spans="6:13" x14ac:dyDescent="0.25">
      <c r="F173" t="s">
        <v>5051</v>
      </c>
      <c r="G173" t="s">
        <v>4570</v>
      </c>
      <c r="I173" t="s">
        <v>257</v>
      </c>
      <c r="J173" t="s">
        <v>5781</v>
      </c>
      <c r="L173" t="s">
        <v>307</v>
      </c>
      <c r="M173" t="s">
        <v>7226</v>
      </c>
    </row>
    <row r="174" spans="6:13" x14ac:dyDescent="0.25">
      <c r="F174" t="s">
        <v>5148</v>
      </c>
      <c r="G174" t="s">
        <v>4783</v>
      </c>
      <c r="I174" t="s">
        <v>91</v>
      </c>
      <c r="J174" t="s">
        <v>6561</v>
      </c>
      <c r="L174" t="s">
        <v>393</v>
      </c>
      <c r="M174" t="s">
        <v>3277</v>
      </c>
    </row>
    <row r="175" spans="6:13" x14ac:dyDescent="0.25">
      <c r="F175" t="s">
        <v>46</v>
      </c>
      <c r="G175" t="s">
        <v>3668</v>
      </c>
      <c r="I175" t="s">
        <v>408</v>
      </c>
      <c r="J175" t="s">
        <v>6424</v>
      </c>
      <c r="L175" t="s">
        <v>7701</v>
      </c>
      <c r="M175" t="s">
        <v>2171</v>
      </c>
    </row>
    <row r="176" spans="6:13" x14ac:dyDescent="0.25">
      <c r="F176" t="s">
        <v>5073</v>
      </c>
      <c r="G176" t="s">
        <v>3371</v>
      </c>
      <c r="I176" t="s">
        <v>6085</v>
      </c>
      <c r="J176" t="s">
        <v>1208</v>
      </c>
      <c r="L176" t="s">
        <v>400</v>
      </c>
      <c r="M176" t="s">
        <v>7862</v>
      </c>
    </row>
    <row r="177" spans="6:13" x14ac:dyDescent="0.25">
      <c r="F177" t="s">
        <v>2673</v>
      </c>
      <c r="G177" t="s">
        <v>3782</v>
      </c>
      <c r="I177" t="s">
        <v>2734</v>
      </c>
      <c r="J177" t="s">
        <v>4066</v>
      </c>
      <c r="L177" t="s">
        <v>7505</v>
      </c>
      <c r="M177" t="s">
        <v>2602</v>
      </c>
    </row>
    <row r="178" spans="6:13" x14ac:dyDescent="0.25">
      <c r="F178" t="s">
        <v>554</v>
      </c>
      <c r="G178" t="s">
        <v>4543</v>
      </c>
      <c r="I178" t="s">
        <v>2362</v>
      </c>
      <c r="J178" t="s">
        <v>3907</v>
      </c>
      <c r="L178" t="s">
        <v>314</v>
      </c>
      <c r="M178" t="s">
        <v>2193</v>
      </c>
    </row>
    <row r="179" spans="6:13" x14ac:dyDescent="0.25">
      <c r="F179" t="s">
        <v>554</v>
      </c>
      <c r="G179" t="s">
        <v>4543</v>
      </c>
      <c r="I179" t="s">
        <v>258</v>
      </c>
      <c r="J179" t="s">
        <v>6560</v>
      </c>
      <c r="L179" t="s">
        <v>461</v>
      </c>
      <c r="M179" t="s">
        <v>1933</v>
      </c>
    </row>
    <row r="180" spans="6:13" x14ac:dyDescent="0.25">
      <c r="F180" t="s">
        <v>554</v>
      </c>
      <c r="G180" t="s">
        <v>4872</v>
      </c>
      <c r="I180" t="s">
        <v>6194</v>
      </c>
      <c r="J180" t="s">
        <v>6195</v>
      </c>
      <c r="L180" t="s">
        <v>393</v>
      </c>
      <c r="M180" t="s">
        <v>3219</v>
      </c>
    </row>
    <row r="181" spans="6:13" x14ac:dyDescent="0.25">
      <c r="F181" t="s">
        <v>4737</v>
      </c>
      <c r="G181" t="s">
        <v>3507</v>
      </c>
      <c r="I181" t="s">
        <v>400</v>
      </c>
      <c r="J181" t="s">
        <v>6034</v>
      </c>
      <c r="L181" t="s">
        <v>7102</v>
      </c>
      <c r="M181" t="s">
        <v>2576</v>
      </c>
    </row>
    <row r="182" spans="6:13" x14ac:dyDescent="0.25">
      <c r="F182" t="s">
        <v>2678</v>
      </c>
      <c r="G182" t="s">
        <v>3715</v>
      </c>
      <c r="I182" t="s">
        <v>465</v>
      </c>
      <c r="J182" t="s">
        <v>6861</v>
      </c>
      <c r="L182" t="s">
        <v>46</v>
      </c>
      <c r="M182" t="s">
        <v>1665</v>
      </c>
    </row>
    <row r="183" spans="6:13" x14ac:dyDescent="0.25">
      <c r="F183" t="s">
        <v>2678</v>
      </c>
      <c r="G183" t="s">
        <v>3592</v>
      </c>
      <c r="I183" t="s">
        <v>258</v>
      </c>
      <c r="J183" t="s">
        <v>5355</v>
      </c>
      <c r="L183" t="s">
        <v>6447</v>
      </c>
      <c r="M183" t="s">
        <v>1880</v>
      </c>
    </row>
    <row r="184" spans="6:13" x14ac:dyDescent="0.25">
      <c r="F184" t="s">
        <v>2678</v>
      </c>
      <c r="G184" t="s">
        <v>3379</v>
      </c>
      <c r="I184" t="s">
        <v>2752</v>
      </c>
      <c r="J184" t="s">
        <v>3022</v>
      </c>
      <c r="L184" t="s">
        <v>314</v>
      </c>
      <c r="M184" t="s">
        <v>2304</v>
      </c>
    </row>
    <row r="185" spans="6:13" x14ac:dyDescent="0.25">
      <c r="F185" t="s">
        <v>3865</v>
      </c>
      <c r="G185" t="s">
        <v>4354</v>
      </c>
      <c r="I185" t="s">
        <v>5384</v>
      </c>
      <c r="J185" t="s">
        <v>1127</v>
      </c>
      <c r="L185" t="s">
        <v>7529</v>
      </c>
      <c r="M185" t="s">
        <v>7530</v>
      </c>
    </row>
    <row r="186" spans="6:13" x14ac:dyDescent="0.25">
      <c r="F186" t="s">
        <v>2673</v>
      </c>
      <c r="G186" t="s">
        <v>3682</v>
      </c>
      <c r="I186" t="s">
        <v>2737</v>
      </c>
      <c r="J186" t="s">
        <v>5659</v>
      </c>
      <c r="L186" t="s">
        <v>400</v>
      </c>
      <c r="M186" t="s">
        <v>2265</v>
      </c>
    </row>
    <row r="187" spans="6:13" x14ac:dyDescent="0.25">
      <c r="F187" t="s">
        <v>4943</v>
      </c>
      <c r="G187" t="s">
        <v>3729</v>
      </c>
      <c r="I187" t="s">
        <v>314</v>
      </c>
      <c r="J187" t="s">
        <v>1409</v>
      </c>
      <c r="L187" t="s">
        <v>400</v>
      </c>
      <c r="M187" t="s">
        <v>7592</v>
      </c>
    </row>
    <row r="188" spans="6:13" x14ac:dyDescent="0.25">
      <c r="F188" t="s">
        <v>2691</v>
      </c>
      <c r="G188" t="s">
        <v>3534</v>
      </c>
      <c r="I188" t="s">
        <v>314</v>
      </c>
      <c r="J188" t="s">
        <v>8003</v>
      </c>
      <c r="L188" t="s">
        <v>461</v>
      </c>
      <c r="M188" t="s">
        <v>1730</v>
      </c>
    </row>
    <row r="189" spans="6:13" x14ac:dyDescent="0.25">
      <c r="F189" t="s">
        <v>400</v>
      </c>
      <c r="G189" t="s">
        <v>3418</v>
      </c>
      <c r="I189" t="s">
        <v>5873</v>
      </c>
      <c r="J189" t="s">
        <v>5874</v>
      </c>
      <c r="L189" t="s">
        <v>7167</v>
      </c>
      <c r="M189" t="s">
        <v>7168</v>
      </c>
    </row>
    <row r="190" spans="6:13" x14ac:dyDescent="0.25">
      <c r="F190" t="s">
        <v>2685</v>
      </c>
      <c r="G190" t="s">
        <v>5220</v>
      </c>
      <c r="I190" t="s">
        <v>2752</v>
      </c>
      <c r="J190" t="s">
        <v>3023</v>
      </c>
      <c r="L190" t="s">
        <v>6950</v>
      </c>
      <c r="M190" t="s">
        <v>1689</v>
      </c>
    </row>
    <row r="191" spans="6:13" x14ac:dyDescent="0.25">
      <c r="F191" t="s">
        <v>2678</v>
      </c>
      <c r="G191" t="s">
        <v>3539</v>
      </c>
      <c r="I191" t="s">
        <v>2752</v>
      </c>
      <c r="J191" t="s">
        <v>3081</v>
      </c>
      <c r="L191" t="s">
        <v>124</v>
      </c>
      <c r="M191" t="s">
        <v>7747</v>
      </c>
    </row>
    <row r="192" spans="6:13" x14ac:dyDescent="0.25">
      <c r="F192" t="s">
        <v>4803</v>
      </c>
      <c r="G192" t="s">
        <v>3578</v>
      </c>
      <c r="I192" t="s">
        <v>5646</v>
      </c>
      <c r="J192" t="s">
        <v>5647</v>
      </c>
      <c r="L192" t="s">
        <v>124</v>
      </c>
      <c r="M192" t="s">
        <v>7034</v>
      </c>
    </row>
    <row r="193" spans="6:13" x14ac:dyDescent="0.25">
      <c r="F193" t="s">
        <v>123</v>
      </c>
      <c r="G193" t="s">
        <v>695</v>
      </c>
      <c r="I193" t="s">
        <v>5603</v>
      </c>
      <c r="J193" t="s">
        <v>5604</v>
      </c>
      <c r="L193" t="s">
        <v>37</v>
      </c>
      <c r="M193" t="s">
        <v>3276</v>
      </c>
    </row>
    <row r="194" spans="6:13" x14ac:dyDescent="0.25">
      <c r="F194" t="s">
        <v>4902</v>
      </c>
      <c r="G194" t="s">
        <v>3688</v>
      </c>
      <c r="I194" t="s">
        <v>48</v>
      </c>
      <c r="J194" t="s">
        <v>6285</v>
      </c>
      <c r="L194" t="s">
        <v>7492</v>
      </c>
      <c r="M194" t="s">
        <v>7721</v>
      </c>
    </row>
    <row r="195" spans="6:13" x14ac:dyDescent="0.25">
      <c r="F195" t="s">
        <v>4529</v>
      </c>
      <c r="G195" t="s">
        <v>4867</v>
      </c>
      <c r="I195" t="s">
        <v>5615</v>
      </c>
      <c r="J195" t="s">
        <v>967</v>
      </c>
      <c r="L195" t="s">
        <v>7345</v>
      </c>
      <c r="M195" t="s">
        <v>7346</v>
      </c>
    </row>
    <row r="196" spans="6:13" x14ac:dyDescent="0.25">
      <c r="F196" t="s">
        <v>96</v>
      </c>
      <c r="G196" t="s">
        <v>765</v>
      </c>
      <c r="I196" t="s">
        <v>334</v>
      </c>
      <c r="J196" t="s">
        <v>6475</v>
      </c>
      <c r="L196" t="s">
        <v>37</v>
      </c>
      <c r="M196" t="s">
        <v>7015</v>
      </c>
    </row>
    <row r="197" spans="6:13" x14ac:dyDescent="0.25">
      <c r="F197" t="s">
        <v>4529</v>
      </c>
      <c r="G197" t="s">
        <v>4589</v>
      </c>
      <c r="I197" t="s">
        <v>3891</v>
      </c>
      <c r="J197" t="s">
        <v>6474</v>
      </c>
      <c r="L197" t="s">
        <v>461</v>
      </c>
      <c r="M197" t="s">
        <v>1879</v>
      </c>
    </row>
    <row r="198" spans="6:13" x14ac:dyDescent="0.25">
      <c r="F198" t="s">
        <v>4529</v>
      </c>
      <c r="G198" t="s">
        <v>4901</v>
      </c>
      <c r="I198" t="s">
        <v>4442</v>
      </c>
      <c r="J198" t="s">
        <v>5789</v>
      </c>
      <c r="L198" t="s">
        <v>7658</v>
      </c>
      <c r="M198" t="s">
        <v>2144</v>
      </c>
    </row>
    <row r="199" spans="6:13" x14ac:dyDescent="0.25">
      <c r="F199" t="s">
        <v>4440</v>
      </c>
      <c r="G199" t="s">
        <v>5005</v>
      </c>
      <c r="I199" t="s">
        <v>5482</v>
      </c>
      <c r="J199" t="s">
        <v>5483</v>
      </c>
      <c r="L199" t="s">
        <v>312</v>
      </c>
      <c r="M199" t="s">
        <v>2250</v>
      </c>
    </row>
    <row r="200" spans="6:13" x14ac:dyDescent="0.25">
      <c r="F200" t="s">
        <v>2678</v>
      </c>
      <c r="G200" t="s">
        <v>3552</v>
      </c>
      <c r="I200" t="s">
        <v>393</v>
      </c>
      <c r="J200" t="s">
        <v>2539</v>
      </c>
      <c r="L200" t="s">
        <v>4158</v>
      </c>
      <c r="M200" t="s">
        <v>4261</v>
      </c>
    </row>
    <row r="201" spans="6:13" x14ac:dyDescent="0.25">
      <c r="F201" t="s">
        <v>2758</v>
      </c>
      <c r="G201" t="s">
        <v>3452</v>
      </c>
      <c r="I201" t="s">
        <v>314</v>
      </c>
      <c r="J201" t="s">
        <v>780</v>
      </c>
      <c r="L201" t="s">
        <v>4158</v>
      </c>
      <c r="M201" t="s">
        <v>4257</v>
      </c>
    </row>
    <row r="202" spans="6:13" x14ac:dyDescent="0.25">
      <c r="F202" t="s">
        <v>4529</v>
      </c>
      <c r="G202" t="s">
        <v>4850</v>
      </c>
      <c r="I202" t="s">
        <v>2362</v>
      </c>
      <c r="J202" t="s">
        <v>3992</v>
      </c>
      <c r="L202" t="s">
        <v>290</v>
      </c>
      <c r="M202" t="s">
        <v>7138</v>
      </c>
    </row>
    <row r="203" spans="6:13" x14ac:dyDescent="0.25">
      <c r="F203" t="s">
        <v>2680</v>
      </c>
      <c r="G203" t="s">
        <v>3302</v>
      </c>
      <c r="I203" t="s">
        <v>5440</v>
      </c>
      <c r="J203" t="s">
        <v>5441</v>
      </c>
      <c r="L203" t="s">
        <v>96</v>
      </c>
      <c r="M203" t="s">
        <v>2108</v>
      </c>
    </row>
    <row r="204" spans="6:13" x14ac:dyDescent="0.25">
      <c r="F204" t="s">
        <v>2687</v>
      </c>
      <c r="G204" t="s">
        <v>3553</v>
      </c>
      <c r="I204" t="s">
        <v>5550</v>
      </c>
      <c r="J204" t="s">
        <v>929</v>
      </c>
      <c r="L204" t="s">
        <v>461</v>
      </c>
      <c r="M204" t="s">
        <v>7030</v>
      </c>
    </row>
    <row r="205" spans="6:13" x14ac:dyDescent="0.25">
      <c r="F205" t="s">
        <v>486</v>
      </c>
      <c r="G205" t="s">
        <v>3373</v>
      </c>
      <c r="I205" t="s">
        <v>2752</v>
      </c>
      <c r="J205" t="s">
        <v>3038</v>
      </c>
      <c r="L205" t="s">
        <v>37</v>
      </c>
      <c r="M205" t="s">
        <v>2104</v>
      </c>
    </row>
    <row r="206" spans="6:13" x14ac:dyDescent="0.25">
      <c r="F206" t="s">
        <v>4529</v>
      </c>
      <c r="G206" t="s">
        <v>5017</v>
      </c>
      <c r="I206" t="s">
        <v>255</v>
      </c>
      <c r="J206" t="s">
        <v>1298</v>
      </c>
      <c r="L206" t="s">
        <v>124</v>
      </c>
      <c r="M206" t="s">
        <v>7681</v>
      </c>
    </row>
    <row r="207" spans="6:13" x14ac:dyDescent="0.25">
      <c r="F207" t="s">
        <v>4529</v>
      </c>
      <c r="G207" t="s">
        <v>4544</v>
      </c>
      <c r="I207" t="s">
        <v>5877</v>
      </c>
      <c r="J207" t="s">
        <v>5878</v>
      </c>
      <c r="L207" t="s">
        <v>7838</v>
      </c>
      <c r="M207" t="s">
        <v>7839</v>
      </c>
    </row>
    <row r="208" spans="6:13" x14ac:dyDescent="0.25">
      <c r="F208" t="s">
        <v>37</v>
      </c>
      <c r="G208" t="s">
        <v>5215</v>
      </c>
      <c r="I208" t="s">
        <v>2752</v>
      </c>
      <c r="J208" t="s">
        <v>3070</v>
      </c>
      <c r="L208" t="s">
        <v>290</v>
      </c>
      <c r="M208" t="s">
        <v>6927</v>
      </c>
    </row>
    <row r="209" spans="6:13" x14ac:dyDescent="0.25">
      <c r="F209" t="s">
        <v>96</v>
      </c>
      <c r="G209" t="s">
        <v>5116</v>
      </c>
      <c r="I209" t="s">
        <v>2752</v>
      </c>
      <c r="J209" t="s">
        <v>3042</v>
      </c>
      <c r="L209" t="s">
        <v>6951</v>
      </c>
      <c r="M209" t="s">
        <v>2567</v>
      </c>
    </row>
    <row r="210" spans="6:13" x14ac:dyDescent="0.25">
      <c r="F210" t="s">
        <v>5217</v>
      </c>
      <c r="G210" t="s">
        <v>3766</v>
      </c>
      <c r="I210" t="s">
        <v>254</v>
      </c>
      <c r="J210" t="s">
        <v>4094</v>
      </c>
      <c r="L210" t="s">
        <v>314</v>
      </c>
      <c r="M210" t="s">
        <v>1687</v>
      </c>
    </row>
    <row r="211" spans="6:13" x14ac:dyDescent="0.25">
      <c r="F211" t="s">
        <v>4529</v>
      </c>
      <c r="G211" t="s">
        <v>4741</v>
      </c>
      <c r="I211" t="s">
        <v>5293</v>
      </c>
      <c r="J211" t="s">
        <v>6850</v>
      </c>
      <c r="L211" t="s">
        <v>461</v>
      </c>
      <c r="M211" t="s">
        <v>7220</v>
      </c>
    </row>
    <row r="212" spans="6:13" x14ac:dyDescent="0.25">
      <c r="F212" t="s">
        <v>554</v>
      </c>
      <c r="G212" t="s">
        <v>3335</v>
      </c>
      <c r="I212" t="s">
        <v>5248</v>
      </c>
      <c r="J212" t="s">
        <v>784</v>
      </c>
      <c r="L212" t="s">
        <v>314</v>
      </c>
      <c r="M212" t="s">
        <v>7636</v>
      </c>
    </row>
    <row r="213" spans="6:13" x14ac:dyDescent="0.25">
      <c r="F213" t="s">
        <v>123</v>
      </c>
      <c r="G213" t="s">
        <v>4401</v>
      </c>
      <c r="I213" t="s">
        <v>0</v>
      </c>
      <c r="J213" t="s">
        <v>5497</v>
      </c>
      <c r="L213" t="s">
        <v>393</v>
      </c>
      <c r="M213" t="s">
        <v>2333</v>
      </c>
    </row>
    <row r="214" spans="6:13" x14ac:dyDescent="0.25">
      <c r="F214" t="s">
        <v>37</v>
      </c>
      <c r="G214" t="s">
        <v>5228</v>
      </c>
      <c r="I214" t="s">
        <v>255</v>
      </c>
      <c r="J214" t="s">
        <v>6887</v>
      </c>
      <c r="L214" t="s">
        <v>3865</v>
      </c>
      <c r="M214" t="s">
        <v>4204</v>
      </c>
    </row>
    <row r="215" spans="6:13" x14ac:dyDescent="0.25">
      <c r="F215" t="s">
        <v>554</v>
      </c>
      <c r="G215" t="s">
        <v>612</v>
      </c>
      <c r="I215" t="s">
        <v>6209</v>
      </c>
      <c r="J215" t="s">
        <v>1282</v>
      </c>
      <c r="L215" t="s">
        <v>96</v>
      </c>
      <c r="M215" t="s">
        <v>2097</v>
      </c>
    </row>
    <row r="216" spans="6:13" x14ac:dyDescent="0.25">
      <c r="F216" t="s">
        <v>5168</v>
      </c>
      <c r="G216" t="s">
        <v>4944</v>
      </c>
      <c r="I216" t="s">
        <v>91</v>
      </c>
      <c r="J216" t="s">
        <v>6260</v>
      </c>
      <c r="L216" t="s">
        <v>7434</v>
      </c>
      <c r="M216" t="s">
        <v>1970</v>
      </c>
    </row>
    <row r="217" spans="6:13" x14ac:dyDescent="0.25">
      <c r="F217" t="s">
        <v>5214</v>
      </c>
      <c r="G217" t="s">
        <v>4944</v>
      </c>
      <c r="I217" t="s">
        <v>15</v>
      </c>
      <c r="J217" t="s">
        <v>2938</v>
      </c>
      <c r="L217" t="s">
        <v>4158</v>
      </c>
      <c r="M217" t="s">
        <v>4238</v>
      </c>
    </row>
    <row r="218" spans="6:13" x14ac:dyDescent="0.25">
      <c r="F218" t="s">
        <v>37</v>
      </c>
      <c r="G218" t="s">
        <v>5084</v>
      </c>
      <c r="I218" t="s">
        <v>314</v>
      </c>
      <c r="J218" t="s">
        <v>990</v>
      </c>
      <c r="L218" t="s">
        <v>393</v>
      </c>
      <c r="M218" t="s">
        <v>1813</v>
      </c>
    </row>
    <row r="219" spans="6:13" x14ac:dyDescent="0.25">
      <c r="F219" t="s">
        <v>554</v>
      </c>
      <c r="G219" t="s">
        <v>620</v>
      </c>
      <c r="I219" t="s">
        <v>314</v>
      </c>
      <c r="J219" t="s">
        <v>1414</v>
      </c>
      <c r="L219" t="s">
        <v>554</v>
      </c>
      <c r="M219" t="s">
        <v>2251</v>
      </c>
    </row>
    <row r="220" spans="6:13" x14ac:dyDescent="0.25">
      <c r="F220" t="s">
        <v>2685</v>
      </c>
      <c r="G220" t="s">
        <v>5193</v>
      </c>
      <c r="I220" t="s">
        <v>6477</v>
      </c>
      <c r="J220" t="s">
        <v>6478</v>
      </c>
      <c r="L220" t="s">
        <v>393</v>
      </c>
      <c r="M220" t="s">
        <v>3166</v>
      </c>
    </row>
    <row r="221" spans="6:13" x14ac:dyDescent="0.25">
      <c r="F221" t="s">
        <v>3865</v>
      </c>
      <c r="G221" t="s">
        <v>4350</v>
      </c>
      <c r="I221" t="s">
        <v>5516</v>
      </c>
      <c r="J221" t="s">
        <v>910</v>
      </c>
      <c r="L221" t="s">
        <v>447</v>
      </c>
      <c r="M221" t="s">
        <v>7563</v>
      </c>
    </row>
    <row r="222" spans="6:13" x14ac:dyDescent="0.25">
      <c r="F222" t="s">
        <v>4703</v>
      </c>
      <c r="G222" t="s">
        <v>4704</v>
      </c>
      <c r="I222" t="s">
        <v>5814</v>
      </c>
      <c r="J222" t="s">
        <v>910</v>
      </c>
      <c r="L222" t="s">
        <v>312</v>
      </c>
      <c r="M222" t="s">
        <v>2111</v>
      </c>
    </row>
    <row r="223" spans="6:13" x14ac:dyDescent="0.25">
      <c r="F223" t="s">
        <v>554</v>
      </c>
      <c r="G223" t="s">
        <v>736</v>
      </c>
      <c r="I223" t="s">
        <v>6164</v>
      </c>
      <c r="J223" t="s">
        <v>6165</v>
      </c>
      <c r="L223" t="s">
        <v>290</v>
      </c>
      <c r="M223" t="s">
        <v>2625</v>
      </c>
    </row>
    <row r="224" spans="6:13" x14ac:dyDescent="0.25">
      <c r="F224" t="s">
        <v>400</v>
      </c>
      <c r="G224" t="s">
        <v>763</v>
      </c>
      <c r="I224" t="s">
        <v>314</v>
      </c>
      <c r="J224" t="s">
        <v>6050</v>
      </c>
      <c r="L224" t="s">
        <v>314</v>
      </c>
      <c r="M224" t="s">
        <v>7865</v>
      </c>
    </row>
    <row r="225" spans="6:13" x14ac:dyDescent="0.25">
      <c r="F225" t="s">
        <v>554</v>
      </c>
      <c r="G225" t="s">
        <v>654</v>
      </c>
      <c r="I225" t="s">
        <v>314</v>
      </c>
      <c r="J225" t="s">
        <v>1475</v>
      </c>
      <c r="L225" t="s">
        <v>393</v>
      </c>
      <c r="M225" t="s">
        <v>3269</v>
      </c>
    </row>
    <row r="226" spans="6:13" x14ac:dyDescent="0.25">
      <c r="F226" t="s">
        <v>2678</v>
      </c>
      <c r="G226" t="s">
        <v>3360</v>
      </c>
      <c r="I226" t="s">
        <v>551</v>
      </c>
      <c r="J226" t="s">
        <v>6346</v>
      </c>
      <c r="L226" t="s">
        <v>7840</v>
      </c>
      <c r="M226" t="s">
        <v>7841</v>
      </c>
    </row>
    <row r="227" spans="6:13" x14ac:dyDescent="0.25">
      <c r="F227" t="s">
        <v>4862</v>
      </c>
      <c r="G227" t="s">
        <v>4863</v>
      </c>
      <c r="I227" t="s">
        <v>312</v>
      </c>
      <c r="J227" t="s">
        <v>1406</v>
      </c>
      <c r="L227" t="s">
        <v>314</v>
      </c>
      <c r="M227" t="s">
        <v>7883</v>
      </c>
    </row>
    <row r="228" spans="6:13" x14ac:dyDescent="0.25">
      <c r="F228" t="s">
        <v>486</v>
      </c>
      <c r="G228" t="s">
        <v>4789</v>
      </c>
      <c r="I228" t="s">
        <v>5393</v>
      </c>
      <c r="J228" t="s">
        <v>860</v>
      </c>
      <c r="L228" t="s">
        <v>357</v>
      </c>
      <c r="M228" t="s">
        <v>7070</v>
      </c>
    </row>
    <row r="229" spans="6:13" x14ac:dyDescent="0.25">
      <c r="F229" t="s">
        <v>4529</v>
      </c>
      <c r="G229" t="s">
        <v>4934</v>
      </c>
      <c r="I229" t="s">
        <v>551</v>
      </c>
      <c r="J229" t="s">
        <v>6243</v>
      </c>
      <c r="L229" t="s">
        <v>447</v>
      </c>
      <c r="M229" t="s">
        <v>1974</v>
      </c>
    </row>
    <row r="230" spans="6:13" x14ac:dyDescent="0.25">
      <c r="F230" t="s">
        <v>551</v>
      </c>
      <c r="G230" t="s">
        <v>4693</v>
      </c>
      <c r="I230" t="s">
        <v>5476</v>
      </c>
      <c r="J230" t="s">
        <v>5477</v>
      </c>
      <c r="L230" t="s">
        <v>7101</v>
      </c>
      <c r="M230" t="s">
        <v>2037</v>
      </c>
    </row>
    <row r="231" spans="6:13" x14ac:dyDescent="0.25">
      <c r="F231" t="s">
        <v>551</v>
      </c>
      <c r="G231" t="s">
        <v>4958</v>
      </c>
      <c r="I231" t="s">
        <v>5505</v>
      </c>
      <c r="J231" t="s">
        <v>5506</v>
      </c>
      <c r="L231" t="s">
        <v>96</v>
      </c>
      <c r="M231" t="s">
        <v>1899</v>
      </c>
    </row>
    <row r="232" spans="6:13" x14ac:dyDescent="0.25">
      <c r="F232" t="s">
        <v>5206</v>
      </c>
      <c r="G232" t="s">
        <v>3704</v>
      </c>
      <c r="I232" t="s">
        <v>3865</v>
      </c>
      <c r="J232" t="s">
        <v>3913</v>
      </c>
      <c r="L232" t="s">
        <v>290</v>
      </c>
      <c r="M232" t="s">
        <v>2146</v>
      </c>
    </row>
    <row r="233" spans="6:13" x14ac:dyDescent="0.25">
      <c r="F233" t="s">
        <v>3865</v>
      </c>
      <c r="G233" t="s">
        <v>4397</v>
      </c>
      <c r="I233" t="s">
        <v>4568</v>
      </c>
      <c r="J233" t="s">
        <v>6322</v>
      </c>
      <c r="L233" t="s">
        <v>554</v>
      </c>
      <c r="M233" t="s">
        <v>2316</v>
      </c>
    </row>
    <row r="234" spans="6:13" x14ac:dyDescent="0.25">
      <c r="F234" t="s">
        <v>2778</v>
      </c>
      <c r="G234" t="s">
        <v>3677</v>
      </c>
      <c r="I234" t="s">
        <v>254</v>
      </c>
      <c r="J234" t="s">
        <v>900</v>
      </c>
      <c r="L234" t="s">
        <v>290</v>
      </c>
      <c r="M234" t="s">
        <v>7925</v>
      </c>
    </row>
    <row r="235" spans="6:13" x14ac:dyDescent="0.25">
      <c r="F235" t="s">
        <v>2778</v>
      </c>
      <c r="G235" t="s">
        <v>3463</v>
      </c>
      <c r="I235" t="s">
        <v>6087</v>
      </c>
      <c r="J235" t="s">
        <v>2946</v>
      </c>
      <c r="L235" t="s">
        <v>37</v>
      </c>
      <c r="M235" t="s">
        <v>2124</v>
      </c>
    </row>
    <row r="236" spans="6:13" x14ac:dyDescent="0.25">
      <c r="F236" t="s">
        <v>2778</v>
      </c>
      <c r="G236" t="s">
        <v>3488</v>
      </c>
      <c r="I236" t="s">
        <v>551</v>
      </c>
      <c r="J236" t="s">
        <v>2939</v>
      </c>
      <c r="L236" t="s">
        <v>402</v>
      </c>
      <c r="M236" t="s">
        <v>2303</v>
      </c>
    </row>
    <row r="237" spans="6:13" x14ac:dyDescent="0.25">
      <c r="F237" t="s">
        <v>4617</v>
      </c>
      <c r="G237" t="s">
        <v>744</v>
      </c>
      <c r="I237" t="s">
        <v>554</v>
      </c>
      <c r="J237" t="s">
        <v>5711</v>
      </c>
      <c r="L237" t="s">
        <v>7822</v>
      </c>
      <c r="M237" t="s">
        <v>2256</v>
      </c>
    </row>
    <row r="238" spans="6:13" x14ac:dyDescent="0.25">
      <c r="F238" t="s">
        <v>4529</v>
      </c>
      <c r="G238" t="s">
        <v>4825</v>
      </c>
      <c r="I238" t="s">
        <v>314</v>
      </c>
      <c r="J238" t="s">
        <v>1532</v>
      </c>
      <c r="L238" t="s">
        <v>393</v>
      </c>
      <c r="M238" t="s">
        <v>2126</v>
      </c>
    </row>
    <row r="239" spans="6:13" x14ac:dyDescent="0.25">
      <c r="F239" t="s">
        <v>4961</v>
      </c>
      <c r="G239" t="s">
        <v>756</v>
      </c>
      <c r="I239" t="s">
        <v>5713</v>
      </c>
      <c r="J239" t="s">
        <v>6253</v>
      </c>
      <c r="L239" t="s">
        <v>314</v>
      </c>
      <c r="M239" t="s">
        <v>7301</v>
      </c>
    </row>
    <row r="240" spans="6:13" x14ac:dyDescent="0.25">
      <c r="F240" t="s">
        <v>3865</v>
      </c>
      <c r="G240" t="s">
        <v>4420</v>
      </c>
      <c r="I240" t="s">
        <v>3912</v>
      </c>
      <c r="J240" t="s">
        <v>6758</v>
      </c>
      <c r="L240" t="s">
        <v>7653</v>
      </c>
      <c r="M240" t="s">
        <v>3217</v>
      </c>
    </row>
    <row r="241" spans="6:13" x14ac:dyDescent="0.25">
      <c r="F241" t="s">
        <v>37</v>
      </c>
      <c r="G241" t="s">
        <v>5129</v>
      </c>
      <c r="I241" t="s">
        <v>6646</v>
      </c>
      <c r="J241" t="s">
        <v>6647</v>
      </c>
      <c r="L241" t="s">
        <v>454</v>
      </c>
      <c r="M241" t="s">
        <v>3152</v>
      </c>
    </row>
    <row r="242" spans="6:13" x14ac:dyDescent="0.25">
      <c r="F242" t="s">
        <v>2778</v>
      </c>
      <c r="G242" t="s">
        <v>3388</v>
      </c>
      <c r="I242" t="s">
        <v>314</v>
      </c>
      <c r="J242" t="s">
        <v>6662</v>
      </c>
      <c r="L242" t="s">
        <v>6590</v>
      </c>
      <c r="M242" t="s">
        <v>7566</v>
      </c>
    </row>
    <row r="243" spans="6:13" x14ac:dyDescent="0.25">
      <c r="F243" t="s">
        <v>486</v>
      </c>
      <c r="G243" t="s">
        <v>5155</v>
      </c>
      <c r="I243" t="s">
        <v>2743</v>
      </c>
      <c r="J243" t="s">
        <v>4052</v>
      </c>
      <c r="L243" t="s">
        <v>393</v>
      </c>
      <c r="M243" t="s">
        <v>3095</v>
      </c>
    </row>
    <row r="244" spans="6:13" x14ac:dyDescent="0.25">
      <c r="F244" t="s">
        <v>486</v>
      </c>
      <c r="G244" t="s">
        <v>3516</v>
      </c>
      <c r="I244" t="s">
        <v>2752</v>
      </c>
      <c r="J244" t="s">
        <v>4110</v>
      </c>
      <c r="L244" t="s">
        <v>461</v>
      </c>
      <c r="M244" t="s">
        <v>7187</v>
      </c>
    </row>
    <row r="245" spans="6:13" x14ac:dyDescent="0.25">
      <c r="F245" t="s">
        <v>4529</v>
      </c>
      <c r="G245" t="s">
        <v>4799</v>
      </c>
      <c r="I245" t="s">
        <v>2752</v>
      </c>
      <c r="J245" t="s">
        <v>3960</v>
      </c>
      <c r="L245" t="s">
        <v>46</v>
      </c>
      <c r="M245" t="s">
        <v>2035</v>
      </c>
    </row>
    <row r="246" spans="6:13" x14ac:dyDescent="0.25">
      <c r="F246" t="s">
        <v>2678</v>
      </c>
      <c r="G246" t="s">
        <v>3755</v>
      </c>
      <c r="I246" t="s">
        <v>2752</v>
      </c>
      <c r="J246" t="s">
        <v>4107</v>
      </c>
      <c r="L246" t="s">
        <v>7847</v>
      </c>
      <c r="M246" t="s">
        <v>2269</v>
      </c>
    </row>
    <row r="247" spans="6:13" x14ac:dyDescent="0.25">
      <c r="F247" t="s">
        <v>2737</v>
      </c>
      <c r="G247" t="s">
        <v>3583</v>
      </c>
      <c r="I247" t="s">
        <v>2752</v>
      </c>
      <c r="J247" t="s">
        <v>3958</v>
      </c>
      <c r="L247" t="s">
        <v>4158</v>
      </c>
      <c r="M247" t="s">
        <v>4289</v>
      </c>
    </row>
    <row r="248" spans="6:13" x14ac:dyDescent="0.25">
      <c r="F248" t="s">
        <v>4529</v>
      </c>
      <c r="G248" t="s">
        <v>4864</v>
      </c>
      <c r="I248" t="s">
        <v>314</v>
      </c>
      <c r="J248" t="s">
        <v>945</v>
      </c>
      <c r="L248" t="s">
        <v>464</v>
      </c>
      <c r="M248" t="s">
        <v>2154</v>
      </c>
    </row>
    <row r="249" spans="6:13" x14ac:dyDescent="0.25">
      <c r="F249" t="s">
        <v>96</v>
      </c>
      <c r="G249" t="s">
        <v>5066</v>
      </c>
      <c r="I249" t="s">
        <v>11</v>
      </c>
      <c r="J249" t="s">
        <v>6614</v>
      </c>
      <c r="L249" t="s">
        <v>314</v>
      </c>
      <c r="M249" t="s">
        <v>4288</v>
      </c>
    </row>
    <row r="250" spans="6:13" x14ac:dyDescent="0.25">
      <c r="F250" t="s">
        <v>4679</v>
      </c>
      <c r="G250" t="s">
        <v>4680</v>
      </c>
      <c r="I250" t="s">
        <v>5658</v>
      </c>
      <c r="J250" t="s">
        <v>986</v>
      </c>
      <c r="L250" t="s">
        <v>37</v>
      </c>
      <c r="M250" t="s">
        <v>1742</v>
      </c>
    </row>
    <row r="251" spans="6:13" x14ac:dyDescent="0.25">
      <c r="F251" t="s">
        <v>486</v>
      </c>
      <c r="G251" t="s">
        <v>3648</v>
      </c>
      <c r="I251" t="s">
        <v>5915</v>
      </c>
      <c r="J251" t="s">
        <v>2845</v>
      </c>
      <c r="L251" t="s">
        <v>2731</v>
      </c>
      <c r="M251" t="s">
        <v>7977</v>
      </c>
    </row>
    <row r="252" spans="6:13" x14ac:dyDescent="0.25">
      <c r="F252" t="s">
        <v>46</v>
      </c>
      <c r="G252" t="s">
        <v>3725</v>
      </c>
      <c r="I252" t="s">
        <v>63</v>
      </c>
      <c r="J252" t="s">
        <v>2460</v>
      </c>
      <c r="L252" t="s">
        <v>37</v>
      </c>
      <c r="M252" t="s">
        <v>7773</v>
      </c>
    </row>
    <row r="253" spans="6:13" x14ac:dyDescent="0.25">
      <c r="F253" t="s">
        <v>37</v>
      </c>
      <c r="G253" t="s">
        <v>4983</v>
      </c>
      <c r="I253" t="s">
        <v>5933</v>
      </c>
      <c r="J253" t="s">
        <v>6284</v>
      </c>
      <c r="L253" t="s">
        <v>7891</v>
      </c>
      <c r="M253" t="s">
        <v>2296</v>
      </c>
    </row>
    <row r="254" spans="6:13" x14ac:dyDescent="0.25">
      <c r="F254" t="s">
        <v>2778</v>
      </c>
      <c r="G254" t="s">
        <v>3554</v>
      </c>
      <c r="I254" t="s">
        <v>341</v>
      </c>
      <c r="J254" t="s">
        <v>5881</v>
      </c>
      <c r="L254" t="s">
        <v>554</v>
      </c>
      <c r="M254" t="s">
        <v>2292</v>
      </c>
    </row>
    <row r="255" spans="6:13" x14ac:dyDescent="0.25">
      <c r="F255" t="s">
        <v>554</v>
      </c>
      <c r="G255" t="s">
        <v>3630</v>
      </c>
      <c r="I255" t="s">
        <v>258</v>
      </c>
      <c r="J255" t="s">
        <v>6231</v>
      </c>
      <c r="L255" t="s">
        <v>7397</v>
      </c>
      <c r="M255" t="s">
        <v>3175</v>
      </c>
    </row>
    <row r="256" spans="6:13" x14ac:dyDescent="0.25">
      <c r="F256" t="s">
        <v>4815</v>
      </c>
      <c r="G256" t="s">
        <v>3601</v>
      </c>
      <c r="I256" t="s">
        <v>5498</v>
      </c>
      <c r="J256" t="s">
        <v>1257</v>
      </c>
      <c r="L256" t="s">
        <v>4158</v>
      </c>
      <c r="M256" t="s">
        <v>4277</v>
      </c>
    </row>
    <row r="257" spans="6:13" x14ac:dyDescent="0.25">
      <c r="F257" t="s">
        <v>4919</v>
      </c>
      <c r="G257" t="s">
        <v>4920</v>
      </c>
      <c r="I257" t="s">
        <v>257</v>
      </c>
      <c r="J257" t="s">
        <v>6745</v>
      </c>
      <c r="L257" t="s">
        <v>3865</v>
      </c>
      <c r="M257" t="s">
        <v>4231</v>
      </c>
    </row>
    <row r="258" spans="6:13" x14ac:dyDescent="0.25">
      <c r="F258" t="s">
        <v>4529</v>
      </c>
      <c r="G258" t="s">
        <v>4956</v>
      </c>
      <c r="I258" t="s">
        <v>5350</v>
      </c>
      <c r="J258" t="s">
        <v>5351</v>
      </c>
      <c r="L258" t="s">
        <v>39</v>
      </c>
      <c r="M258" t="s">
        <v>3189</v>
      </c>
    </row>
    <row r="259" spans="6:13" x14ac:dyDescent="0.25">
      <c r="F259" t="s">
        <v>37</v>
      </c>
      <c r="G259" t="s">
        <v>5103</v>
      </c>
      <c r="I259" t="s">
        <v>3865</v>
      </c>
      <c r="J259" t="s">
        <v>3978</v>
      </c>
      <c r="L259" t="s">
        <v>4158</v>
      </c>
      <c r="M259" t="s">
        <v>7519</v>
      </c>
    </row>
    <row r="260" spans="6:13" x14ac:dyDescent="0.25">
      <c r="F260" t="s">
        <v>4591</v>
      </c>
      <c r="G260" t="s">
        <v>4982</v>
      </c>
      <c r="I260" t="s">
        <v>4346</v>
      </c>
      <c r="J260" t="s">
        <v>5323</v>
      </c>
      <c r="L260" t="s">
        <v>454</v>
      </c>
      <c r="M260" t="s">
        <v>7310</v>
      </c>
    </row>
    <row r="261" spans="6:13" x14ac:dyDescent="0.25">
      <c r="F261" t="s">
        <v>37</v>
      </c>
      <c r="G261" t="s">
        <v>5222</v>
      </c>
      <c r="I261" t="s">
        <v>2752</v>
      </c>
      <c r="J261" t="s">
        <v>4021</v>
      </c>
      <c r="L261" t="s">
        <v>37</v>
      </c>
      <c r="M261" t="s">
        <v>7051</v>
      </c>
    </row>
    <row r="262" spans="6:13" x14ac:dyDescent="0.25">
      <c r="F262" t="s">
        <v>4582</v>
      </c>
      <c r="G262" t="s">
        <v>4583</v>
      </c>
      <c r="I262" t="s">
        <v>551</v>
      </c>
      <c r="J262" t="s">
        <v>6526</v>
      </c>
      <c r="L262" t="s">
        <v>6912</v>
      </c>
      <c r="M262" t="s">
        <v>6913</v>
      </c>
    </row>
    <row r="263" spans="6:13" x14ac:dyDescent="0.25">
      <c r="F263" t="s">
        <v>123</v>
      </c>
      <c r="G263" t="s">
        <v>754</v>
      </c>
      <c r="I263" t="s">
        <v>3949</v>
      </c>
      <c r="J263" t="s">
        <v>4100</v>
      </c>
      <c r="L263" t="s">
        <v>554</v>
      </c>
      <c r="M263" t="s">
        <v>7203</v>
      </c>
    </row>
    <row r="264" spans="6:13" x14ac:dyDescent="0.25">
      <c r="F264" t="s">
        <v>4591</v>
      </c>
      <c r="G264" t="s">
        <v>4661</v>
      </c>
      <c r="I264" t="s">
        <v>3865</v>
      </c>
      <c r="J264" t="s">
        <v>4071</v>
      </c>
      <c r="L264" t="s">
        <v>3865</v>
      </c>
      <c r="M264" t="s">
        <v>4208</v>
      </c>
    </row>
    <row r="265" spans="6:13" x14ac:dyDescent="0.25">
      <c r="F265" t="s">
        <v>37</v>
      </c>
      <c r="G265" t="s">
        <v>4784</v>
      </c>
      <c r="I265" t="s">
        <v>551</v>
      </c>
      <c r="J265" t="s">
        <v>6803</v>
      </c>
      <c r="L265" t="s">
        <v>357</v>
      </c>
      <c r="M265" t="s">
        <v>7198</v>
      </c>
    </row>
    <row r="266" spans="6:13" x14ac:dyDescent="0.25">
      <c r="F266" t="s">
        <v>4851</v>
      </c>
      <c r="G266" t="s">
        <v>4852</v>
      </c>
      <c r="I266" t="s">
        <v>254</v>
      </c>
      <c r="J266" t="s">
        <v>1616</v>
      </c>
      <c r="L266" t="s">
        <v>7126</v>
      </c>
      <c r="M266" t="s">
        <v>4180</v>
      </c>
    </row>
    <row r="267" spans="6:13" x14ac:dyDescent="0.25">
      <c r="F267" t="s">
        <v>46</v>
      </c>
      <c r="G267" t="s">
        <v>3451</v>
      </c>
      <c r="I267" t="s">
        <v>5416</v>
      </c>
      <c r="J267" t="s">
        <v>5417</v>
      </c>
      <c r="L267" t="s">
        <v>402</v>
      </c>
      <c r="M267" t="s">
        <v>1938</v>
      </c>
    </row>
    <row r="268" spans="6:13" x14ac:dyDescent="0.25">
      <c r="F268" t="s">
        <v>4554</v>
      </c>
      <c r="G268" t="s">
        <v>4555</v>
      </c>
      <c r="I268" t="s">
        <v>319</v>
      </c>
      <c r="J268" t="s">
        <v>6051</v>
      </c>
      <c r="L268" t="s">
        <v>36</v>
      </c>
      <c r="M268" t="s">
        <v>1781</v>
      </c>
    </row>
    <row r="269" spans="6:13" x14ac:dyDescent="0.25">
      <c r="F269" t="s">
        <v>123</v>
      </c>
      <c r="G269" t="s">
        <v>3526</v>
      </c>
      <c r="I269" t="s">
        <v>554</v>
      </c>
      <c r="J269" t="s">
        <v>2955</v>
      </c>
      <c r="L269" t="s">
        <v>4158</v>
      </c>
      <c r="M269" t="s">
        <v>4243</v>
      </c>
    </row>
    <row r="270" spans="6:13" x14ac:dyDescent="0.25">
      <c r="F270" t="s">
        <v>4529</v>
      </c>
      <c r="G270" t="s">
        <v>4594</v>
      </c>
      <c r="I270" t="s">
        <v>2752</v>
      </c>
      <c r="J270" t="s">
        <v>4031</v>
      </c>
      <c r="L270" t="s">
        <v>37</v>
      </c>
      <c r="M270" t="s">
        <v>3209</v>
      </c>
    </row>
    <row r="271" spans="6:13" x14ac:dyDescent="0.25">
      <c r="F271" t="s">
        <v>4529</v>
      </c>
      <c r="G271" t="s">
        <v>4729</v>
      </c>
      <c r="I271" t="s">
        <v>11</v>
      </c>
      <c r="J271" t="s">
        <v>5843</v>
      </c>
      <c r="L271" t="s">
        <v>4158</v>
      </c>
      <c r="M271" t="s">
        <v>4225</v>
      </c>
    </row>
    <row r="272" spans="6:13" x14ac:dyDescent="0.25">
      <c r="F272" t="s">
        <v>5122</v>
      </c>
      <c r="G272" t="s">
        <v>4712</v>
      </c>
      <c r="I272" t="s">
        <v>2752</v>
      </c>
      <c r="J272" t="s">
        <v>3059</v>
      </c>
      <c r="L272" t="s">
        <v>7537</v>
      </c>
      <c r="M272" t="s">
        <v>3196</v>
      </c>
    </row>
    <row r="273" spans="6:13" x14ac:dyDescent="0.25">
      <c r="F273" t="s">
        <v>5211</v>
      </c>
      <c r="G273" t="s">
        <v>4712</v>
      </c>
      <c r="I273" t="s">
        <v>2752</v>
      </c>
      <c r="J273" t="s">
        <v>3051</v>
      </c>
      <c r="L273" t="s">
        <v>96</v>
      </c>
      <c r="M273" t="s">
        <v>3268</v>
      </c>
    </row>
    <row r="274" spans="6:13" x14ac:dyDescent="0.25">
      <c r="F274" t="s">
        <v>4935</v>
      </c>
      <c r="G274" t="s">
        <v>5201</v>
      </c>
      <c r="I274" t="s">
        <v>2752</v>
      </c>
      <c r="J274" t="s">
        <v>3067</v>
      </c>
      <c r="L274" t="s">
        <v>393</v>
      </c>
      <c r="M274" t="s">
        <v>2629</v>
      </c>
    </row>
    <row r="275" spans="6:13" x14ac:dyDescent="0.25">
      <c r="F275" t="s">
        <v>2685</v>
      </c>
      <c r="G275" t="s">
        <v>3793</v>
      </c>
      <c r="I275" t="s">
        <v>2752</v>
      </c>
      <c r="J275" t="s">
        <v>3074</v>
      </c>
      <c r="L275" t="s">
        <v>290</v>
      </c>
      <c r="M275" t="s">
        <v>7154</v>
      </c>
    </row>
    <row r="276" spans="6:13" x14ac:dyDescent="0.25">
      <c r="F276" t="s">
        <v>37</v>
      </c>
      <c r="G276" t="s">
        <v>5003</v>
      </c>
      <c r="I276" t="s">
        <v>6401</v>
      </c>
      <c r="J276" t="s">
        <v>1394</v>
      </c>
      <c r="L276" t="s">
        <v>393</v>
      </c>
      <c r="M276" t="s">
        <v>3099</v>
      </c>
    </row>
    <row r="277" spans="6:13" x14ac:dyDescent="0.25">
      <c r="F277" t="s">
        <v>2778</v>
      </c>
      <c r="G277" t="s">
        <v>3380</v>
      </c>
      <c r="I277" t="s">
        <v>6467</v>
      </c>
      <c r="J277" t="s">
        <v>1423</v>
      </c>
      <c r="L277" t="s">
        <v>393</v>
      </c>
      <c r="M277" t="s">
        <v>2588</v>
      </c>
    </row>
    <row r="278" spans="6:13" x14ac:dyDescent="0.25">
      <c r="F278" t="s">
        <v>4529</v>
      </c>
      <c r="G278" t="s">
        <v>4846</v>
      </c>
      <c r="I278" t="s">
        <v>1</v>
      </c>
      <c r="J278" t="s">
        <v>6586</v>
      </c>
      <c r="L278" t="s">
        <v>4584</v>
      </c>
      <c r="M278" t="s">
        <v>2031</v>
      </c>
    </row>
    <row r="279" spans="6:13" x14ac:dyDescent="0.25">
      <c r="F279" t="s">
        <v>257</v>
      </c>
      <c r="G279" t="s">
        <v>5185</v>
      </c>
      <c r="I279" t="s">
        <v>5514</v>
      </c>
      <c r="J279" t="s">
        <v>5515</v>
      </c>
      <c r="L279" t="s">
        <v>7645</v>
      </c>
      <c r="M279" t="s">
        <v>2129</v>
      </c>
    </row>
    <row r="280" spans="6:13" x14ac:dyDescent="0.25">
      <c r="F280" t="s">
        <v>2747</v>
      </c>
      <c r="G280" t="s">
        <v>3343</v>
      </c>
      <c r="I280" t="s">
        <v>3865</v>
      </c>
      <c r="J280" t="s">
        <v>4111</v>
      </c>
      <c r="L280" t="s">
        <v>7978</v>
      </c>
      <c r="M280" t="s">
        <v>2349</v>
      </c>
    </row>
    <row r="281" spans="6:13" x14ac:dyDescent="0.25">
      <c r="F281" t="s">
        <v>2749</v>
      </c>
      <c r="G281" t="s">
        <v>3596</v>
      </c>
      <c r="I281" t="s">
        <v>63</v>
      </c>
      <c r="J281" t="s">
        <v>2485</v>
      </c>
      <c r="L281" t="s">
        <v>4158</v>
      </c>
      <c r="M281" t="s">
        <v>4274</v>
      </c>
    </row>
    <row r="282" spans="6:13" x14ac:dyDescent="0.25">
      <c r="F282" t="s">
        <v>2747</v>
      </c>
      <c r="G282" t="s">
        <v>3518</v>
      </c>
      <c r="I282" t="s">
        <v>5603</v>
      </c>
      <c r="J282" t="s">
        <v>6556</v>
      </c>
      <c r="L282" t="s">
        <v>7722</v>
      </c>
      <c r="M282" t="s">
        <v>2180</v>
      </c>
    </row>
    <row r="283" spans="6:13" x14ac:dyDescent="0.25">
      <c r="F283" t="s">
        <v>2747</v>
      </c>
      <c r="G283" t="s">
        <v>3404</v>
      </c>
      <c r="I283" t="s">
        <v>255</v>
      </c>
      <c r="J283" t="s">
        <v>6733</v>
      </c>
      <c r="L283" t="s">
        <v>36</v>
      </c>
      <c r="M283" t="s">
        <v>1936</v>
      </c>
    </row>
    <row r="284" spans="6:13" x14ac:dyDescent="0.25">
      <c r="F284" t="s">
        <v>2745</v>
      </c>
      <c r="G284" t="s">
        <v>3699</v>
      </c>
      <c r="I284" t="s">
        <v>255</v>
      </c>
      <c r="J284" t="s">
        <v>1302</v>
      </c>
      <c r="L284" t="s">
        <v>6962</v>
      </c>
      <c r="M284" t="s">
        <v>1699</v>
      </c>
    </row>
    <row r="285" spans="6:13" x14ac:dyDescent="0.25">
      <c r="F285" t="s">
        <v>2749</v>
      </c>
      <c r="G285" t="s">
        <v>3304</v>
      </c>
      <c r="I285" t="s">
        <v>40</v>
      </c>
      <c r="J285" t="s">
        <v>6356</v>
      </c>
      <c r="L285" t="s">
        <v>5681</v>
      </c>
      <c r="M285" t="s">
        <v>3116</v>
      </c>
    </row>
    <row r="286" spans="6:13" x14ac:dyDescent="0.25">
      <c r="F286" t="s">
        <v>2747</v>
      </c>
      <c r="G286" t="s">
        <v>3280</v>
      </c>
      <c r="I286" t="s">
        <v>5352</v>
      </c>
      <c r="J286" t="s">
        <v>834</v>
      </c>
      <c r="L286" t="s">
        <v>461</v>
      </c>
      <c r="M286" t="s">
        <v>7698</v>
      </c>
    </row>
    <row r="287" spans="6:13" x14ac:dyDescent="0.25">
      <c r="F287" t="s">
        <v>4529</v>
      </c>
      <c r="G287" t="s">
        <v>4735</v>
      </c>
      <c r="I287" t="s">
        <v>255</v>
      </c>
      <c r="J287" t="s">
        <v>6296</v>
      </c>
      <c r="L287" t="s">
        <v>37</v>
      </c>
      <c r="M287" t="s">
        <v>7868</v>
      </c>
    </row>
    <row r="288" spans="6:13" x14ac:dyDescent="0.25">
      <c r="F288" t="s">
        <v>3865</v>
      </c>
      <c r="G288" t="s">
        <v>4386</v>
      </c>
      <c r="I288" t="s">
        <v>2752</v>
      </c>
      <c r="J288" t="s">
        <v>3984</v>
      </c>
      <c r="L288" t="s">
        <v>7245</v>
      </c>
      <c r="M288" t="s">
        <v>3147</v>
      </c>
    </row>
    <row r="289" spans="6:13" x14ac:dyDescent="0.25">
      <c r="F289" t="s">
        <v>543</v>
      </c>
      <c r="G289" t="s">
        <v>3563</v>
      </c>
      <c r="I289" t="s">
        <v>2752</v>
      </c>
      <c r="J289" t="s">
        <v>4144</v>
      </c>
      <c r="L289" t="s">
        <v>7169</v>
      </c>
      <c r="M289" t="s">
        <v>3141</v>
      </c>
    </row>
    <row r="290" spans="6:13" x14ac:dyDescent="0.25">
      <c r="F290" t="s">
        <v>5072</v>
      </c>
      <c r="G290" t="s">
        <v>4891</v>
      </c>
      <c r="I290" t="s">
        <v>2752</v>
      </c>
      <c r="J290" t="s">
        <v>3899</v>
      </c>
      <c r="L290" t="s">
        <v>7089</v>
      </c>
      <c r="M290" t="s">
        <v>1776</v>
      </c>
    </row>
    <row r="291" spans="6:13" x14ac:dyDescent="0.25">
      <c r="F291" t="s">
        <v>5194</v>
      </c>
      <c r="G291" t="s">
        <v>4891</v>
      </c>
      <c r="I291" t="s">
        <v>2752</v>
      </c>
      <c r="J291" t="s">
        <v>4001</v>
      </c>
      <c r="L291" t="s">
        <v>393</v>
      </c>
      <c r="M291" t="s">
        <v>2594</v>
      </c>
    </row>
    <row r="292" spans="6:13" x14ac:dyDescent="0.25">
      <c r="F292" t="s">
        <v>4529</v>
      </c>
      <c r="G292" t="s">
        <v>4999</v>
      </c>
      <c r="I292" t="s">
        <v>40</v>
      </c>
      <c r="J292" t="s">
        <v>6432</v>
      </c>
      <c r="L292" t="s">
        <v>290</v>
      </c>
      <c r="M292" t="s">
        <v>7520</v>
      </c>
    </row>
    <row r="293" spans="6:13" x14ac:dyDescent="0.25">
      <c r="F293" t="s">
        <v>37</v>
      </c>
      <c r="G293" t="s">
        <v>4829</v>
      </c>
      <c r="I293" t="s">
        <v>255</v>
      </c>
      <c r="J293" t="s">
        <v>5299</v>
      </c>
      <c r="L293" t="s">
        <v>461</v>
      </c>
      <c r="M293" t="s">
        <v>1761</v>
      </c>
    </row>
    <row r="294" spans="6:13" x14ac:dyDescent="0.25">
      <c r="F294" t="s">
        <v>257</v>
      </c>
      <c r="G294" t="s">
        <v>5068</v>
      </c>
      <c r="I294" t="s">
        <v>2752</v>
      </c>
      <c r="J294" t="s">
        <v>3068</v>
      </c>
      <c r="L294" t="s">
        <v>21</v>
      </c>
      <c r="M294" t="s">
        <v>2090</v>
      </c>
    </row>
    <row r="295" spans="6:13" x14ac:dyDescent="0.25">
      <c r="F295" t="s">
        <v>4567</v>
      </c>
      <c r="G295" t="s">
        <v>4773</v>
      </c>
      <c r="I295" t="s">
        <v>2752</v>
      </c>
      <c r="J295" t="s">
        <v>3017</v>
      </c>
      <c r="L295" t="s">
        <v>37</v>
      </c>
      <c r="M295" t="s">
        <v>6958</v>
      </c>
    </row>
    <row r="296" spans="6:13" x14ac:dyDescent="0.25">
      <c r="F296" t="s">
        <v>46</v>
      </c>
      <c r="G296" t="s">
        <v>646</v>
      </c>
      <c r="I296" t="s">
        <v>2749</v>
      </c>
      <c r="J296" t="s">
        <v>2934</v>
      </c>
      <c r="L296" t="s">
        <v>7101</v>
      </c>
      <c r="M296" t="s">
        <v>1782</v>
      </c>
    </row>
    <row r="297" spans="6:13" x14ac:dyDescent="0.25">
      <c r="F297" t="s">
        <v>96</v>
      </c>
      <c r="G297" t="s">
        <v>5069</v>
      </c>
      <c r="I297" t="s">
        <v>314</v>
      </c>
      <c r="J297" t="s">
        <v>8000</v>
      </c>
      <c r="L297" t="s">
        <v>284</v>
      </c>
      <c r="M297" t="s">
        <v>1829</v>
      </c>
    </row>
    <row r="298" spans="6:13" x14ac:dyDescent="0.25">
      <c r="F298" t="s">
        <v>37</v>
      </c>
      <c r="G298" t="s">
        <v>4996</v>
      </c>
      <c r="I298" t="s">
        <v>5540</v>
      </c>
      <c r="J298" t="s">
        <v>927</v>
      </c>
      <c r="L298" t="s">
        <v>4832</v>
      </c>
      <c r="M298" t="s">
        <v>7683</v>
      </c>
    </row>
    <row r="299" spans="6:13" x14ac:dyDescent="0.25">
      <c r="F299" t="s">
        <v>4529</v>
      </c>
      <c r="G299" t="s">
        <v>4822</v>
      </c>
      <c r="I299" t="s">
        <v>3891</v>
      </c>
      <c r="J299" t="s">
        <v>6337</v>
      </c>
      <c r="L299" t="s">
        <v>4158</v>
      </c>
      <c r="M299" t="s">
        <v>4177</v>
      </c>
    </row>
    <row r="300" spans="6:13" x14ac:dyDescent="0.25">
      <c r="F300" t="s">
        <v>2778</v>
      </c>
      <c r="G300" t="s">
        <v>3774</v>
      </c>
      <c r="I300" t="s">
        <v>284</v>
      </c>
      <c r="J300" t="s">
        <v>2535</v>
      </c>
      <c r="L300" t="s">
        <v>7174</v>
      </c>
      <c r="M300" t="s">
        <v>3133</v>
      </c>
    </row>
    <row r="301" spans="6:13" x14ac:dyDescent="0.25">
      <c r="F301" t="s">
        <v>2678</v>
      </c>
      <c r="G301" t="s">
        <v>3598</v>
      </c>
      <c r="I301" t="s">
        <v>96</v>
      </c>
      <c r="J301" t="s">
        <v>5636</v>
      </c>
      <c r="L301" t="s">
        <v>461</v>
      </c>
      <c r="M301" t="s">
        <v>7983</v>
      </c>
    </row>
    <row r="302" spans="6:13" x14ac:dyDescent="0.25">
      <c r="F302" t="s">
        <v>400</v>
      </c>
      <c r="G302" t="s">
        <v>738</v>
      </c>
      <c r="I302" t="s">
        <v>5709</v>
      </c>
      <c r="J302" t="s">
        <v>1018</v>
      </c>
      <c r="L302" t="s">
        <v>37</v>
      </c>
      <c r="M302" t="s">
        <v>7742</v>
      </c>
    </row>
    <row r="303" spans="6:13" x14ac:dyDescent="0.25">
      <c r="F303" t="s">
        <v>4442</v>
      </c>
      <c r="G303" t="s">
        <v>4751</v>
      </c>
      <c r="I303" t="s">
        <v>255</v>
      </c>
      <c r="J303" t="s">
        <v>5775</v>
      </c>
      <c r="L303" t="s">
        <v>7987</v>
      </c>
      <c r="M303" t="s">
        <v>2355</v>
      </c>
    </row>
    <row r="304" spans="6:13" x14ac:dyDescent="0.25">
      <c r="F304" t="s">
        <v>46</v>
      </c>
      <c r="G304" t="s">
        <v>3470</v>
      </c>
      <c r="I304" t="s">
        <v>5943</v>
      </c>
      <c r="J304" t="s">
        <v>5944</v>
      </c>
      <c r="L304" t="s">
        <v>7627</v>
      </c>
      <c r="M304" t="s">
        <v>3211</v>
      </c>
    </row>
    <row r="305" spans="6:13" x14ac:dyDescent="0.25">
      <c r="F305" t="s">
        <v>2678</v>
      </c>
      <c r="G305" t="s">
        <v>3565</v>
      </c>
      <c r="I305" t="s">
        <v>281</v>
      </c>
      <c r="J305" t="s">
        <v>8020</v>
      </c>
      <c r="L305" t="s">
        <v>7245</v>
      </c>
      <c r="M305" t="s">
        <v>3265</v>
      </c>
    </row>
    <row r="306" spans="6:13" x14ac:dyDescent="0.25">
      <c r="F306" t="s">
        <v>316</v>
      </c>
      <c r="G306" t="s">
        <v>5014</v>
      </c>
      <c r="I306" t="s">
        <v>405</v>
      </c>
      <c r="J306" t="s">
        <v>1474</v>
      </c>
      <c r="L306" t="s">
        <v>7169</v>
      </c>
      <c r="M306" t="s">
        <v>3131</v>
      </c>
    </row>
    <row r="307" spans="6:13" x14ac:dyDescent="0.25">
      <c r="F307" t="s">
        <v>357</v>
      </c>
      <c r="G307" t="s">
        <v>4408</v>
      </c>
      <c r="I307" t="s">
        <v>2752</v>
      </c>
      <c r="J307" t="s">
        <v>3016</v>
      </c>
      <c r="L307" t="s">
        <v>554</v>
      </c>
      <c r="M307" t="s">
        <v>2291</v>
      </c>
    </row>
    <row r="308" spans="6:13" x14ac:dyDescent="0.25">
      <c r="F308" t="s">
        <v>2686</v>
      </c>
      <c r="G308" t="s">
        <v>3387</v>
      </c>
      <c r="I308" t="s">
        <v>2752</v>
      </c>
      <c r="J308" t="s">
        <v>3066</v>
      </c>
      <c r="L308" t="s">
        <v>4832</v>
      </c>
      <c r="M308" t="s">
        <v>7687</v>
      </c>
    </row>
    <row r="309" spans="6:13" x14ac:dyDescent="0.25">
      <c r="F309" t="s">
        <v>4158</v>
      </c>
      <c r="G309" t="s">
        <v>4412</v>
      </c>
      <c r="I309" t="s">
        <v>287</v>
      </c>
      <c r="J309" t="s">
        <v>1120</v>
      </c>
      <c r="L309" t="s">
        <v>554</v>
      </c>
      <c r="M309" t="s">
        <v>7240</v>
      </c>
    </row>
    <row r="310" spans="6:13" x14ac:dyDescent="0.25">
      <c r="F310" t="s">
        <v>2778</v>
      </c>
      <c r="G310" t="s">
        <v>3376</v>
      </c>
      <c r="I310" t="s">
        <v>2747</v>
      </c>
      <c r="J310" t="s">
        <v>4033</v>
      </c>
      <c r="L310" t="s">
        <v>4158</v>
      </c>
      <c r="M310" t="s">
        <v>4211</v>
      </c>
    </row>
    <row r="311" spans="6:13" x14ac:dyDescent="0.25">
      <c r="F311" t="s">
        <v>37</v>
      </c>
      <c r="G311" t="s">
        <v>4663</v>
      </c>
      <c r="I311" t="s">
        <v>314</v>
      </c>
      <c r="J311" t="s">
        <v>1059</v>
      </c>
      <c r="L311" t="s">
        <v>7422</v>
      </c>
      <c r="M311" t="s">
        <v>1964</v>
      </c>
    </row>
    <row r="312" spans="6:13" x14ac:dyDescent="0.25">
      <c r="F312" t="s">
        <v>37</v>
      </c>
      <c r="G312" t="s">
        <v>4673</v>
      </c>
      <c r="I312" t="s">
        <v>5466</v>
      </c>
      <c r="J312" t="s">
        <v>898</v>
      </c>
      <c r="L312" t="s">
        <v>554</v>
      </c>
      <c r="M312" t="s">
        <v>1709</v>
      </c>
    </row>
    <row r="313" spans="6:13" x14ac:dyDescent="0.25">
      <c r="F313" t="s">
        <v>4529</v>
      </c>
      <c r="G313" t="s">
        <v>4636</v>
      </c>
      <c r="I313" t="s">
        <v>255</v>
      </c>
      <c r="J313" t="s">
        <v>1022</v>
      </c>
      <c r="L313" t="s">
        <v>7035</v>
      </c>
      <c r="M313" t="s">
        <v>1738</v>
      </c>
    </row>
    <row r="314" spans="6:13" x14ac:dyDescent="0.25">
      <c r="F314" t="s">
        <v>4529</v>
      </c>
      <c r="G314" t="s">
        <v>4888</v>
      </c>
      <c r="I314" t="s">
        <v>5516</v>
      </c>
      <c r="J314" t="s">
        <v>1062</v>
      </c>
      <c r="L314" t="s">
        <v>4442</v>
      </c>
      <c r="M314" t="s">
        <v>7863</v>
      </c>
    </row>
    <row r="315" spans="6:13" x14ac:dyDescent="0.25">
      <c r="F315" t="s">
        <v>4442</v>
      </c>
      <c r="G315" t="s">
        <v>5000</v>
      </c>
      <c r="I315" t="s">
        <v>5859</v>
      </c>
      <c r="J315" t="s">
        <v>1062</v>
      </c>
      <c r="L315" t="s">
        <v>6930</v>
      </c>
      <c r="M315" t="s">
        <v>3094</v>
      </c>
    </row>
    <row r="316" spans="6:13" x14ac:dyDescent="0.25">
      <c r="F316" t="s">
        <v>400</v>
      </c>
      <c r="G316" t="s">
        <v>3736</v>
      </c>
      <c r="I316" t="s">
        <v>5404</v>
      </c>
      <c r="J316" t="s">
        <v>5405</v>
      </c>
      <c r="L316" t="s">
        <v>393</v>
      </c>
      <c r="M316" t="s">
        <v>3157</v>
      </c>
    </row>
    <row r="317" spans="6:13" x14ac:dyDescent="0.25">
      <c r="F317" t="s">
        <v>554</v>
      </c>
      <c r="G317" t="s">
        <v>3498</v>
      </c>
      <c r="I317" t="s">
        <v>400</v>
      </c>
      <c r="J317" t="s">
        <v>1023</v>
      </c>
      <c r="L317" t="s">
        <v>314</v>
      </c>
      <c r="M317" t="s">
        <v>7725</v>
      </c>
    </row>
    <row r="318" spans="6:13" x14ac:dyDescent="0.25">
      <c r="F318" t="s">
        <v>4733</v>
      </c>
      <c r="G318" t="s">
        <v>684</v>
      </c>
      <c r="I318" t="s">
        <v>6123</v>
      </c>
      <c r="J318" t="s">
        <v>6124</v>
      </c>
      <c r="L318" t="s">
        <v>6902</v>
      </c>
      <c r="M318" t="s">
        <v>6903</v>
      </c>
    </row>
    <row r="319" spans="6:13" x14ac:dyDescent="0.25">
      <c r="F319" t="s">
        <v>2674</v>
      </c>
      <c r="G319" t="s">
        <v>4713</v>
      </c>
      <c r="I319" t="s">
        <v>255</v>
      </c>
      <c r="J319" t="s">
        <v>1026</v>
      </c>
      <c r="L319" t="s">
        <v>4832</v>
      </c>
      <c r="M319" t="s">
        <v>4236</v>
      </c>
    </row>
    <row r="320" spans="6:13" x14ac:dyDescent="0.25">
      <c r="F320" t="s">
        <v>2678</v>
      </c>
      <c r="G320" t="s">
        <v>5070</v>
      </c>
      <c r="I320" t="s">
        <v>5398</v>
      </c>
      <c r="J320" t="s">
        <v>3945</v>
      </c>
      <c r="L320" t="s">
        <v>3865</v>
      </c>
      <c r="M320" t="s">
        <v>4209</v>
      </c>
    </row>
    <row r="321" spans="6:13" x14ac:dyDescent="0.25">
      <c r="F321" t="s">
        <v>5144</v>
      </c>
      <c r="G321" t="s">
        <v>4774</v>
      </c>
      <c r="I321" t="s">
        <v>96</v>
      </c>
      <c r="J321" t="s">
        <v>6242</v>
      </c>
      <c r="L321" t="s">
        <v>39</v>
      </c>
      <c r="M321" t="s">
        <v>3264</v>
      </c>
    </row>
    <row r="322" spans="6:13" x14ac:dyDescent="0.25">
      <c r="F322" t="s">
        <v>123</v>
      </c>
      <c r="G322" t="s">
        <v>676</v>
      </c>
      <c r="I322" t="s">
        <v>6224</v>
      </c>
      <c r="J322" t="s">
        <v>6225</v>
      </c>
      <c r="L322" t="s">
        <v>314</v>
      </c>
      <c r="M322" t="s">
        <v>2039</v>
      </c>
    </row>
    <row r="323" spans="6:13" x14ac:dyDescent="0.25">
      <c r="F323" t="s">
        <v>2778</v>
      </c>
      <c r="G323" t="s">
        <v>3346</v>
      </c>
      <c r="I323" t="s">
        <v>5476</v>
      </c>
      <c r="J323" t="s">
        <v>5716</v>
      </c>
      <c r="L323" t="s">
        <v>7623</v>
      </c>
      <c r="M323" t="s">
        <v>7624</v>
      </c>
    </row>
    <row r="324" spans="6:13" x14ac:dyDescent="0.25">
      <c r="F324" t="s">
        <v>3865</v>
      </c>
      <c r="G324" t="s">
        <v>4393</v>
      </c>
      <c r="I324" t="s">
        <v>2752</v>
      </c>
      <c r="J324" t="s">
        <v>3041</v>
      </c>
      <c r="L324" t="s">
        <v>357</v>
      </c>
      <c r="M324" t="s">
        <v>4219</v>
      </c>
    </row>
    <row r="325" spans="6:13" x14ac:dyDescent="0.25">
      <c r="F325" t="s">
        <v>41</v>
      </c>
      <c r="G325" t="s">
        <v>4756</v>
      </c>
      <c r="I325" t="s">
        <v>2752</v>
      </c>
      <c r="J325" t="s">
        <v>3030</v>
      </c>
      <c r="L325" t="s">
        <v>284</v>
      </c>
      <c r="M325" t="s">
        <v>3197</v>
      </c>
    </row>
    <row r="326" spans="6:13" x14ac:dyDescent="0.25">
      <c r="F326" t="s">
        <v>2778</v>
      </c>
      <c r="G326" t="s">
        <v>3660</v>
      </c>
      <c r="I326" t="s">
        <v>2752</v>
      </c>
      <c r="J326" t="s">
        <v>3069</v>
      </c>
      <c r="L326" t="s">
        <v>554</v>
      </c>
      <c r="M326" t="s">
        <v>7961</v>
      </c>
    </row>
    <row r="327" spans="6:13" x14ac:dyDescent="0.25">
      <c r="F327" t="s">
        <v>39</v>
      </c>
      <c r="G327" t="s">
        <v>4772</v>
      </c>
      <c r="I327" t="s">
        <v>2752</v>
      </c>
      <c r="J327" t="s">
        <v>3079</v>
      </c>
      <c r="L327" t="s">
        <v>290</v>
      </c>
      <c r="M327" t="s">
        <v>7667</v>
      </c>
    </row>
    <row r="328" spans="6:13" x14ac:dyDescent="0.25">
      <c r="F328" t="s">
        <v>96</v>
      </c>
      <c r="G328" t="s">
        <v>3743</v>
      </c>
      <c r="I328" t="s">
        <v>93</v>
      </c>
      <c r="J328" t="s">
        <v>6574</v>
      </c>
      <c r="L328" t="s">
        <v>7218</v>
      </c>
      <c r="M328" t="s">
        <v>7219</v>
      </c>
    </row>
    <row r="329" spans="6:13" x14ac:dyDescent="0.25">
      <c r="F329" t="s">
        <v>559</v>
      </c>
      <c r="G329" t="s">
        <v>609</v>
      </c>
      <c r="I329" t="s">
        <v>5774</v>
      </c>
      <c r="J329" t="s">
        <v>1309</v>
      </c>
      <c r="L329" t="s">
        <v>398</v>
      </c>
      <c r="M329" t="s">
        <v>2598</v>
      </c>
    </row>
    <row r="330" spans="6:13" x14ac:dyDescent="0.25">
      <c r="F330" t="s">
        <v>39</v>
      </c>
      <c r="G330" t="s">
        <v>4659</v>
      </c>
      <c r="I330" t="s">
        <v>393</v>
      </c>
      <c r="J330" t="s">
        <v>2512</v>
      </c>
      <c r="L330" t="s">
        <v>316</v>
      </c>
      <c r="M330" t="s">
        <v>6974</v>
      </c>
    </row>
    <row r="331" spans="6:13" x14ac:dyDescent="0.25">
      <c r="F331" t="s">
        <v>2778</v>
      </c>
      <c r="G331" t="s">
        <v>3791</v>
      </c>
      <c r="I331" t="s">
        <v>46</v>
      </c>
      <c r="J331" t="s">
        <v>825</v>
      </c>
      <c r="L331" t="s">
        <v>7627</v>
      </c>
      <c r="M331" t="s">
        <v>2247</v>
      </c>
    </row>
    <row r="332" spans="6:13" x14ac:dyDescent="0.25">
      <c r="F332" t="s">
        <v>4676</v>
      </c>
      <c r="G332" t="s">
        <v>666</v>
      </c>
      <c r="I332" t="s">
        <v>551</v>
      </c>
      <c r="J332" t="s">
        <v>6083</v>
      </c>
      <c r="L332" t="s">
        <v>123</v>
      </c>
      <c r="M332" t="s">
        <v>1744</v>
      </c>
    </row>
    <row r="333" spans="6:13" x14ac:dyDescent="0.25">
      <c r="F333" t="s">
        <v>5117</v>
      </c>
      <c r="G333" t="s">
        <v>4702</v>
      </c>
      <c r="I333" t="s">
        <v>393</v>
      </c>
      <c r="J333" t="s">
        <v>2509</v>
      </c>
      <c r="L333" t="s">
        <v>7169</v>
      </c>
      <c r="M333" t="s">
        <v>3191</v>
      </c>
    </row>
    <row r="334" spans="6:13" x14ac:dyDescent="0.25">
      <c r="F334" t="s">
        <v>4935</v>
      </c>
      <c r="G334" t="s">
        <v>5209</v>
      </c>
      <c r="I334" t="s">
        <v>312</v>
      </c>
      <c r="J334" t="s">
        <v>1005</v>
      </c>
      <c r="L334" t="s">
        <v>284</v>
      </c>
      <c r="M334" t="s">
        <v>3174</v>
      </c>
    </row>
    <row r="335" spans="6:13" x14ac:dyDescent="0.25">
      <c r="F335" t="s">
        <v>4591</v>
      </c>
      <c r="G335" t="s">
        <v>4592</v>
      </c>
      <c r="I335" t="s">
        <v>5648</v>
      </c>
      <c r="J335" t="s">
        <v>1636</v>
      </c>
      <c r="L335" t="s">
        <v>7951</v>
      </c>
      <c r="M335" t="s">
        <v>7952</v>
      </c>
    </row>
    <row r="336" spans="6:13" x14ac:dyDescent="0.25">
      <c r="F336" t="s">
        <v>546</v>
      </c>
      <c r="G336" t="s">
        <v>637</v>
      </c>
      <c r="I336" t="s">
        <v>5605</v>
      </c>
      <c r="J336" t="s">
        <v>1529</v>
      </c>
      <c r="L336" t="s">
        <v>393</v>
      </c>
      <c r="M336" t="s">
        <v>3227</v>
      </c>
    </row>
    <row r="337" spans="6:13" x14ac:dyDescent="0.25">
      <c r="F337" t="s">
        <v>2778</v>
      </c>
      <c r="G337" t="s">
        <v>3769</v>
      </c>
      <c r="I337" t="s">
        <v>2737</v>
      </c>
      <c r="J337" t="s">
        <v>5445</v>
      </c>
      <c r="L337" t="s">
        <v>312</v>
      </c>
      <c r="M337" t="s">
        <v>3208</v>
      </c>
    </row>
    <row r="338" spans="6:13" x14ac:dyDescent="0.25">
      <c r="F338" t="s">
        <v>2743</v>
      </c>
      <c r="G338" t="s">
        <v>3450</v>
      </c>
      <c r="I338" t="s">
        <v>258</v>
      </c>
      <c r="J338" t="s">
        <v>6315</v>
      </c>
      <c r="L338" t="s">
        <v>316</v>
      </c>
      <c r="M338" t="s">
        <v>3100</v>
      </c>
    </row>
    <row r="339" spans="6:13" x14ac:dyDescent="0.25">
      <c r="F339" t="s">
        <v>4529</v>
      </c>
      <c r="G339" t="s">
        <v>4708</v>
      </c>
      <c r="I339" t="s">
        <v>4442</v>
      </c>
      <c r="J339" t="s">
        <v>6197</v>
      </c>
      <c r="L339" t="s">
        <v>4158</v>
      </c>
      <c r="M339" t="s">
        <v>6935</v>
      </c>
    </row>
    <row r="340" spans="6:13" x14ac:dyDescent="0.25">
      <c r="F340" t="s">
        <v>5071</v>
      </c>
      <c r="G340" t="s">
        <v>4691</v>
      </c>
      <c r="I340" t="s">
        <v>255</v>
      </c>
      <c r="J340" t="s">
        <v>5618</v>
      </c>
      <c r="L340" t="s">
        <v>7328</v>
      </c>
      <c r="M340" t="s">
        <v>3158</v>
      </c>
    </row>
    <row r="341" spans="6:13" x14ac:dyDescent="0.25">
      <c r="F341" t="s">
        <v>5113</v>
      </c>
      <c r="G341" t="s">
        <v>4691</v>
      </c>
      <c r="I341" t="s">
        <v>402</v>
      </c>
      <c r="J341" t="s">
        <v>6067</v>
      </c>
      <c r="L341" t="s">
        <v>316</v>
      </c>
      <c r="M341" t="s">
        <v>3245</v>
      </c>
    </row>
    <row r="342" spans="6:13" x14ac:dyDescent="0.25">
      <c r="F342" t="s">
        <v>2778</v>
      </c>
      <c r="G342" t="s">
        <v>3627</v>
      </c>
      <c r="I342" t="s">
        <v>277</v>
      </c>
      <c r="J342" t="s">
        <v>1204</v>
      </c>
      <c r="L342" t="s">
        <v>316</v>
      </c>
      <c r="M342" t="s">
        <v>7145</v>
      </c>
    </row>
    <row r="343" spans="6:13" x14ac:dyDescent="0.25">
      <c r="F343" t="s">
        <v>543</v>
      </c>
      <c r="G343" t="s">
        <v>5176</v>
      </c>
      <c r="I343" t="s">
        <v>6668</v>
      </c>
      <c r="J343" t="s">
        <v>6669</v>
      </c>
      <c r="L343" t="s">
        <v>7817</v>
      </c>
      <c r="M343" t="s">
        <v>3250</v>
      </c>
    </row>
    <row r="344" spans="6:13" x14ac:dyDescent="0.25">
      <c r="F344" t="s">
        <v>4603</v>
      </c>
      <c r="G344" t="s">
        <v>627</v>
      </c>
      <c r="I344" t="s">
        <v>45</v>
      </c>
      <c r="J344" t="s">
        <v>5839</v>
      </c>
      <c r="L344" t="s">
        <v>316</v>
      </c>
      <c r="M344" t="s">
        <v>7024</v>
      </c>
    </row>
    <row r="345" spans="6:13" x14ac:dyDescent="0.25">
      <c r="F345" t="s">
        <v>2778</v>
      </c>
      <c r="G345" t="s">
        <v>3515</v>
      </c>
      <c r="I345" t="s">
        <v>255</v>
      </c>
      <c r="J345" t="s">
        <v>1580</v>
      </c>
      <c r="L345" t="s">
        <v>7866</v>
      </c>
      <c r="M345" t="s">
        <v>7867</v>
      </c>
    </row>
    <row r="346" spans="6:13" x14ac:dyDescent="0.25">
      <c r="F346" t="s">
        <v>4997</v>
      </c>
      <c r="G346" t="s">
        <v>4998</v>
      </c>
      <c r="I346" t="s">
        <v>314</v>
      </c>
      <c r="J346" t="s">
        <v>1192</v>
      </c>
      <c r="L346" t="s">
        <v>37</v>
      </c>
      <c r="M346" t="s">
        <v>7454</v>
      </c>
    </row>
    <row r="347" spans="6:13" x14ac:dyDescent="0.25">
      <c r="F347" t="s">
        <v>486</v>
      </c>
      <c r="G347" t="s">
        <v>4548</v>
      </c>
      <c r="I347" t="s">
        <v>314</v>
      </c>
      <c r="J347" t="s">
        <v>1006</v>
      </c>
      <c r="L347" t="s">
        <v>7419</v>
      </c>
      <c r="M347" t="s">
        <v>3181</v>
      </c>
    </row>
    <row r="348" spans="6:13" x14ac:dyDescent="0.25">
      <c r="F348" t="s">
        <v>402</v>
      </c>
      <c r="G348" t="s">
        <v>650</v>
      </c>
      <c r="I348" t="s">
        <v>314</v>
      </c>
      <c r="J348" t="s">
        <v>2513</v>
      </c>
      <c r="L348" t="s">
        <v>310</v>
      </c>
      <c r="M348" t="s">
        <v>3261</v>
      </c>
    </row>
    <row r="349" spans="6:13" x14ac:dyDescent="0.25">
      <c r="F349" t="s">
        <v>4643</v>
      </c>
      <c r="G349" t="s">
        <v>4644</v>
      </c>
      <c r="I349" t="s">
        <v>410</v>
      </c>
      <c r="J349" t="s">
        <v>5903</v>
      </c>
      <c r="L349" t="s">
        <v>314</v>
      </c>
      <c r="M349" t="s">
        <v>1864</v>
      </c>
    </row>
    <row r="350" spans="6:13" x14ac:dyDescent="0.25">
      <c r="F350" t="s">
        <v>138</v>
      </c>
      <c r="G350" t="s">
        <v>640</v>
      </c>
      <c r="I350" t="s">
        <v>5347</v>
      </c>
      <c r="J350" t="s">
        <v>5678</v>
      </c>
      <c r="L350" t="s">
        <v>314</v>
      </c>
      <c r="M350" t="s">
        <v>3210</v>
      </c>
    </row>
    <row r="351" spans="6:13" x14ac:dyDescent="0.25">
      <c r="F351" t="s">
        <v>4322</v>
      </c>
      <c r="G351" t="s">
        <v>4424</v>
      </c>
      <c r="I351" t="s">
        <v>2752</v>
      </c>
      <c r="J351" t="s">
        <v>4012</v>
      </c>
      <c r="L351" t="s">
        <v>393</v>
      </c>
      <c r="M351" t="s">
        <v>2340</v>
      </c>
    </row>
    <row r="352" spans="6:13" x14ac:dyDescent="0.25">
      <c r="F352" t="s">
        <v>4529</v>
      </c>
      <c r="G352" t="s">
        <v>4658</v>
      </c>
      <c r="I352" t="s">
        <v>2752</v>
      </c>
      <c r="J352" t="s">
        <v>4108</v>
      </c>
      <c r="L352" t="s">
        <v>37</v>
      </c>
      <c r="M352" t="s">
        <v>7926</v>
      </c>
    </row>
    <row r="353" spans="6:13" x14ac:dyDescent="0.25">
      <c r="F353" t="s">
        <v>2678</v>
      </c>
      <c r="G353" t="s">
        <v>3484</v>
      </c>
      <c r="I353" t="s">
        <v>2752</v>
      </c>
      <c r="J353" t="s">
        <v>4068</v>
      </c>
      <c r="L353" t="s">
        <v>316</v>
      </c>
      <c r="M353" t="s">
        <v>7115</v>
      </c>
    </row>
    <row r="354" spans="6:13" x14ac:dyDescent="0.25">
      <c r="F354" t="s">
        <v>4322</v>
      </c>
      <c r="G354" t="s">
        <v>4429</v>
      </c>
      <c r="I354" t="s">
        <v>2752</v>
      </c>
      <c r="J354" t="s">
        <v>4114</v>
      </c>
      <c r="L354" t="s">
        <v>316</v>
      </c>
      <c r="M354" t="s">
        <v>7123</v>
      </c>
    </row>
    <row r="355" spans="6:13" x14ac:dyDescent="0.25">
      <c r="F355" t="s">
        <v>546</v>
      </c>
      <c r="G355" t="s">
        <v>755</v>
      </c>
      <c r="I355" t="s">
        <v>5729</v>
      </c>
      <c r="J355" t="s">
        <v>1254</v>
      </c>
      <c r="L355" t="s">
        <v>3865</v>
      </c>
      <c r="M355" t="s">
        <v>7323</v>
      </c>
    </row>
    <row r="356" spans="6:13" x14ac:dyDescent="0.25">
      <c r="F356" t="s">
        <v>2778</v>
      </c>
      <c r="G356" t="s">
        <v>3296</v>
      </c>
      <c r="I356" t="s">
        <v>2777</v>
      </c>
      <c r="J356" t="s">
        <v>3001</v>
      </c>
      <c r="L356" t="s">
        <v>7688</v>
      </c>
      <c r="M356" t="s">
        <v>3225</v>
      </c>
    </row>
    <row r="357" spans="6:13" x14ac:dyDescent="0.25">
      <c r="F357" t="s">
        <v>2674</v>
      </c>
      <c r="G357" t="s">
        <v>3403</v>
      </c>
      <c r="I357" t="s">
        <v>2777</v>
      </c>
      <c r="J357" t="s">
        <v>2897</v>
      </c>
      <c r="L357" t="s">
        <v>393</v>
      </c>
      <c r="M357" t="s">
        <v>3248</v>
      </c>
    </row>
    <row r="358" spans="6:13" x14ac:dyDescent="0.25">
      <c r="F358" t="s">
        <v>2778</v>
      </c>
      <c r="G358" t="s">
        <v>3740</v>
      </c>
      <c r="I358" t="s">
        <v>124</v>
      </c>
      <c r="J358" t="s">
        <v>817</v>
      </c>
      <c r="L358" t="s">
        <v>6978</v>
      </c>
      <c r="M358" t="s">
        <v>2568</v>
      </c>
    </row>
    <row r="359" spans="6:13" x14ac:dyDescent="0.25">
      <c r="F359" t="s">
        <v>123</v>
      </c>
      <c r="G359" t="s">
        <v>3433</v>
      </c>
      <c r="I359" t="s">
        <v>5514</v>
      </c>
      <c r="J359" t="s">
        <v>6763</v>
      </c>
      <c r="L359" t="s">
        <v>316</v>
      </c>
      <c r="M359" t="s">
        <v>4296</v>
      </c>
    </row>
    <row r="360" spans="6:13" x14ac:dyDescent="0.25">
      <c r="F360" t="s">
        <v>358</v>
      </c>
      <c r="G360" t="s">
        <v>4332</v>
      </c>
      <c r="I360" t="s">
        <v>287</v>
      </c>
      <c r="J360" t="s">
        <v>1040</v>
      </c>
      <c r="L360" t="s">
        <v>314</v>
      </c>
      <c r="M360" t="s">
        <v>4179</v>
      </c>
    </row>
    <row r="361" spans="6:13" x14ac:dyDescent="0.25">
      <c r="F361" t="s">
        <v>3865</v>
      </c>
      <c r="G361" t="s">
        <v>4338</v>
      </c>
      <c r="I361" t="s">
        <v>258</v>
      </c>
      <c r="J361" t="s">
        <v>6557</v>
      </c>
      <c r="L361" t="s">
        <v>464</v>
      </c>
      <c r="M361" t="s">
        <v>7590</v>
      </c>
    </row>
    <row r="362" spans="6:13" x14ac:dyDescent="0.25">
      <c r="F362" t="s">
        <v>414</v>
      </c>
      <c r="G362" t="s">
        <v>638</v>
      </c>
      <c r="I362" t="s">
        <v>5507</v>
      </c>
      <c r="J362" t="s">
        <v>907</v>
      </c>
      <c r="L362" t="s">
        <v>7640</v>
      </c>
      <c r="M362" t="s">
        <v>3214</v>
      </c>
    </row>
    <row r="363" spans="6:13" x14ac:dyDescent="0.25">
      <c r="F363" t="s">
        <v>546</v>
      </c>
      <c r="G363" t="s">
        <v>3417</v>
      </c>
      <c r="I363" t="s">
        <v>6712</v>
      </c>
      <c r="J363" t="s">
        <v>6713</v>
      </c>
      <c r="L363" t="s">
        <v>4832</v>
      </c>
      <c r="M363" t="s">
        <v>7775</v>
      </c>
    </row>
    <row r="364" spans="6:13" x14ac:dyDescent="0.25">
      <c r="F364" t="s">
        <v>37</v>
      </c>
      <c r="G364" t="s">
        <v>5230</v>
      </c>
      <c r="I364" t="s">
        <v>314</v>
      </c>
      <c r="J364" t="s">
        <v>1536</v>
      </c>
      <c r="L364" t="s">
        <v>21</v>
      </c>
      <c r="M364" t="s">
        <v>7078</v>
      </c>
    </row>
    <row r="365" spans="6:13" x14ac:dyDescent="0.25">
      <c r="F365" t="s">
        <v>4322</v>
      </c>
      <c r="G365" t="s">
        <v>4405</v>
      </c>
      <c r="I365" t="s">
        <v>123</v>
      </c>
      <c r="J365" t="s">
        <v>6016</v>
      </c>
      <c r="L365" t="s">
        <v>123</v>
      </c>
      <c r="M365" t="s">
        <v>3085</v>
      </c>
    </row>
    <row r="366" spans="6:13" x14ac:dyDescent="0.25">
      <c r="F366" t="s">
        <v>4326</v>
      </c>
      <c r="G366" t="s">
        <v>4327</v>
      </c>
      <c r="I366" t="s">
        <v>393</v>
      </c>
      <c r="J366" t="s">
        <v>2536</v>
      </c>
      <c r="L366" t="s">
        <v>316</v>
      </c>
      <c r="M366" t="s">
        <v>3206</v>
      </c>
    </row>
    <row r="367" spans="6:13" x14ac:dyDescent="0.25">
      <c r="F367" t="s">
        <v>37</v>
      </c>
      <c r="G367" t="s">
        <v>656</v>
      </c>
      <c r="I367" t="s">
        <v>2752</v>
      </c>
      <c r="J367" t="s">
        <v>3905</v>
      </c>
      <c r="L367" t="s">
        <v>290</v>
      </c>
      <c r="M367" t="s">
        <v>7044</v>
      </c>
    </row>
    <row r="368" spans="6:13" x14ac:dyDescent="0.25">
      <c r="F368" t="s">
        <v>37</v>
      </c>
      <c r="G368" t="s">
        <v>5101</v>
      </c>
      <c r="I368" t="s">
        <v>312</v>
      </c>
      <c r="J368" t="s">
        <v>5999</v>
      </c>
      <c r="L368" t="s">
        <v>393</v>
      </c>
      <c r="M368" t="s">
        <v>2619</v>
      </c>
    </row>
    <row r="369" spans="6:13" x14ac:dyDescent="0.25">
      <c r="F369" t="s">
        <v>4605</v>
      </c>
      <c r="G369" t="s">
        <v>628</v>
      </c>
      <c r="I369" t="s">
        <v>124</v>
      </c>
      <c r="J369" t="s">
        <v>919</v>
      </c>
      <c r="L369" t="s">
        <v>4832</v>
      </c>
      <c r="M369" t="s">
        <v>7752</v>
      </c>
    </row>
    <row r="370" spans="6:13" x14ac:dyDescent="0.25">
      <c r="F370" t="s">
        <v>5178</v>
      </c>
      <c r="G370" t="s">
        <v>4895</v>
      </c>
      <c r="I370" t="s">
        <v>5461</v>
      </c>
      <c r="J370" t="s">
        <v>2818</v>
      </c>
      <c r="L370" t="s">
        <v>5011</v>
      </c>
      <c r="M370" t="s">
        <v>3142</v>
      </c>
    </row>
    <row r="371" spans="6:13" x14ac:dyDescent="0.25">
      <c r="F371" t="s">
        <v>5196</v>
      </c>
      <c r="G371" t="s">
        <v>4895</v>
      </c>
      <c r="I371" t="s">
        <v>8004</v>
      </c>
      <c r="J371" t="s">
        <v>5960</v>
      </c>
      <c r="L371" t="s">
        <v>316</v>
      </c>
      <c r="M371" t="s">
        <v>7599</v>
      </c>
    </row>
    <row r="372" spans="6:13" x14ac:dyDescent="0.25">
      <c r="F372" t="s">
        <v>2690</v>
      </c>
      <c r="G372" t="s">
        <v>3646</v>
      </c>
      <c r="I372" t="s">
        <v>405</v>
      </c>
      <c r="J372" t="s">
        <v>1374</v>
      </c>
      <c r="L372" t="s">
        <v>314</v>
      </c>
      <c r="M372" t="s">
        <v>2021</v>
      </c>
    </row>
    <row r="373" spans="6:13" x14ac:dyDescent="0.25">
      <c r="F373" t="s">
        <v>257</v>
      </c>
      <c r="G373" t="s">
        <v>5060</v>
      </c>
      <c r="I373" t="s">
        <v>314</v>
      </c>
      <c r="J373" t="s">
        <v>1117</v>
      </c>
      <c r="L373" t="s">
        <v>554</v>
      </c>
      <c r="M373" t="s">
        <v>1820</v>
      </c>
    </row>
    <row r="374" spans="6:13" x14ac:dyDescent="0.25">
      <c r="F374" t="s">
        <v>96</v>
      </c>
      <c r="G374" t="s">
        <v>696</v>
      </c>
      <c r="I374" t="s">
        <v>2743</v>
      </c>
      <c r="J374" t="s">
        <v>3977</v>
      </c>
      <c r="L374" t="s">
        <v>123</v>
      </c>
      <c r="M374" t="s">
        <v>1844</v>
      </c>
    </row>
    <row r="375" spans="6:13" x14ac:dyDescent="0.25">
      <c r="F375" t="s">
        <v>5164</v>
      </c>
      <c r="G375" t="s">
        <v>4889</v>
      </c>
      <c r="I375" t="s">
        <v>6479</v>
      </c>
      <c r="J375" t="s">
        <v>1430</v>
      </c>
      <c r="L375" t="s">
        <v>37</v>
      </c>
      <c r="M375" t="s">
        <v>7732</v>
      </c>
    </row>
    <row r="376" spans="6:13" x14ac:dyDescent="0.25">
      <c r="F376" t="s">
        <v>5189</v>
      </c>
      <c r="G376" t="s">
        <v>4889</v>
      </c>
      <c r="I376" t="s">
        <v>5461</v>
      </c>
      <c r="J376" t="s">
        <v>1347</v>
      </c>
      <c r="L376" t="s">
        <v>316</v>
      </c>
      <c r="M376" t="s">
        <v>7459</v>
      </c>
    </row>
    <row r="377" spans="6:13" x14ac:dyDescent="0.25">
      <c r="F377" t="s">
        <v>2758</v>
      </c>
      <c r="G377" t="s">
        <v>3542</v>
      </c>
      <c r="I377" t="s">
        <v>5729</v>
      </c>
      <c r="J377" t="s">
        <v>1035</v>
      </c>
      <c r="L377" t="s">
        <v>7133</v>
      </c>
      <c r="M377" t="s">
        <v>7134</v>
      </c>
    </row>
    <row r="378" spans="6:13" x14ac:dyDescent="0.25">
      <c r="F378" t="s">
        <v>347</v>
      </c>
      <c r="G378" t="s">
        <v>718</v>
      </c>
      <c r="I378" t="s">
        <v>46</v>
      </c>
      <c r="J378" t="s">
        <v>1618</v>
      </c>
      <c r="L378" t="s">
        <v>447</v>
      </c>
      <c r="M378" t="s">
        <v>7377</v>
      </c>
    </row>
    <row r="379" spans="6:13" x14ac:dyDescent="0.25">
      <c r="F379" t="s">
        <v>2778</v>
      </c>
      <c r="G379" t="s">
        <v>3656</v>
      </c>
      <c r="I379" t="s">
        <v>3865</v>
      </c>
      <c r="J379" t="s">
        <v>4038</v>
      </c>
      <c r="L379" t="s">
        <v>6904</v>
      </c>
      <c r="M379" t="s">
        <v>6905</v>
      </c>
    </row>
    <row r="380" spans="6:13" x14ac:dyDescent="0.25">
      <c r="F380" t="s">
        <v>418</v>
      </c>
      <c r="G380" t="s">
        <v>761</v>
      </c>
      <c r="I380" t="s">
        <v>46</v>
      </c>
      <c r="J380" t="s">
        <v>6777</v>
      </c>
      <c r="L380" t="s">
        <v>314</v>
      </c>
      <c r="M380" t="s">
        <v>2329</v>
      </c>
    </row>
    <row r="381" spans="6:13" x14ac:dyDescent="0.25">
      <c r="F381" t="s">
        <v>4968</v>
      </c>
      <c r="G381" t="s">
        <v>764</v>
      </c>
      <c r="I381" t="s">
        <v>5761</v>
      </c>
      <c r="J381" t="s">
        <v>1049</v>
      </c>
      <c r="L381" t="s">
        <v>123</v>
      </c>
      <c r="M381" t="s">
        <v>2055</v>
      </c>
    </row>
    <row r="382" spans="6:13" x14ac:dyDescent="0.25">
      <c r="F382" t="s">
        <v>4528</v>
      </c>
      <c r="G382" t="s">
        <v>5036</v>
      </c>
      <c r="I382" t="s">
        <v>5243</v>
      </c>
      <c r="J382" t="s">
        <v>1253</v>
      </c>
      <c r="L382" t="s">
        <v>316</v>
      </c>
      <c r="M382" t="s">
        <v>7210</v>
      </c>
    </row>
    <row r="383" spans="6:13" x14ac:dyDescent="0.25">
      <c r="F383" t="s">
        <v>357</v>
      </c>
      <c r="G383" t="s">
        <v>4415</v>
      </c>
      <c r="I383" t="s">
        <v>5360</v>
      </c>
      <c r="J383" t="s">
        <v>5556</v>
      </c>
      <c r="L383" t="s">
        <v>7535</v>
      </c>
      <c r="M383" t="s">
        <v>7536</v>
      </c>
    </row>
    <row r="384" spans="6:13" x14ac:dyDescent="0.25">
      <c r="F384" t="s">
        <v>4848</v>
      </c>
      <c r="G384" t="s">
        <v>717</v>
      </c>
      <c r="I384" t="s">
        <v>2752</v>
      </c>
      <c r="J384" t="s">
        <v>4148</v>
      </c>
      <c r="L384" t="s">
        <v>314</v>
      </c>
      <c r="M384" t="s">
        <v>1907</v>
      </c>
    </row>
    <row r="385" spans="6:13" x14ac:dyDescent="0.25">
      <c r="F385" t="s">
        <v>37</v>
      </c>
      <c r="G385" t="s">
        <v>4652</v>
      </c>
      <c r="I385" t="s">
        <v>405</v>
      </c>
      <c r="J385" t="s">
        <v>1308</v>
      </c>
      <c r="L385" t="s">
        <v>316</v>
      </c>
      <c r="M385" t="s">
        <v>7771</v>
      </c>
    </row>
    <row r="386" spans="6:13" x14ac:dyDescent="0.25">
      <c r="F386" t="s">
        <v>2674</v>
      </c>
      <c r="G386" t="s">
        <v>3817</v>
      </c>
      <c r="I386" t="s">
        <v>5305</v>
      </c>
      <c r="J386" t="s">
        <v>6082</v>
      </c>
      <c r="L386" t="s">
        <v>3920</v>
      </c>
      <c r="M386" t="s">
        <v>4196</v>
      </c>
    </row>
    <row r="387" spans="6:13" x14ac:dyDescent="0.25">
      <c r="F387" t="s">
        <v>2747</v>
      </c>
      <c r="G387" t="s">
        <v>3502</v>
      </c>
      <c r="I387" t="s">
        <v>93</v>
      </c>
      <c r="J387" t="s">
        <v>1072</v>
      </c>
      <c r="L387" t="s">
        <v>7770</v>
      </c>
      <c r="M387" t="s">
        <v>2215</v>
      </c>
    </row>
    <row r="388" spans="6:13" x14ac:dyDescent="0.25">
      <c r="F388" t="s">
        <v>2747</v>
      </c>
      <c r="G388" t="s">
        <v>3559</v>
      </c>
      <c r="I388" t="s">
        <v>91</v>
      </c>
      <c r="J388" t="s">
        <v>5376</v>
      </c>
      <c r="L388" t="s">
        <v>461</v>
      </c>
      <c r="M388" t="s">
        <v>7783</v>
      </c>
    </row>
    <row r="389" spans="6:13" x14ac:dyDescent="0.25">
      <c r="F389" t="s">
        <v>2749</v>
      </c>
      <c r="G389" t="s">
        <v>3765</v>
      </c>
      <c r="I389" t="s">
        <v>6102</v>
      </c>
      <c r="J389" t="s">
        <v>1221</v>
      </c>
      <c r="L389" t="s">
        <v>393</v>
      </c>
      <c r="M389" t="s">
        <v>2015</v>
      </c>
    </row>
    <row r="390" spans="6:13" x14ac:dyDescent="0.25">
      <c r="F390" t="s">
        <v>2747</v>
      </c>
      <c r="G390" t="s">
        <v>3490</v>
      </c>
      <c r="I390" t="s">
        <v>5774</v>
      </c>
      <c r="J390" t="s">
        <v>6618</v>
      </c>
      <c r="L390" t="s">
        <v>314</v>
      </c>
      <c r="M390" t="s">
        <v>1872</v>
      </c>
    </row>
    <row r="391" spans="6:13" x14ac:dyDescent="0.25">
      <c r="F391" t="s">
        <v>2747</v>
      </c>
      <c r="G391" t="s">
        <v>3440</v>
      </c>
      <c r="I391" t="s">
        <v>5384</v>
      </c>
      <c r="J391" t="s">
        <v>5385</v>
      </c>
      <c r="L391" t="s">
        <v>3865</v>
      </c>
      <c r="M391" t="s">
        <v>4276</v>
      </c>
    </row>
    <row r="392" spans="6:13" x14ac:dyDescent="0.25">
      <c r="F392" t="s">
        <v>2749</v>
      </c>
      <c r="G392" t="s">
        <v>3297</v>
      </c>
      <c r="I392" t="s">
        <v>2752</v>
      </c>
      <c r="J392" t="s">
        <v>3075</v>
      </c>
      <c r="L392" t="s">
        <v>7020</v>
      </c>
      <c r="M392" t="s">
        <v>7021</v>
      </c>
    </row>
    <row r="393" spans="6:13" x14ac:dyDescent="0.25">
      <c r="F393" t="s">
        <v>2747</v>
      </c>
      <c r="G393" t="s">
        <v>3566</v>
      </c>
      <c r="I393" t="s">
        <v>2752</v>
      </c>
      <c r="J393" t="s">
        <v>3054</v>
      </c>
      <c r="L393" t="s">
        <v>37</v>
      </c>
      <c r="M393" t="s">
        <v>6975</v>
      </c>
    </row>
    <row r="394" spans="6:13" x14ac:dyDescent="0.25">
      <c r="F394" t="s">
        <v>2747</v>
      </c>
      <c r="G394" t="s">
        <v>3731</v>
      </c>
      <c r="I394" t="s">
        <v>2752</v>
      </c>
      <c r="J394" t="s">
        <v>3078</v>
      </c>
      <c r="L394" t="s">
        <v>393</v>
      </c>
      <c r="M394" t="s">
        <v>3207</v>
      </c>
    </row>
    <row r="395" spans="6:13" x14ac:dyDescent="0.25">
      <c r="F395" t="s">
        <v>4326</v>
      </c>
      <c r="G395" t="s">
        <v>4377</v>
      </c>
      <c r="I395" t="s">
        <v>2752</v>
      </c>
      <c r="J395" t="s">
        <v>3049</v>
      </c>
      <c r="L395" t="s">
        <v>7348</v>
      </c>
      <c r="M395" t="s">
        <v>7349</v>
      </c>
    </row>
    <row r="396" spans="6:13" x14ac:dyDescent="0.25">
      <c r="F396" t="s">
        <v>4440</v>
      </c>
      <c r="G396" t="s">
        <v>4623</v>
      </c>
      <c r="I396" t="s">
        <v>312</v>
      </c>
      <c r="J396" t="s">
        <v>878</v>
      </c>
      <c r="L396" t="s">
        <v>314</v>
      </c>
      <c r="M396" t="s">
        <v>2116</v>
      </c>
    </row>
    <row r="397" spans="6:13" x14ac:dyDescent="0.25">
      <c r="F397" t="s">
        <v>4440</v>
      </c>
      <c r="G397" t="s">
        <v>4600</v>
      </c>
      <c r="I397" t="s">
        <v>91</v>
      </c>
      <c r="J397" t="s">
        <v>6636</v>
      </c>
      <c r="L397" t="s">
        <v>123</v>
      </c>
      <c r="M397" t="s">
        <v>1805</v>
      </c>
    </row>
    <row r="398" spans="6:13" x14ac:dyDescent="0.25">
      <c r="F398" t="s">
        <v>37</v>
      </c>
      <c r="G398" t="s">
        <v>5205</v>
      </c>
      <c r="I398" t="s">
        <v>63</v>
      </c>
      <c r="J398" t="s">
        <v>2520</v>
      </c>
      <c r="L398" t="s">
        <v>314</v>
      </c>
      <c r="M398" t="s">
        <v>2281</v>
      </c>
    </row>
    <row r="399" spans="6:13" x14ac:dyDescent="0.25">
      <c r="F399" t="s">
        <v>4529</v>
      </c>
      <c r="G399" t="s">
        <v>4936</v>
      </c>
      <c r="I399" t="s">
        <v>93</v>
      </c>
      <c r="J399" t="s">
        <v>1285</v>
      </c>
      <c r="L399" t="s">
        <v>393</v>
      </c>
      <c r="M399" t="s">
        <v>2063</v>
      </c>
    </row>
    <row r="400" spans="6:13" x14ac:dyDescent="0.25">
      <c r="F400" t="s">
        <v>2778</v>
      </c>
      <c r="G400" t="s">
        <v>3716</v>
      </c>
      <c r="I400" t="s">
        <v>255</v>
      </c>
      <c r="J400" t="s">
        <v>1333</v>
      </c>
      <c r="L400" t="s">
        <v>314</v>
      </c>
      <c r="M400" t="s">
        <v>1703</v>
      </c>
    </row>
    <row r="401" spans="6:13" x14ac:dyDescent="0.25">
      <c r="F401" t="s">
        <v>3865</v>
      </c>
      <c r="G401" t="s">
        <v>4395</v>
      </c>
      <c r="I401" t="s">
        <v>5745</v>
      </c>
      <c r="J401" t="s">
        <v>1041</v>
      </c>
      <c r="L401" t="s">
        <v>123</v>
      </c>
      <c r="M401" t="s">
        <v>1675</v>
      </c>
    </row>
    <row r="402" spans="6:13" x14ac:dyDescent="0.25">
      <c r="F402" t="s">
        <v>5010</v>
      </c>
      <c r="G402" t="s">
        <v>3815</v>
      </c>
      <c r="I402" t="s">
        <v>5468</v>
      </c>
      <c r="J402" t="s">
        <v>5469</v>
      </c>
      <c r="L402" t="s">
        <v>393</v>
      </c>
      <c r="M402" t="s">
        <v>3182</v>
      </c>
    </row>
    <row r="403" spans="6:13" x14ac:dyDescent="0.25">
      <c r="F403" t="s">
        <v>357</v>
      </c>
      <c r="G403" t="s">
        <v>4344</v>
      </c>
      <c r="I403" t="s">
        <v>314</v>
      </c>
      <c r="J403" t="s">
        <v>1543</v>
      </c>
      <c r="L403" t="s">
        <v>314</v>
      </c>
      <c r="M403" t="s">
        <v>2074</v>
      </c>
    </row>
    <row r="404" spans="6:13" x14ac:dyDescent="0.25">
      <c r="F404" t="s">
        <v>4529</v>
      </c>
      <c r="G404" t="s">
        <v>4887</v>
      </c>
      <c r="I404" t="s">
        <v>5347</v>
      </c>
      <c r="J404" t="s">
        <v>5348</v>
      </c>
      <c r="L404" t="s">
        <v>123</v>
      </c>
      <c r="M404" t="s">
        <v>2223</v>
      </c>
    </row>
    <row r="405" spans="6:13" x14ac:dyDescent="0.25">
      <c r="F405" t="s">
        <v>314</v>
      </c>
      <c r="G405" t="s">
        <v>4928</v>
      </c>
      <c r="I405" t="s">
        <v>6135</v>
      </c>
      <c r="J405" t="s">
        <v>1537</v>
      </c>
      <c r="L405" t="s">
        <v>314</v>
      </c>
      <c r="M405" t="s">
        <v>2237</v>
      </c>
    </row>
    <row r="406" spans="6:13" x14ac:dyDescent="0.25">
      <c r="F406" t="s">
        <v>4529</v>
      </c>
      <c r="G406" t="s">
        <v>4612</v>
      </c>
      <c r="I406" t="s">
        <v>2752</v>
      </c>
      <c r="J406" t="s">
        <v>3974</v>
      </c>
      <c r="L406" t="s">
        <v>21</v>
      </c>
      <c r="M406" t="s">
        <v>1707</v>
      </c>
    </row>
    <row r="407" spans="6:13" x14ac:dyDescent="0.25">
      <c r="F407" t="s">
        <v>37</v>
      </c>
      <c r="G407" t="s">
        <v>5098</v>
      </c>
      <c r="I407" t="s">
        <v>2752</v>
      </c>
      <c r="J407" t="s">
        <v>3916</v>
      </c>
      <c r="L407" t="s">
        <v>290</v>
      </c>
      <c r="M407" t="s">
        <v>7800</v>
      </c>
    </row>
    <row r="408" spans="6:13" x14ac:dyDescent="0.25">
      <c r="F408" t="s">
        <v>138</v>
      </c>
      <c r="G408" t="s">
        <v>752</v>
      </c>
      <c r="I408" t="s">
        <v>2752</v>
      </c>
      <c r="J408" t="s">
        <v>3892</v>
      </c>
      <c r="L408" t="s">
        <v>4947</v>
      </c>
      <c r="M408" t="s">
        <v>7343</v>
      </c>
    </row>
    <row r="409" spans="6:13" x14ac:dyDescent="0.25">
      <c r="F409" t="s">
        <v>49</v>
      </c>
      <c r="G409" t="s">
        <v>4926</v>
      </c>
      <c r="I409" t="s">
        <v>2752</v>
      </c>
      <c r="J409" t="s">
        <v>4141</v>
      </c>
      <c r="L409" t="s">
        <v>314</v>
      </c>
      <c r="M409" t="s">
        <v>1994</v>
      </c>
    </row>
    <row r="410" spans="6:13" x14ac:dyDescent="0.25">
      <c r="F410" t="s">
        <v>4326</v>
      </c>
      <c r="G410" t="s">
        <v>4411</v>
      </c>
      <c r="I410" t="s">
        <v>312</v>
      </c>
      <c r="J410" t="s">
        <v>6597</v>
      </c>
      <c r="L410" t="s">
        <v>314</v>
      </c>
      <c r="M410" t="s">
        <v>1926</v>
      </c>
    </row>
    <row r="411" spans="6:13" x14ac:dyDescent="0.25">
      <c r="F411" t="s">
        <v>4686</v>
      </c>
      <c r="G411" t="s">
        <v>667</v>
      </c>
      <c r="I411" t="s">
        <v>6288</v>
      </c>
      <c r="J411" t="s">
        <v>1332</v>
      </c>
      <c r="L411" t="s">
        <v>7982</v>
      </c>
      <c r="M411" t="s">
        <v>2350</v>
      </c>
    </row>
    <row r="412" spans="6:13" x14ac:dyDescent="0.25">
      <c r="F412" t="s">
        <v>2681</v>
      </c>
      <c r="G412" t="s">
        <v>3691</v>
      </c>
      <c r="I412" t="s">
        <v>6465</v>
      </c>
      <c r="J412" t="s">
        <v>1332</v>
      </c>
      <c r="L412" t="s">
        <v>314</v>
      </c>
      <c r="M412" t="s">
        <v>2022</v>
      </c>
    </row>
    <row r="413" spans="6:13" x14ac:dyDescent="0.25">
      <c r="F413" t="s">
        <v>4322</v>
      </c>
      <c r="G413" t="s">
        <v>4372</v>
      </c>
      <c r="I413" t="s">
        <v>551</v>
      </c>
      <c r="J413" t="s">
        <v>5983</v>
      </c>
      <c r="L413" t="s">
        <v>4832</v>
      </c>
      <c r="M413" t="s">
        <v>4268</v>
      </c>
    </row>
    <row r="414" spans="6:13" x14ac:dyDescent="0.25">
      <c r="F414" t="s">
        <v>2778</v>
      </c>
      <c r="G414" t="s">
        <v>3562</v>
      </c>
      <c r="I414" t="s">
        <v>2752</v>
      </c>
      <c r="J414" t="s">
        <v>3027</v>
      </c>
      <c r="L414" t="s">
        <v>312</v>
      </c>
      <c r="M414" t="s">
        <v>1728</v>
      </c>
    </row>
    <row r="415" spans="6:13" x14ac:dyDescent="0.25">
      <c r="F415" t="s">
        <v>5216</v>
      </c>
      <c r="G415" t="s">
        <v>3763</v>
      </c>
      <c r="I415" t="s">
        <v>2752</v>
      </c>
      <c r="J415" t="s">
        <v>3025</v>
      </c>
      <c r="L415" t="s">
        <v>7450</v>
      </c>
      <c r="M415" t="s">
        <v>7451</v>
      </c>
    </row>
    <row r="416" spans="6:13" x14ac:dyDescent="0.25">
      <c r="F416" t="s">
        <v>357</v>
      </c>
      <c r="G416" t="s">
        <v>4426</v>
      </c>
      <c r="I416" t="s">
        <v>5591</v>
      </c>
      <c r="J416" t="s">
        <v>953</v>
      </c>
      <c r="L416" t="s">
        <v>37</v>
      </c>
      <c r="M416" t="s">
        <v>2280</v>
      </c>
    </row>
    <row r="417" spans="6:13" x14ac:dyDescent="0.25">
      <c r="F417" t="s">
        <v>2678</v>
      </c>
      <c r="G417" t="s">
        <v>3281</v>
      </c>
      <c r="I417" t="s">
        <v>8004</v>
      </c>
      <c r="J417" t="s">
        <v>5742</v>
      </c>
      <c r="L417" t="s">
        <v>393</v>
      </c>
      <c r="M417" t="s">
        <v>3275</v>
      </c>
    </row>
    <row r="418" spans="6:13" x14ac:dyDescent="0.25">
      <c r="F418" t="s">
        <v>2691</v>
      </c>
      <c r="G418" t="s">
        <v>3640</v>
      </c>
      <c r="I418" t="s">
        <v>5666</v>
      </c>
      <c r="J418" t="s">
        <v>1017</v>
      </c>
      <c r="L418" t="s">
        <v>4832</v>
      </c>
      <c r="M418" t="s">
        <v>7708</v>
      </c>
    </row>
    <row r="419" spans="6:13" x14ac:dyDescent="0.25">
      <c r="F419" t="s">
        <v>37</v>
      </c>
      <c r="G419" t="s">
        <v>5035</v>
      </c>
      <c r="I419" t="s">
        <v>5374</v>
      </c>
      <c r="J419" t="s">
        <v>2378</v>
      </c>
      <c r="L419" t="s">
        <v>61</v>
      </c>
      <c r="M419" t="s">
        <v>2056</v>
      </c>
    </row>
    <row r="420" spans="6:13" x14ac:dyDescent="0.25">
      <c r="F420" t="s">
        <v>2673</v>
      </c>
      <c r="G420" t="s">
        <v>3775</v>
      </c>
      <c r="I420" t="s">
        <v>5844</v>
      </c>
      <c r="J420" t="s">
        <v>2489</v>
      </c>
      <c r="L420" t="s">
        <v>7213</v>
      </c>
      <c r="M420" t="s">
        <v>7214</v>
      </c>
    </row>
    <row r="421" spans="6:13" x14ac:dyDescent="0.25">
      <c r="F421" t="s">
        <v>4537</v>
      </c>
      <c r="G421" t="s">
        <v>605</v>
      </c>
      <c r="I421" t="s">
        <v>314</v>
      </c>
      <c r="J421" t="s">
        <v>787</v>
      </c>
      <c r="L421" t="s">
        <v>314</v>
      </c>
      <c r="M421" t="s">
        <v>1808</v>
      </c>
    </row>
    <row r="422" spans="6:13" x14ac:dyDescent="0.25">
      <c r="F422" t="s">
        <v>3865</v>
      </c>
      <c r="G422" t="s">
        <v>4367</v>
      </c>
      <c r="I422" t="s">
        <v>2734</v>
      </c>
      <c r="J422" t="s">
        <v>6794</v>
      </c>
      <c r="L422" t="s">
        <v>398</v>
      </c>
      <c r="M422" t="s">
        <v>7878</v>
      </c>
    </row>
    <row r="423" spans="6:13" x14ac:dyDescent="0.25">
      <c r="F423" t="s">
        <v>314</v>
      </c>
      <c r="G423" t="s">
        <v>4780</v>
      </c>
      <c r="I423" t="s">
        <v>254</v>
      </c>
      <c r="J423" t="s">
        <v>884</v>
      </c>
      <c r="L423" t="s">
        <v>284</v>
      </c>
      <c r="M423" t="s">
        <v>2617</v>
      </c>
    </row>
    <row r="424" spans="6:13" x14ac:dyDescent="0.25">
      <c r="F424" t="s">
        <v>2673</v>
      </c>
      <c r="G424" t="s">
        <v>4865</v>
      </c>
      <c r="I424" t="s">
        <v>3865</v>
      </c>
      <c r="J424" t="s">
        <v>3980</v>
      </c>
      <c r="L424" t="s">
        <v>38</v>
      </c>
      <c r="M424" t="s">
        <v>1987</v>
      </c>
    </row>
    <row r="425" spans="6:13" x14ac:dyDescent="0.25">
      <c r="F425" t="s">
        <v>2674</v>
      </c>
      <c r="G425" t="s">
        <v>3802</v>
      </c>
      <c r="I425" t="s">
        <v>5347</v>
      </c>
      <c r="J425" t="s">
        <v>5849</v>
      </c>
      <c r="L425" t="s">
        <v>38</v>
      </c>
      <c r="M425" t="s">
        <v>2080</v>
      </c>
    </row>
    <row r="426" spans="6:13" x14ac:dyDescent="0.25">
      <c r="F426" t="s">
        <v>4529</v>
      </c>
      <c r="G426" t="s">
        <v>4991</v>
      </c>
      <c r="I426" t="s">
        <v>6068</v>
      </c>
      <c r="J426" t="s">
        <v>1198</v>
      </c>
      <c r="L426" t="s">
        <v>393</v>
      </c>
      <c r="M426" t="s">
        <v>1749</v>
      </c>
    </row>
    <row r="427" spans="6:13" x14ac:dyDescent="0.25">
      <c r="F427" t="s">
        <v>4326</v>
      </c>
      <c r="G427" t="s">
        <v>4394</v>
      </c>
      <c r="I427" t="s">
        <v>6513</v>
      </c>
      <c r="J427" t="s">
        <v>6577</v>
      </c>
      <c r="L427" t="s">
        <v>316</v>
      </c>
      <c r="M427" t="s">
        <v>7347</v>
      </c>
    </row>
    <row r="428" spans="6:13" x14ac:dyDescent="0.25">
      <c r="F428" t="s">
        <v>4581</v>
      </c>
      <c r="G428" t="s">
        <v>5184</v>
      </c>
      <c r="I428" t="s">
        <v>255</v>
      </c>
      <c r="J428" t="s">
        <v>2389</v>
      </c>
      <c r="L428" t="s">
        <v>123</v>
      </c>
      <c r="M428" t="s">
        <v>2359</v>
      </c>
    </row>
    <row r="429" spans="6:13" x14ac:dyDescent="0.25">
      <c r="F429" t="s">
        <v>4322</v>
      </c>
      <c r="G429" t="s">
        <v>4414</v>
      </c>
      <c r="I429" t="s">
        <v>393</v>
      </c>
      <c r="J429" t="s">
        <v>2560</v>
      </c>
      <c r="L429" t="s">
        <v>38</v>
      </c>
      <c r="M429" t="s">
        <v>2345</v>
      </c>
    </row>
    <row r="430" spans="6:13" x14ac:dyDescent="0.25">
      <c r="F430" t="s">
        <v>37</v>
      </c>
      <c r="G430" t="s">
        <v>5152</v>
      </c>
      <c r="I430" t="s">
        <v>2752</v>
      </c>
      <c r="J430" t="s">
        <v>3008</v>
      </c>
      <c r="L430" t="s">
        <v>316</v>
      </c>
      <c r="M430" t="s">
        <v>7215</v>
      </c>
    </row>
    <row r="431" spans="6:13" x14ac:dyDescent="0.25">
      <c r="F431" t="s">
        <v>3865</v>
      </c>
      <c r="G431" t="s">
        <v>4364</v>
      </c>
      <c r="I431" t="s">
        <v>2752</v>
      </c>
      <c r="J431" t="s">
        <v>3044</v>
      </c>
      <c r="L431" t="s">
        <v>124</v>
      </c>
      <c r="M431" t="s">
        <v>7390</v>
      </c>
    </row>
    <row r="432" spans="6:13" x14ac:dyDescent="0.25">
      <c r="F432" t="s">
        <v>2778</v>
      </c>
      <c r="G432" t="s">
        <v>3773</v>
      </c>
      <c r="I432" t="s">
        <v>3891</v>
      </c>
      <c r="J432" t="s">
        <v>6324</v>
      </c>
      <c r="L432" t="s">
        <v>3865</v>
      </c>
      <c r="M432" t="s">
        <v>7227</v>
      </c>
    </row>
    <row r="433" spans="6:13" x14ac:dyDescent="0.25">
      <c r="F433" t="s">
        <v>2778</v>
      </c>
      <c r="G433" t="s">
        <v>3623</v>
      </c>
      <c r="I433" t="s">
        <v>3865</v>
      </c>
      <c r="J433" t="s">
        <v>3985</v>
      </c>
      <c r="L433" t="s">
        <v>38</v>
      </c>
      <c r="M433" t="s">
        <v>1779</v>
      </c>
    </row>
    <row r="434" spans="6:13" x14ac:dyDescent="0.25">
      <c r="F434" t="s">
        <v>3865</v>
      </c>
      <c r="G434" t="s">
        <v>4421</v>
      </c>
      <c r="I434" t="s">
        <v>314</v>
      </c>
      <c r="J434" t="s">
        <v>994</v>
      </c>
      <c r="L434" t="s">
        <v>307</v>
      </c>
      <c r="M434" t="s">
        <v>1680</v>
      </c>
    </row>
    <row r="435" spans="6:13" x14ac:dyDescent="0.25">
      <c r="F435" t="s">
        <v>2673</v>
      </c>
      <c r="G435" t="s">
        <v>4989</v>
      </c>
      <c r="I435" t="s">
        <v>554</v>
      </c>
      <c r="J435" t="s">
        <v>2979</v>
      </c>
      <c r="L435" t="s">
        <v>4581</v>
      </c>
      <c r="M435" t="s">
        <v>2230</v>
      </c>
    </row>
    <row r="436" spans="6:13" x14ac:dyDescent="0.25">
      <c r="F436" t="s">
        <v>123</v>
      </c>
      <c r="G436" t="s">
        <v>3679</v>
      </c>
      <c r="I436" t="s">
        <v>312</v>
      </c>
      <c r="J436" t="s">
        <v>6111</v>
      </c>
      <c r="L436" t="s">
        <v>38</v>
      </c>
      <c r="M436" t="s">
        <v>2158</v>
      </c>
    </row>
    <row r="437" spans="6:13" x14ac:dyDescent="0.25">
      <c r="F437" t="s">
        <v>96</v>
      </c>
      <c r="G437" t="s">
        <v>4905</v>
      </c>
      <c r="I437" t="s">
        <v>6842</v>
      </c>
      <c r="J437" t="s">
        <v>6843</v>
      </c>
      <c r="L437" t="s">
        <v>314</v>
      </c>
      <c r="M437" t="s">
        <v>1664</v>
      </c>
    </row>
    <row r="438" spans="6:13" x14ac:dyDescent="0.25">
      <c r="F438" t="s">
        <v>4529</v>
      </c>
      <c r="G438" t="s">
        <v>4779</v>
      </c>
      <c r="I438" t="s">
        <v>554</v>
      </c>
      <c r="J438" t="s">
        <v>1435</v>
      </c>
      <c r="L438" t="s">
        <v>393</v>
      </c>
      <c r="M438" t="s">
        <v>2563</v>
      </c>
    </row>
    <row r="439" spans="6:13" x14ac:dyDescent="0.25">
      <c r="F439" t="s">
        <v>4322</v>
      </c>
      <c r="G439" t="s">
        <v>4388</v>
      </c>
      <c r="I439" t="s">
        <v>339</v>
      </c>
      <c r="J439" t="s">
        <v>1490</v>
      </c>
      <c r="L439" t="s">
        <v>290</v>
      </c>
      <c r="M439" t="s">
        <v>7845</v>
      </c>
    </row>
    <row r="440" spans="6:13" x14ac:dyDescent="0.25">
      <c r="F440" t="s">
        <v>37</v>
      </c>
      <c r="G440" t="s">
        <v>4790</v>
      </c>
      <c r="I440" t="s">
        <v>314</v>
      </c>
      <c r="J440" t="s">
        <v>1099</v>
      </c>
      <c r="L440" t="s">
        <v>37</v>
      </c>
      <c r="M440" t="s">
        <v>7273</v>
      </c>
    </row>
    <row r="441" spans="6:13" x14ac:dyDescent="0.25">
      <c r="F441" t="s">
        <v>2674</v>
      </c>
      <c r="G441" t="s">
        <v>3752</v>
      </c>
      <c r="I441" t="s">
        <v>5682</v>
      </c>
      <c r="J441" t="s">
        <v>6156</v>
      </c>
      <c r="L441" t="s">
        <v>37</v>
      </c>
      <c r="M441" t="s">
        <v>7811</v>
      </c>
    </row>
    <row r="442" spans="6:13" x14ac:dyDescent="0.25">
      <c r="F442" t="s">
        <v>4322</v>
      </c>
      <c r="G442" t="s">
        <v>4323</v>
      </c>
      <c r="I442" t="s">
        <v>405</v>
      </c>
      <c r="J442" t="s">
        <v>5830</v>
      </c>
      <c r="L442" t="s">
        <v>37</v>
      </c>
      <c r="M442" t="s">
        <v>7898</v>
      </c>
    </row>
    <row r="443" spans="6:13" x14ac:dyDescent="0.25">
      <c r="F443" t="s">
        <v>37</v>
      </c>
      <c r="G443" t="s">
        <v>708</v>
      </c>
      <c r="I443" t="s">
        <v>5421</v>
      </c>
      <c r="J443" t="s">
        <v>6073</v>
      </c>
      <c r="L443" t="s">
        <v>314</v>
      </c>
      <c r="M443" t="s">
        <v>1717</v>
      </c>
    </row>
    <row r="444" spans="6:13" x14ac:dyDescent="0.25">
      <c r="F444" t="s">
        <v>4700</v>
      </c>
      <c r="G444" t="s">
        <v>3462</v>
      </c>
      <c r="I444" t="s">
        <v>5806</v>
      </c>
      <c r="J444" t="s">
        <v>1071</v>
      </c>
      <c r="L444" t="s">
        <v>290</v>
      </c>
      <c r="M444" t="s">
        <v>7554</v>
      </c>
    </row>
    <row r="445" spans="6:13" x14ac:dyDescent="0.25">
      <c r="F445" t="s">
        <v>2778</v>
      </c>
      <c r="G445" t="s">
        <v>3633</v>
      </c>
      <c r="I445" t="s">
        <v>254</v>
      </c>
      <c r="J445" t="s">
        <v>4091</v>
      </c>
      <c r="L445" t="s">
        <v>37</v>
      </c>
      <c r="M445" t="s">
        <v>7616</v>
      </c>
    </row>
    <row r="446" spans="6:13" x14ac:dyDescent="0.25">
      <c r="F446" t="s">
        <v>4529</v>
      </c>
      <c r="G446" t="s">
        <v>4576</v>
      </c>
      <c r="I446" t="s">
        <v>551</v>
      </c>
      <c r="J446" t="s">
        <v>6115</v>
      </c>
      <c r="L446" t="s">
        <v>7924</v>
      </c>
      <c r="M446" t="s">
        <v>2313</v>
      </c>
    </row>
    <row r="447" spans="6:13" x14ac:dyDescent="0.25">
      <c r="F447" t="s">
        <v>4744</v>
      </c>
      <c r="G447" t="s">
        <v>3561</v>
      </c>
      <c r="I447" t="s">
        <v>5888</v>
      </c>
      <c r="J447" t="s">
        <v>5889</v>
      </c>
      <c r="L447" t="s">
        <v>400</v>
      </c>
      <c r="M447" t="s">
        <v>7774</v>
      </c>
    </row>
    <row r="448" spans="6:13" x14ac:dyDescent="0.25">
      <c r="F448" t="s">
        <v>4322</v>
      </c>
      <c r="G448" t="s">
        <v>4438</v>
      </c>
      <c r="I448" t="s">
        <v>6694</v>
      </c>
      <c r="J448" t="s">
        <v>6695</v>
      </c>
      <c r="L448" t="s">
        <v>402</v>
      </c>
      <c r="M448" t="s">
        <v>7062</v>
      </c>
    </row>
    <row r="449" spans="6:13" x14ac:dyDescent="0.25">
      <c r="F449" t="s">
        <v>2778</v>
      </c>
      <c r="G449" t="s">
        <v>3735</v>
      </c>
      <c r="I449" t="s">
        <v>312</v>
      </c>
      <c r="J449" t="s">
        <v>1245</v>
      </c>
      <c r="L449" t="s">
        <v>7422</v>
      </c>
      <c r="M449" t="s">
        <v>1961</v>
      </c>
    </row>
    <row r="450" spans="6:13" x14ac:dyDescent="0.25">
      <c r="F450" t="s">
        <v>2685</v>
      </c>
      <c r="G450" t="s">
        <v>5018</v>
      </c>
      <c r="I450" t="s">
        <v>3949</v>
      </c>
      <c r="J450" t="s">
        <v>5522</v>
      </c>
      <c r="L450" t="s">
        <v>37</v>
      </c>
      <c r="M450" t="s">
        <v>3251</v>
      </c>
    </row>
    <row r="451" spans="6:13" x14ac:dyDescent="0.25">
      <c r="F451" t="s">
        <v>96</v>
      </c>
      <c r="G451" t="s">
        <v>4646</v>
      </c>
      <c r="I451" t="s">
        <v>6112</v>
      </c>
      <c r="J451" t="s">
        <v>6113</v>
      </c>
      <c r="L451" t="s">
        <v>7418</v>
      </c>
      <c r="M451" t="s">
        <v>1957</v>
      </c>
    </row>
    <row r="452" spans="6:13" x14ac:dyDescent="0.25">
      <c r="F452" t="s">
        <v>37</v>
      </c>
      <c r="G452" t="s">
        <v>604</v>
      </c>
      <c r="I452" t="s">
        <v>2752</v>
      </c>
      <c r="J452" t="s">
        <v>3040</v>
      </c>
      <c r="L452" t="s">
        <v>290</v>
      </c>
      <c r="M452" t="s">
        <v>6997</v>
      </c>
    </row>
    <row r="453" spans="6:13" x14ac:dyDescent="0.25">
      <c r="F453" t="s">
        <v>123</v>
      </c>
      <c r="G453" t="s">
        <v>601</v>
      </c>
      <c r="I453" t="s">
        <v>2752</v>
      </c>
      <c r="J453" t="s">
        <v>3043</v>
      </c>
      <c r="L453" t="s">
        <v>314</v>
      </c>
      <c r="M453" t="s">
        <v>2255</v>
      </c>
    </row>
    <row r="454" spans="6:13" x14ac:dyDescent="0.25">
      <c r="F454" t="s">
        <v>96</v>
      </c>
      <c r="G454" t="s">
        <v>5142</v>
      </c>
      <c r="I454" t="s">
        <v>6425</v>
      </c>
      <c r="J454" t="s">
        <v>1407</v>
      </c>
      <c r="L454" t="s">
        <v>463</v>
      </c>
      <c r="M454" t="s">
        <v>1658</v>
      </c>
    </row>
    <row r="455" spans="6:13" x14ac:dyDescent="0.25">
      <c r="F455" t="s">
        <v>4529</v>
      </c>
      <c r="G455" t="s">
        <v>4987</v>
      </c>
      <c r="I455" t="s">
        <v>5498</v>
      </c>
      <c r="J455" t="s">
        <v>905</v>
      </c>
      <c r="L455" t="s">
        <v>312</v>
      </c>
      <c r="M455" t="s">
        <v>4309</v>
      </c>
    </row>
    <row r="456" spans="6:13" x14ac:dyDescent="0.25">
      <c r="F456" t="s">
        <v>2681</v>
      </c>
      <c r="G456" t="s">
        <v>3639</v>
      </c>
      <c r="I456" t="s">
        <v>5430</v>
      </c>
      <c r="J456" t="s">
        <v>2465</v>
      </c>
      <c r="L456" t="s">
        <v>21</v>
      </c>
      <c r="M456" t="s">
        <v>2577</v>
      </c>
    </row>
    <row r="457" spans="6:13" x14ac:dyDescent="0.25">
      <c r="F457" t="s">
        <v>96</v>
      </c>
      <c r="G457" t="s">
        <v>742</v>
      </c>
      <c r="I457" t="s">
        <v>37</v>
      </c>
      <c r="J457" t="s">
        <v>969</v>
      </c>
      <c r="L457" t="s">
        <v>7550</v>
      </c>
      <c r="M457" t="s">
        <v>4244</v>
      </c>
    </row>
    <row r="458" spans="6:13" x14ac:dyDescent="0.25">
      <c r="F458" t="s">
        <v>96</v>
      </c>
      <c r="G458" t="s">
        <v>4696</v>
      </c>
      <c r="I458" t="s">
        <v>393</v>
      </c>
      <c r="J458" t="s">
        <v>4102</v>
      </c>
      <c r="L458" t="s">
        <v>50</v>
      </c>
      <c r="M458" t="s">
        <v>2331</v>
      </c>
    </row>
    <row r="459" spans="6:13" x14ac:dyDescent="0.25">
      <c r="F459" t="s">
        <v>4581</v>
      </c>
      <c r="G459" t="s">
        <v>5057</v>
      </c>
      <c r="I459" t="s">
        <v>255</v>
      </c>
      <c r="J459" t="s">
        <v>6787</v>
      </c>
      <c r="L459" t="s">
        <v>61</v>
      </c>
      <c r="M459" t="s">
        <v>1777</v>
      </c>
    </row>
    <row r="460" spans="6:13" x14ac:dyDescent="0.25">
      <c r="F460" t="s">
        <v>4787</v>
      </c>
      <c r="G460" t="s">
        <v>3560</v>
      </c>
      <c r="I460" t="s">
        <v>8013</v>
      </c>
      <c r="J460" t="s">
        <v>4045</v>
      </c>
      <c r="L460" t="s">
        <v>290</v>
      </c>
      <c r="M460" t="s">
        <v>6994</v>
      </c>
    </row>
    <row r="461" spans="6:13" x14ac:dyDescent="0.25">
      <c r="F461" t="s">
        <v>554</v>
      </c>
      <c r="G461" t="s">
        <v>3757</v>
      </c>
      <c r="I461" t="s">
        <v>287</v>
      </c>
      <c r="J461" t="s">
        <v>1436</v>
      </c>
      <c r="L461" t="s">
        <v>124</v>
      </c>
      <c r="M461" t="s">
        <v>7251</v>
      </c>
    </row>
    <row r="462" spans="6:13" x14ac:dyDescent="0.25">
      <c r="F462" t="s">
        <v>49</v>
      </c>
      <c r="G462" t="s">
        <v>719</v>
      </c>
      <c r="I462" t="s">
        <v>5416</v>
      </c>
      <c r="J462" t="s">
        <v>5724</v>
      </c>
      <c r="L462" t="s">
        <v>393</v>
      </c>
      <c r="M462" t="s">
        <v>2616</v>
      </c>
    </row>
    <row r="463" spans="6:13" x14ac:dyDescent="0.25">
      <c r="F463" t="s">
        <v>2673</v>
      </c>
      <c r="G463" t="s">
        <v>3459</v>
      </c>
      <c r="I463" t="s">
        <v>554</v>
      </c>
      <c r="J463" t="s">
        <v>8007</v>
      </c>
      <c r="L463" t="s">
        <v>393</v>
      </c>
      <c r="M463" t="s">
        <v>1760</v>
      </c>
    </row>
    <row r="464" spans="6:13" x14ac:dyDescent="0.25">
      <c r="F464" t="s">
        <v>2687</v>
      </c>
      <c r="G464" t="s">
        <v>4922</v>
      </c>
      <c r="I464" t="s">
        <v>554</v>
      </c>
      <c r="J464" t="s">
        <v>5821</v>
      </c>
      <c r="L464" t="s">
        <v>398</v>
      </c>
      <c r="M464" t="s">
        <v>7025</v>
      </c>
    </row>
    <row r="465" spans="6:13" x14ac:dyDescent="0.25">
      <c r="F465" t="s">
        <v>2778</v>
      </c>
      <c r="G465" t="s">
        <v>3496</v>
      </c>
      <c r="I465" t="s">
        <v>37</v>
      </c>
      <c r="J465" t="s">
        <v>1348</v>
      </c>
      <c r="L465" t="s">
        <v>7450</v>
      </c>
      <c r="M465" t="s">
        <v>7591</v>
      </c>
    </row>
    <row r="466" spans="6:13" x14ac:dyDescent="0.25">
      <c r="F466" t="s">
        <v>551</v>
      </c>
      <c r="G466" t="s">
        <v>3479</v>
      </c>
      <c r="I466" t="s">
        <v>5808</v>
      </c>
      <c r="J466" t="s">
        <v>6562</v>
      </c>
      <c r="L466" t="s">
        <v>290</v>
      </c>
      <c r="M466" t="s">
        <v>6993</v>
      </c>
    </row>
    <row r="467" spans="6:13" x14ac:dyDescent="0.25">
      <c r="F467" t="s">
        <v>2691</v>
      </c>
      <c r="G467" t="s">
        <v>3750</v>
      </c>
      <c r="I467" t="s">
        <v>123</v>
      </c>
      <c r="J467" t="s">
        <v>6565</v>
      </c>
      <c r="L467" t="s">
        <v>312</v>
      </c>
      <c r="M467" t="s">
        <v>2225</v>
      </c>
    </row>
    <row r="468" spans="6:13" x14ac:dyDescent="0.25">
      <c r="F468" t="s">
        <v>37</v>
      </c>
      <c r="G468" t="s">
        <v>647</v>
      </c>
      <c r="I468" t="s">
        <v>3891</v>
      </c>
      <c r="J468" t="s">
        <v>6754</v>
      </c>
      <c r="L468" t="s">
        <v>7380</v>
      </c>
      <c r="M468" t="s">
        <v>1932</v>
      </c>
    </row>
    <row r="469" spans="6:13" x14ac:dyDescent="0.25">
      <c r="F469" t="s">
        <v>2778</v>
      </c>
      <c r="G469" t="s">
        <v>3805</v>
      </c>
      <c r="I469" t="s">
        <v>551</v>
      </c>
      <c r="J469" t="s">
        <v>2788</v>
      </c>
      <c r="L469" t="s">
        <v>3865</v>
      </c>
      <c r="M469" t="s">
        <v>4166</v>
      </c>
    </row>
    <row r="470" spans="6:13" x14ac:dyDescent="0.25">
      <c r="F470" t="s">
        <v>2678</v>
      </c>
      <c r="G470" t="s">
        <v>5099</v>
      </c>
      <c r="I470" t="s">
        <v>339</v>
      </c>
      <c r="J470" t="s">
        <v>2543</v>
      </c>
      <c r="L470" t="s">
        <v>307</v>
      </c>
      <c r="M470" t="s">
        <v>2580</v>
      </c>
    </row>
    <row r="471" spans="6:13" x14ac:dyDescent="0.25">
      <c r="F471" t="s">
        <v>4664</v>
      </c>
      <c r="G471" t="s">
        <v>4665</v>
      </c>
      <c r="I471" t="s">
        <v>6629</v>
      </c>
      <c r="J471" t="s">
        <v>2386</v>
      </c>
      <c r="L471" t="s">
        <v>64</v>
      </c>
      <c r="M471" t="s">
        <v>2569</v>
      </c>
    </row>
    <row r="472" spans="6:13" x14ac:dyDescent="0.25">
      <c r="F472" t="s">
        <v>2778</v>
      </c>
      <c r="G472" t="s">
        <v>3680</v>
      </c>
      <c r="I472" t="s">
        <v>287</v>
      </c>
      <c r="J472" t="s">
        <v>1073</v>
      </c>
      <c r="L472" t="s">
        <v>314</v>
      </c>
      <c r="M472" t="s">
        <v>2112</v>
      </c>
    </row>
    <row r="473" spans="6:13" x14ac:dyDescent="0.25">
      <c r="F473" t="s">
        <v>5136</v>
      </c>
      <c r="G473" t="s">
        <v>3608</v>
      </c>
      <c r="I473" t="s">
        <v>554</v>
      </c>
      <c r="J473" t="s">
        <v>998</v>
      </c>
      <c r="L473" t="s">
        <v>314</v>
      </c>
      <c r="M473" t="s">
        <v>2286</v>
      </c>
    </row>
    <row r="474" spans="6:13" x14ac:dyDescent="0.25">
      <c r="F474" t="s">
        <v>5172</v>
      </c>
      <c r="G474" t="s">
        <v>3608</v>
      </c>
      <c r="I474" t="s">
        <v>3949</v>
      </c>
      <c r="J474" t="s">
        <v>6080</v>
      </c>
      <c r="L474" t="s">
        <v>290</v>
      </c>
      <c r="M474" t="s">
        <v>7498</v>
      </c>
    </row>
    <row r="475" spans="6:13" x14ac:dyDescent="0.25">
      <c r="F475" t="s">
        <v>546</v>
      </c>
      <c r="G475" t="s">
        <v>762</v>
      </c>
      <c r="I475" t="s">
        <v>6078</v>
      </c>
      <c r="J475" t="s">
        <v>6079</v>
      </c>
      <c r="L475" t="s">
        <v>37</v>
      </c>
      <c r="M475" t="s">
        <v>7671</v>
      </c>
    </row>
    <row r="476" spans="6:13" x14ac:dyDescent="0.25">
      <c r="F476" t="s">
        <v>4579</v>
      </c>
      <c r="G476" t="s">
        <v>4580</v>
      </c>
      <c r="I476" t="s">
        <v>2752</v>
      </c>
      <c r="J476" t="s">
        <v>4019</v>
      </c>
      <c r="L476" t="s">
        <v>3865</v>
      </c>
      <c r="M476" t="s">
        <v>7152</v>
      </c>
    </row>
    <row r="477" spans="6:13" x14ac:dyDescent="0.25">
      <c r="F477" t="s">
        <v>96</v>
      </c>
      <c r="G477" t="s">
        <v>4841</v>
      </c>
      <c r="I477" t="s">
        <v>2752</v>
      </c>
      <c r="J477" t="s">
        <v>4124</v>
      </c>
      <c r="L477" t="s">
        <v>7728</v>
      </c>
      <c r="M477" t="s">
        <v>2184</v>
      </c>
    </row>
    <row r="478" spans="6:13" x14ac:dyDescent="0.25">
      <c r="F478" t="s">
        <v>2680</v>
      </c>
      <c r="G478" t="s">
        <v>3798</v>
      </c>
      <c r="I478" t="s">
        <v>2752</v>
      </c>
      <c r="J478" t="s">
        <v>4058</v>
      </c>
      <c r="L478" t="s">
        <v>461</v>
      </c>
      <c r="M478" t="s">
        <v>7128</v>
      </c>
    </row>
    <row r="479" spans="6:13" x14ac:dyDescent="0.25">
      <c r="F479" t="s">
        <v>2777</v>
      </c>
      <c r="G479" t="s">
        <v>3717</v>
      </c>
      <c r="I479" t="s">
        <v>2752</v>
      </c>
      <c r="J479" t="s">
        <v>4040</v>
      </c>
      <c r="L479" t="s">
        <v>357</v>
      </c>
      <c r="M479" t="s">
        <v>6899</v>
      </c>
    </row>
    <row r="480" spans="6:13" x14ac:dyDescent="0.25">
      <c r="F480" t="s">
        <v>4966</v>
      </c>
      <c r="G480" t="s">
        <v>2371</v>
      </c>
      <c r="I480" t="s">
        <v>5470</v>
      </c>
      <c r="J480" t="s">
        <v>5471</v>
      </c>
      <c r="L480" t="s">
        <v>461</v>
      </c>
      <c r="M480" t="s">
        <v>7508</v>
      </c>
    </row>
    <row r="481" spans="6:13" x14ac:dyDescent="0.25">
      <c r="F481" t="s">
        <v>2681</v>
      </c>
      <c r="G481" t="s">
        <v>3652</v>
      </c>
      <c r="I481" t="s">
        <v>5398</v>
      </c>
      <c r="J481" t="s">
        <v>2987</v>
      </c>
      <c r="L481" t="s">
        <v>123</v>
      </c>
      <c r="M481" t="s">
        <v>1886</v>
      </c>
    </row>
    <row r="482" spans="6:13" x14ac:dyDescent="0.25">
      <c r="F482" t="s">
        <v>4322</v>
      </c>
      <c r="G482" t="s">
        <v>4384</v>
      </c>
      <c r="I482" t="s">
        <v>5875</v>
      </c>
      <c r="J482" t="s">
        <v>2493</v>
      </c>
      <c r="L482" t="s">
        <v>463</v>
      </c>
      <c r="M482" t="s">
        <v>7118</v>
      </c>
    </row>
    <row r="483" spans="6:13" x14ac:dyDescent="0.25">
      <c r="F483" t="s">
        <v>3865</v>
      </c>
      <c r="G483" t="s">
        <v>4337</v>
      </c>
      <c r="I483" t="s">
        <v>255</v>
      </c>
      <c r="J483" t="s">
        <v>6607</v>
      </c>
      <c r="L483" t="s">
        <v>463</v>
      </c>
      <c r="M483" t="s">
        <v>1875</v>
      </c>
    </row>
    <row r="484" spans="6:13" x14ac:dyDescent="0.25">
      <c r="F484" t="s">
        <v>546</v>
      </c>
      <c r="G484" t="s">
        <v>625</v>
      </c>
      <c r="I484" t="s">
        <v>6869</v>
      </c>
      <c r="J484" t="s">
        <v>1642</v>
      </c>
      <c r="L484" t="s">
        <v>312</v>
      </c>
      <c r="M484" t="s">
        <v>2005</v>
      </c>
    </row>
    <row r="485" spans="6:13" x14ac:dyDescent="0.25">
      <c r="F485" t="s">
        <v>5058</v>
      </c>
      <c r="G485" t="s">
        <v>3340</v>
      </c>
      <c r="I485" t="s">
        <v>5461</v>
      </c>
      <c r="J485" t="s">
        <v>895</v>
      </c>
      <c r="L485" t="s">
        <v>37</v>
      </c>
      <c r="M485" t="s">
        <v>1702</v>
      </c>
    </row>
    <row r="486" spans="6:13" x14ac:dyDescent="0.25">
      <c r="F486" t="s">
        <v>357</v>
      </c>
      <c r="G486" t="s">
        <v>4374</v>
      </c>
      <c r="I486" t="s">
        <v>6359</v>
      </c>
      <c r="J486" t="s">
        <v>6360</v>
      </c>
      <c r="L486" t="s">
        <v>37</v>
      </c>
      <c r="M486" t="s">
        <v>7663</v>
      </c>
    </row>
    <row r="487" spans="6:13" x14ac:dyDescent="0.25">
      <c r="F487" t="s">
        <v>588</v>
      </c>
      <c r="G487" t="s">
        <v>3672</v>
      </c>
      <c r="I487" t="s">
        <v>405</v>
      </c>
      <c r="J487" t="s">
        <v>6092</v>
      </c>
      <c r="L487" t="s">
        <v>314</v>
      </c>
      <c r="M487" t="s">
        <v>2135</v>
      </c>
    </row>
    <row r="488" spans="6:13" x14ac:dyDescent="0.25">
      <c r="F488" t="s">
        <v>96</v>
      </c>
      <c r="G488" t="s">
        <v>633</v>
      </c>
      <c r="I488" t="s">
        <v>5682</v>
      </c>
      <c r="J488" t="s">
        <v>5871</v>
      </c>
      <c r="L488" t="s">
        <v>314</v>
      </c>
      <c r="M488" t="s">
        <v>1678</v>
      </c>
    </row>
    <row r="489" spans="6:13" x14ac:dyDescent="0.25">
      <c r="F489" t="s">
        <v>46</v>
      </c>
      <c r="G489" t="s">
        <v>670</v>
      </c>
      <c r="I489" t="s">
        <v>3912</v>
      </c>
      <c r="J489" t="s">
        <v>5485</v>
      </c>
      <c r="L489" t="s">
        <v>3865</v>
      </c>
      <c r="M489" t="s">
        <v>4292</v>
      </c>
    </row>
    <row r="490" spans="6:13" x14ac:dyDescent="0.25">
      <c r="F490" t="s">
        <v>4788</v>
      </c>
      <c r="G490" t="s">
        <v>703</v>
      </c>
      <c r="I490" t="s">
        <v>5609</v>
      </c>
      <c r="J490" t="s">
        <v>5610</v>
      </c>
      <c r="L490" t="s">
        <v>393</v>
      </c>
      <c r="M490" t="s">
        <v>2637</v>
      </c>
    </row>
    <row r="491" spans="6:13" x14ac:dyDescent="0.25">
      <c r="F491" t="s">
        <v>486</v>
      </c>
      <c r="G491" t="s">
        <v>662</v>
      </c>
      <c r="I491" t="s">
        <v>5594</v>
      </c>
      <c r="J491" t="s">
        <v>954</v>
      </c>
      <c r="L491" t="s">
        <v>7084</v>
      </c>
      <c r="M491" t="s">
        <v>1770</v>
      </c>
    </row>
    <row r="492" spans="6:13" x14ac:dyDescent="0.25">
      <c r="F492" t="s">
        <v>5151</v>
      </c>
      <c r="G492" t="s">
        <v>3567</v>
      </c>
      <c r="I492" t="s">
        <v>5319</v>
      </c>
      <c r="J492" t="s">
        <v>6106</v>
      </c>
      <c r="L492" t="s">
        <v>37</v>
      </c>
      <c r="M492" t="s">
        <v>7466</v>
      </c>
    </row>
    <row r="493" spans="6:13" x14ac:dyDescent="0.25">
      <c r="F493" t="s">
        <v>3865</v>
      </c>
      <c r="G493" t="s">
        <v>4427</v>
      </c>
      <c r="I493" t="s">
        <v>5250</v>
      </c>
      <c r="J493" t="s">
        <v>5767</v>
      </c>
      <c r="L493" t="s">
        <v>314</v>
      </c>
      <c r="M493" t="s">
        <v>2138</v>
      </c>
    </row>
    <row r="494" spans="6:13" x14ac:dyDescent="0.25">
      <c r="F494" t="s">
        <v>3865</v>
      </c>
      <c r="G494" t="s">
        <v>4339</v>
      </c>
      <c r="I494" t="s">
        <v>5476</v>
      </c>
      <c r="J494" t="s">
        <v>6493</v>
      </c>
      <c r="L494" t="s">
        <v>4631</v>
      </c>
      <c r="M494" t="s">
        <v>2236</v>
      </c>
    </row>
    <row r="495" spans="6:13" x14ac:dyDescent="0.25">
      <c r="F495" t="s">
        <v>4557</v>
      </c>
      <c r="G495" t="s">
        <v>3303</v>
      </c>
      <c r="I495" t="s">
        <v>5571</v>
      </c>
      <c r="J495" t="s">
        <v>5572</v>
      </c>
      <c r="L495" t="s">
        <v>37</v>
      </c>
      <c r="M495" t="s">
        <v>2249</v>
      </c>
    </row>
    <row r="496" spans="6:13" x14ac:dyDescent="0.25">
      <c r="F496" t="s">
        <v>584</v>
      </c>
      <c r="G496" t="s">
        <v>3741</v>
      </c>
      <c r="I496" t="s">
        <v>5573</v>
      </c>
      <c r="J496" t="s">
        <v>939</v>
      </c>
      <c r="L496" t="s">
        <v>314</v>
      </c>
      <c r="M496" t="s">
        <v>1802</v>
      </c>
    </row>
    <row r="497" spans="6:13" x14ac:dyDescent="0.25">
      <c r="F497" t="s">
        <v>2673</v>
      </c>
      <c r="G497" t="s">
        <v>3337</v>
      </c>
      <c r="I497" t="s">
        <v>2752</v>
      </c>
      <c r="J497" t="s">
        <v>4060</v>
      </c>
      <c r="L497" t="s">
        <v>393</v>
      </c>
      <c r="M497" t="s">
        <v>3104</v>
      </c>
    </row>
    <row r="498" spans="6:13" x14ac:dyDescent="0.25">
      <c r="F498" t="s">
        <v>2687</v>
      </c>
      <c r="G498" t="s">
        <v>3541</v>
      </c>
      <c r="I498" t="s">
        <v>254</v>
      </c>
      <c r="J498" t="s">
        <v>3926</v>
      </c>
      <c r="L498" t="s">
        <v>37</v>
      </c>
      <c r="M498" t="s">
        <v>6933</v>
      </c>
    </row>
    <row r="499" spans="6:13" x14ac:dyDescent="0.25">
      <c r="F499" t="s">
        <v>4326</v>
      </c>
      <c r="G499" t="s">
        <v>4416</v>
      </c>
      <c r="I499" t="s">
        <v>314</v>
      </c>
      <c r="J499" t="s">
        <v>1565</v>
      </c>
      <c r="L499" t="s">
        <v>314</v>
      </c>
      <c r="M499" t="s">
        <v>1916</v>
      </c>
    </row>
    <row r="500" spans="6:13" x14ac:dyDescent="0.25">
      <c r="F500" t="s">
        <v>4322</v>
      </c>
      <c r="G500" t="s">
        <v>4417</v>
      </c>
      <c r="I500" t="s">
        <v>395</v>
      </c>
      <c r="J500" t="s">
        <v>6166</v>
      </c>
      <c r="L500" t="s">
        <v>290</v>
      </c>
      <c r="M500" t="s">
        <v>4197</v>
      </c>
    </row>
    <row r="501" spans="6:13" x14ac:dyDescent="0.25">
      <c r="F501" t="s">
        <v>37</v>
      </c>
      <c r="G501" t="s">
        <v>768</v>
      </c>
      <c r="I501" t="s">
        <v>5720</v>
      </c>
      <c r="J501" t="s">
        <v>6469</v>
      </c>
      <c r="L501" t="s">
        <v>461</v>
      </c>
      <c r="M501" t="s">
        <v>1849</v>
      </c>
    </row>
    <row r="502" spans="6:13" x14ac:dyDescent="0.25">
      <c r="F502" t="s">
        <v>2778</v>
      </c>
      <c r="G502" t="s">
        <v>3523</v>
      </c>
      <c r="I502" t="s">
        <v>3865</v>
      </c>
      <c r="J502" t="s">
        <v>4013</v>
      </c>
      <c r="L502" t="s">
        <v>3920</v>
      </c>
      <c r="M502" t="s">
        <v>4297</v>
      </c>
    </row>
    <row r="503" spans="6:13" x14ac:dyDescent="0.25">
      <c r="F503" t="s">
        <v>402</v>
      </c>
      <c r="G503" t="s">
        <v>691</v>
      </c>
      <c r="I503" t="s">
        <v>91</v>
      </c>
      <c r="J503" t="s">
        <v>1082</v>
      </c>
      <c r="L503" t="s">
        <v>46</v>
      </c>
      <c r="M503" t="s">
        <v>7202</v>
      </c>
    </row>
    <row r="504" spans="6:13" x14ac:dyDescent="0.25">
      <c r="F504" t="s">
        <v>2673</v>
      </c>
      <c r="G504" t="s">
        <v>4550</v>
      </c>
      <c r="I504" t="s">
        <v>312</v>
      </c>
      <c r="J504" t="s">
        <v>5856</v>
      </c>
      <c r="L504" t="s">
        <v>393</v>
      </c>
      <c r="M504" t="s">
        <v>2575</v>
      </c>
    </row>
    <row r="505" spans="6:13" x14ac:dyDescent="0.25">
      <c r="F505" t="s">
        <v>588</v>
      </c>
      <c r="G505" t="s">
        <v>3363</v>
      </c>
      <c r="I505" t="s">
        <v>6411</v>
      </c>
      <c r="J505" t="s">
        <v>1398</v>
      </c>
      <c r="L505" t="s">
        <v>405</v>
      </c>
      <c r="M505" t="s">
        <v>2638</v>
      </c>
    </row>
    <row r="506" spans="6:13" x14ac:dyDescent="0.25">
      <c r="F506" t="s">
        <v>5119</v>
      </c>
      <c r="G506" t="s">
        <v>3469</v>
      </c>
      <c r="I506" t="s">
        <v>3865</v>
      </c>
      <c r="J506" t="s">
        <v>3941</v>
      </c>
      <c r="L506" t="s">
        <v>393</v>
      </c>
      <c r="M506" t="s">
        <v>3126</v>
      </c>
    </row>
    <row r="507" spans="6:13" x14ac:dyDescent="0.25">
      <c r="F507" t="s">
        <v>549</v>
      </c>
      <c r="G507" t="s">
        <v>641</v>
      </c>
      <c r="I507" t="s">
        <v>6061</v>
      </c>
      <c r="J507" t="s">
        <v>6062</v>
      </c>
      <c r="L507" t="s">
        <v>37</v>
      </c>
      <c r="M507" t="s">
        <v>7810</v>
      </c>
    </row>
    <row r="508" spans="6:13" x14ac:dyDescent="0.25">
      <c r="F508" t="s">
        <v>402</v>
      </c>
      <c r="G508" t="s">
        <v>749</v>
      </c>
      <c r="I508" t="s">
        <v>255</v>
      </c>
      <c r="J508" t="s">
        <v>6807</v>
      </c>
      <c r="L508" t="s">
        <v>398</v>
      </c>
      <c r="M508" t="s">
        <v>7090</v>
      </c>
    </row>
    <row r="509" spans="6:13" x14ac:dyDescent="0.25">
      <c r="F509" t="s">
        <v>400</v>
      </c>
      <c r="G509" t="s">
        <v>3320</v>
      </c>
      <c r="I509" t="s">
        <v>2752</v>
      </c>
      <c r="J509" t="s">
        <v>3071</v>
      </c>
      <c r="L509" t="s">
        <v>312</v>
      </c>
      <c r="M509" t="s">
        <v>2163</v>
      </c>
    </row>
    <row r="510" spans="6:13" x14ac:dyDescent="0.25">
      <c r="F510" t="s">
        <v>4637</v>
      </c>
      <c r="G510" t="s">
        <v>3399</v>
      </c>
      <c r="I510" t="s">
        <v>2752</v>
      </c>
      <c r="J510" t="s">
        <v>3077</v>
      </c>
      <c r="L510" t="s">
        <v>39</v>
      </c>
      <c r="M510" t="s">
        <v>2189</v>
      </c>
    </row>
    <row r="511" spans="6:13" x14ac:dyDescent="0.25">
      <c r="F511" t="s">
        <v>37</v>
      </c>
      <c r="G511" t="s">
        <v>5166</v>
      </c>
      <c r="I511" t="s">
        <v>2752</v>
      </c>
      <c r="J511" t="s">
        <v>3062</v>
      </c>
      <c r="L511" t="s">
        <v>398</v>
      </c>
      <c r="M511" t="s">
        <v>6990</v>
      </c>
    </row>
    <row r="512" spans="6:13" x14ac:dyDescent="0.25">
      <c r="F512" t="s">
        <v>4752</v>
      </c>
      <c r="G512" t="s">
        <v>690</v>
      </c>
      <c r="I512" t="s">
        <v>2752</v>
      </c>
      <c r="J512" t="s">
        <v>3045</v>
      </c>
      <c r="L512" t="s">
        <v>461</v>
      </c>
      <c r="M512" t="s">
        <v>7325</v>
      </c>
    </row>
    <row r="513" spans="6:13" x14ac:dyDescent="0.25">
      <c r="F513" t="s">
        <v>4791</v>
      </c>
      <c r="G513" t="s">
        <v>705</v>
      </c>
      <c r="I513" t="s">
        <v>393</v>
      </c>
      <c r="J513" t="s">
        <v>3987</v>
      </c>
      <c r="L513" t="s">
        <v>124</v>
      </c>
      <c r="M513" t="s">
        <v>7131</v>
      </c>
    </row>
    <row r="514" spans="6:13" x14ac:dyDescent="0.25">
      <c r="F514" t="s">
        <v>2777</v>
      </c>
      <c r="G514" t="s">
        <v>3721</v>
      </c>
      <c r="I514" t="s">
        <v>312</v>
      </c>
      <c r="J514" t="s">
        <v>6593</v>
      </c>
      <c r="L514" t="s">
        <v>312</v>
      </c>
      <c r="M514" t="s">
        <v>1950</v>
      </c>
    </row>
    <row r="515" spans="6:13" x14ac:dyDescent="0.25">
      <c r="F515" t="s">
        <v>2778</v>
      </c>
      <c r="G515" t="s">
        <v>3747</v>
      </c>
      <c r="I515" t="s">
        <v>5574</v>
      </c>
      <c r="J515" t="s">
        <v>1396</v>
      </c>
      <c r="L515" t="s">
        <v>3865</v>
      </c>
      <c r="M515" t="s">
        <v>7524</v>
      </c>
    </row>
    <row r="516" spans="6:13" x14ac:dyDescent="0.25">
      <c r="F516" t="s">
        <v>4326</v>
      </c>
      <c r="G516" t="s">
        <v>4353</v>
      </c>
      <c r="I516" t="s">
        <v>5322</v>
      </c>
      <c r="J516" t="s">
        <v>2838</v>
      </c>
      <c r="L516" t="s">
        <v>37</v>
      </c>
      <c r="M516" t="s">
        <v>7223</v>
      </c>
    </row>
    <row r="517" spans="6:13" x14ac:dyDescent="0.25">
      <c r="F517" t="s">
        <v>5100</v>
      </c>
      <c r="G517" t="s">
        <v>3427</v>
      </c>
      <c r="I517" t="s">
        <v>6857</v>
      </c>
      <c r="J517" t="s">
        <v>6858</v>
      </c>
      <c r="L517" t="s">
        <v>393</v>
      </c>
      <c r="M517" t="s">
        <v>2592</v>
      </c>
    </row>
    <row r="518" spans="6:13" x14ac:dyDescent="0.25">
      <c r="F518" t="s">
        <v>2691</v>
      </c>
      <c r="G518" t="s">
        <v>3339</v>
      </c>
      <c r="I518" t="s">
        <v>5474</v>
      </c>
      <c r="J518" t="s">
        <v>5475</v>
      </c>
      <c r="L518" t="s">
        <v>393</v>
      </c>
      <c r="M518" t="s">
        <v>3164</v>
      </c>
    </row>
    <row r="519" spans="6:13" x14ac:dyDescent="0.25">
      <c r="F519" t="s">
        <v>546</v>
      </c>
      <c r="G519" t="s">
        <v>623</v>
      </c>
      <c r="I519" t="s">
        <v>5682</v>
      </c>
      <c r="J519" t="s">
        <v>6521</v>
      </c>
      <c r="L519" t="s">
        <v>402</v>
      </c>
      <c r="M519" t="s">
        <v>7306</v>
      </c>
    </row>
    <row r="520" spans="6:13" x14ac:dyDescent="0.25">
      <c r="F520" t="s">
        <v>4941</v>
      </c>
      <c r="G520" t="s">
        <v>3723</v>
      </c>
      <c r="I520" t="s">
        <v>6109</v>
      </c>
      <c r="J520" t="s">
        <v>6110</v>
      </c>
      <c r="L520" t="s">
        <v>393</v>
      </c>
      <c r="M520" t="s">
        <v>3205</v>
      </c>
    </row>
    <row r="521" spans="6:13" x14ac:dyDescent="0.25">
      <c r="F521" t="s">
        <v>46</v>
      </c>
      <c r="G521" t="s">
        <v>3724</v>
      </c>
      <c r="I521" t="s">
        <v>2752</v>
      </c>
      <c r="J521" t="s">
        <v>4123</v>
      </c>
      <c r="L521" t="s">
        <v>37</v>
      </c>
      <c r="M521" t="s">
        <v>4283</v>
      </c>
    </row>
    <row r="522" spans="6:13" x14ac:dyDescent="0.25">
      <c r="F522" t="s">
        <v>2678</v>
      </c>
      <c r="G522" t="s">
        <v>3468</v>
      </c>
      <c r="I522" t="s">
        <v>339</v>
      </c>
      <c r="J522" t="s">
        <v>6708</v>
      </c>
      <c r="L522" t="s">
        <v>37</v>
      </c>
      <c r="M522" t="s">
        <v>7378</v>
      </c>
    </row>
    <row r="523" spans="6:13" x14ac:dyDescent="0.25">
      <c r="F523" t="s">
        <v>2778</v>
      </c>
      <c r="G523" t="s">
        <v>3319</v>
      </c>
      <c r="I523" t="s">
        <v>6746</v>
      </c>
      <c r="J523" t="s">
        <v>6747</v>
      </c>
      <c r="L523" t="s">
        <v>37</v>
      </c>
      <c r="M523" t="s">
        <v>7576</v>
      </c>
    </row>
    <row r="524" spans="6:13" x14ac:dyDescent="0.25">
      <c r="F524" t="s">
        <v>559</v>
      </c>
      <c r="G524" t="s">
        <v>694</v>
      </c>
      <c r="I524" t="s">
        <v>6152</v>
      </c>
      <c r="J524" t="s">
        <v>2505</v>
      </c>
      <c r="L524" t="s">
        <v>393</v>
      </c>
      <c r="M524" t="s">
        <v>2599</v>
      </c>
    </row>
    <row r="525" spans="6:13" x14ac:dyDescent="0.25">
      <c r="F525" t="s">
        <v>2681</v>
      </c>
      <c r="G525" t="s">
        <v>3408</v>
      </c>
      <c r="I525" t="s">
        <v>254</v>
      </c>
      <c r="J525" t="s">
        <v>824</v>
      </c>
      <c r="L525" t="s">
        <v>124</v>
      </c>
      <c r="M525" t="s">
        <v>7077</v>
      </c>
    </row>
    <row r="526" spans="6:13" x14ac:dyDescent="0.25">
      <c r="F526" t="s">
        <v>314</v>
      </c>
      <c r="G526" t="s">
        <v>4566</v>
      </c>
      <c r="I526" t="s">
        <v>6313</v>
      </c>
      <c r="J526" t="s">
        <v>2906</v>
      </c>
      <c r="L526" t="s">
        <v>37</v>
      </c>
      <c r="M526" t="s">
        <v>7225</v>
      </c>
    </row>
    <row r="527" spans="6:13" x14ac:dyDescent="0.25">
      <c r="F527" t="s">
        <v>4674</v>
      </c>
      <c r="G527" t="s">
        <v>659</v>
      </c>
      <c r="I527" t="s">
        <v>47</v>
      </c>
      <c r="J527" t="s">
        <v>777</v>
      </c>
      <c r="L527" t="s">
        <v>124</v>
      </c>
      <c r="M527" t="s">
        <v>7274</v>
      </c>
    </row>
    <row r="528" spans="6:13" x14ac:dyDescent="0.25">
      <c r="F528" t="s">
        <v>314</v>
      </c>
      <c r="G528" t="s">
        <v>4614</v>
      </c>
      <c r="I528" t="s">
        <v>6402</v>
      </c>
      <c r="J528" t="s">
        <v>2530</v>
      </c>
      <c r="L528" t="s">
        <v>37</v>
      </c>
      <c r="M528" t="s">
        <v>7042</v>
      </c>
    </row>
    <row r="529" spans="6:13" x14ac:dyDescent="0.25">
      <c r="F529" t="s">
        <v>4670</v>
      </c>
      <c r="G529" t="s">
        <v>655</v>
      </c>
      <c r="I529" t="s">
        <v>1</v>
      </c>
      <c r="J529" t="s">
        <v>5489</v>
      </c>
      <c r="L529" t="s">
        <v>461</v>
      </c>
      <c r="M529" t="s">
        <v>2203</v>
      </c>
    </row>
    <row r="530" spans="6:13" x14ac:dyDescent="0.25">
      <c r="F530" t="s">
        <v>2678</v>
      </c>
      <c r="G530" t="s">
        <v>3375</v>
      </c>
      <c r="I530" t="s">
        <v>5682</v>
      </c>
      <c r="J530" t="s">
        <v>6534</v>
      </c>
      <c r="L530" t="s">
        <v>393</v>
      </c>
      <c r="M530" t="s">
        <v>2584</v>
      </c>
    </row>
    <row r="531" spans="6:13" x14ac:dyDescent="0.25">
      <c r="F531" t="s">
        <v>3865</v>
      </c>
      <c r="G531" t="s">
        <v>4399</v>
      </c>
      <c r="I531" t="s">
        <v>551</v>
      </c>
      <c r="J531" t="s">
        <v>2995</v>
      </c>
      <c r="L531" t="s">
        <v>7011</v>
      </c>
      <c r="M531" t="s">
        <v>1724</v>
      </c>
    </row>
    <row r="532" spans="6:13" x14ac:dyDescent="0.25">
      <c r="F532" t="s">
        <v>3865</v>
      </c>
      <c r="G532" t="s">
        <v>4434</v>
      </c>
      <c r="I532" t="s">
        <v>3949</v>
      </c>
      <c r="J532" t="s">
        <v>5908</v>
      </c>
      <c r="L532" t="s">
        <v>39</v>
      </c>
      <c r="M532" t="s">
        <v>2285</v>
      </c>
    </row>
    <row r="533" spans="6:13" x14ac:dyDescent="0.25">
      <c r="F533" t="s">
        <v>2674</v>
      </c>
      <c r="G533" t="s">
        <v>3759</v>
      </c>
      <c r="I533" t="s">
        <v>2747</v>
      </c>
      <c r="J533" t="s">
        <v>4134</v>
      </c>
      <c r="L533" t="s">
        <v>402</v>
      </c>
      <c r="M533" t="s">
        <v>7235</v>
      </c>
    </row>
    <row r="534" spans="6:13" x14ac:dyDescent="0.25">
      <c r="F534" t="s">
        <v>5100</v>
      </c>
      <c r="G534" t="s">
        <v>3616</v>
      </c>
      <c r="I534" t="s">
        <v>2362</v>
      </c>
      <c r="J534" t="s">
        <v>6804</v>
      </c>
      <c r="L534" t="s">
        <v>2362</v>
      </c>
      <c r="M534" t="s">
        <v>4150</v>
      </c>
    </row>
    <row r="535" spans="6:13" x14ac:dyDescent="0.25">
      <c r="F535" t="s">
        <v>357</v>
      </c>
      <c r="G535" t="s">
        <v>4358</v>
      </c>
      <c r="I535" t="s">
        <v>2752</v>
      </c>
      <c r="J535" t="s">
        <v>3021</v>
      </c>
      <c r="L535" t="s">
        <v>7641</v>
      </c>
      <c r="M535" t="s">
        <v>2125</v>
      </c>
    </row>
    <row r="536" spans="6:13" x14ac:dyDescent="0.25">
      <c r="F536" t="s">
        <v>5052</v>
      </c>
      <c r="G536" t="s">
        <v>4577</v>
      </c>
      <c r="I536" t="s">
        <v>2752</v>
      </c>
      <c r="J536" t="s">
        <v>3064</v>
      </c>
      <c r="L536" t="s">
        <v>37</v>
      </c>
      <c r="M536" t="s">
        <v>7522</v>
      </c>
    </row>
    <row r="537" spans="6:13" x14ac:dyDescent="0.25">
      <c r="F537" t="s">
        <v>4638</v>
      </c>
      <c r="G537" t="s">
        <v>644</v>
      </c>
      <c r="I537" t="s">
        <v>92</v>
      </c>
      <c r="J537" t="s">
        <v>886</v>
      </c>
      <c r="L537" t="s">
        <v>21</v>
      </c>
      <c r="M537" t="s">
        <v>2137</v>
      </c>
    </row>
    <row r="538" spans="6:13" x14ac:dyDescent="0.25">
      <c r="F538" t="s">
        <v>2673</v>
      </c>
      <c r="G538" t="s">
        <v>3344</v>
      </c>
      <c r="I538" t="s">
        <v>6449</v>
      </c>
      <c r="J538" t="s">
        <v>6450</v>
      </c>
      <c r="L538" t="s">
        <v>461</v>
      </c>
      <c r="M538" t="s">
        <v>6918</v>
      </c>
    </row>
    <row r="539" spans="6:13" x14ac:dyDescent="0.25">
      <c r="F539" t="s">
        <v>546</v>
      </c>
      <c r="G539" t="s">
        <v>722</v>
      </c>
      <c r="I539" t="s">
        <v>254</v>
      </c>
      <c r="J539" t="s">
        <v>1045</v>
      </c>
      <c r="L539" t="s">
        <v>39</v>
      </c>
      <c r="M539" t="s">
        <v>2049</v>
      </c>
    </row>
    <row r="540" spans="6:13" x14ac:dyDescent="0.25">
      <c r="F540" t="s">
        <v>2679</v>
      </c>
      <c r="G540" t="s">
        <v>3675</v>
      </c>
      <c r="I540" t="s">
        <v>5411</v>
      </c>
      <c r="J540" t="s">
        <v>5412</v>
      </c>
      <c r="L540" t="s">
        <v>398</v>
      </c>
      <c r="M540" t="s">
        <v>7470</v>
      </c>
    </row>
    <row r="541" spans="6:13" x14ac:dyDescent="0.25">
      <c r="F541" t="s">
        <v>123</v>
      </c>
      <c r="G541" t="s">
        <v>4601</v>
      </c>
      <c r="I541" t="s">
        <v>296</v>
      </c>
      <c r="J541" t="s">
        <v>2531</v>
      </c>
      <c r="L541" t="s">
        <v>37</v>
      </c>
      <c r="M541" t="s">
        <v>7861</v>
      </c>
    </row>
    <row r="542" spans="6:13" x14ac:dyDescent="0.25">
      <c r="F542" t="s">
        <v>402</v>
      </c>
      <c r="G542" t="s">
        <v>629</v>
      </c>
      <c r="I542" t="s">
        <v>3865</v>
      </c>
      <c r="J542" t="s">
        <v>4090</v>
      </c>
      <c r="L542" t="s">
        <v>393</v>
      </c>
      <c r="M542" t="s">
        <v>2570</v>
      </c>
    </row>
    <row r="543" spans="6:13" x14ac:dyDescent="0.25">
      <c r="F543" t="s">
        <v>584</v>
      </c>
      <c r="G543" t="s">
        <v>3778</v>
      </c>
      <c r="I543" t="s">
        <v>314</v>
      </c>
      <c r="J543" t="s">
        <v>2891</v>
      </c>
      <c r="L543" t="s">
        <v>398</v>
      </c>
      <c r="M543" t="s">
        <v>7609</v>
      </c>
    </row>
    <row r="544" spans="6:13" x14ac:dyDescent="0.25">
      <c r="F544" t="s">
        <v>138</v>
      </c>
      <c r="G544" t="s">
        <v>3800</v>
      </c>
      <c r="I544" t="s">
        <v>3891</v>
      </c>
      <c r="J544" t="s">
        <v>5508</v>
      </c>
      <c r="L544" t="s">
        <v>39</v>
      </c>
      <c r="M544" t="s">
        <v>1988</v>
      </c>
    </row>
    <row r="545" spans="6:13" x14ac:dyDescent="0.25">
      <c r="F545" t="s">
        <v>5162</v>
      </c>
      <c r="G545" t="s">
        <v>3589</v>
      </c>
      <c r="I545" t="s">
        <v>2752</v>
      </c>
      <c r="J545" t="s">
        <v>3886</v>
      </c>
      <c r="L545" t="s">
        <v>7083</v>
      </c>
      <c r="M545" t="s">
        <v>1769</v>
      </c>
    </row>
    <row r="546" spans="6:13" x14ac:dyDescent="0.25">
      <c r="F546" t="s">
        <v>549</v>
      </c>
      <c r="G546" t="s">
        <v>3631</v>
      </c>
      <c r="I546" t="s">
        <v>2752</v>
      </c>
      <c r="J546" t="s">
        <v>3969</v>
      </c>
      <c r="L546" t="s">
        <v>124</v>
      </c>
      <c r="M546" t="s">
        <v>6989</v>
      </c>
    </row>
    <row r="547" spans="6:13" x14ac:dyDescent="0.25">
      <c r="F547" t="s">
        <v>546</v>
      </c>
      <c r="G547" t="s">
        <v>683</v>
      </c>
      <c r="I547" t="s">
        <v>2752</v>
      </c>
      <c r="J547" t="s">
        <v>4036</v>
      </c>
      <c r="L547" t="s">
        <v>461</v>
      </c>
      <c r="M547" t="s">
        <v>7474</v>
      </c>
    </row>
    <row r="548" spans="6:13" x14ac:dyDescent="0.25">
      <c r="F548" t="s">
        <v>96</v>
      </c>
      <c r="G548" t="s">
        <v>4765</v>
      </c>
      <c r="I548" t="s">
        <v>2752</v>
      </c>
      <c r="J548" t="s">
        <v>4000</v>
      </c>
      <c r="L548" t="s">
        <v>461</v>
      </c>
      <c r="M548" t="s">
        <v>7489</v>
      </c>
    </row>
    <row r="549" spans="6:13" x14ac:dyDescent="0.25">
      <c r="F549" t="s">
        <v>123</v>
      </c>
      <c r="G549" t="s">
        <v>3569</v>
      </c>
      <c r="I549" t="s">
        <v>2752</v>
      </c>
      <c r="J549" t="s">
        <v>3058</v>
      </c>
      <c r="L549" t="s">
        <v>290</v>
      </c>
      <c r="M549" t="s">
        <v>7405</v>
      </c>
    </row>
    <row r="550" spans="6:13" x14ac:dyDescent="0.25">
      <c r="F550" t="s">
        <v>2678</v>
      </c>
      <c r="G550" t="s">
        <v>3422</v>
      </c>
      <c r="I550" t="s">
        <v>255</v>
      </c>
      <c r="J550" t="s">
        <v>2868</v>
      </c>
      <c r="L550" t="s">
        <v>7895</v>
      </c>
      <c r="M550" t="s">
        <v>7896</v>
      </c>
    </row>
    <row r="551" spans="6:13" x14ac:dyDescent="0.25">
      <c r="F551" t="s">
        <v>5125</v>
      </c>
      <c r="G551" t="s">
        <v>3485</v>
      </c>
      <c r="I551" t="s">
        <v>63</v>
      </c>
      <c r="J551" t="s">
        <v>2469</v>
      </c>
      <c r="L551" t="s">
        <v>64</v>
      </c>
      <c r="M551" t="s">
        <v>2614</v>
      </c>
    </row>
    <row r="552" spans="6:13" x14ac:dyDescent="0.25">
      <c r="F552" t="s">
        <v>588</v>
      </c>
      <c r="G552" t="s">
        <v>3579</v>
      </c>
      <c r="I552" t="s">
        <v>6308</v>
      </c>
      <c r="J552" t="s">
        <v>1344</v>
      </c>
      <c r="L552" t="s">
        <v>7009</v>
      </c>
      <c r="M552" t="s">
        <v>1719</v>
      </c>
    </row>
    <row r="553" spans="6:13" x14ac:dyDescent="0.25">
      <c r="F553" t="s">
        <v>2734</v>
      </c>
      <c r="G553" t="s">
        <v>3772</v>
      </c>
      <c r="I553" t="s">
        <v>2362</v>
      </c>
      <c r="J553" t="s">
        <v>3893</v>
      </c>
      <c r="L553" t="s">
        <v>6930</v>
      </c>
      <c r="M553" t="s">
        <v>1748</v>
      </c>
    </row>
    <row r="554" spans="6:13" x14ac:dyDescent="0.25">
      <c r="F554" t="s">
        <v>4899</v>
      </c>
      <c r="G554" t="s">
        <v>735</v>
      </c>
      <c r="I554" t="s">
        <v>5317</v>
      </c>
      <c r="J554" t="s">
        <v>5318</v>
      </c>
      <c r="L554" t="s">
        <v>37</v>
      </c>
      <c r="M554" t="s">
        <v>2321</v>
      </c>
    </row>
    <row r="555" spans="6:13" x14ac:dyDescent="0.25">
      <c r="F555" t="s">
        <v>5100</v>
      </c>
      <c r="G555" t="s">
        <v>3546</v>
      </c>
      <c r="I555" t="s">
        <v>2752</v>
      </c>
      <c r="J555" t="s">
        <v>3050</v>
      </c>
      <c r="L555" t="s">
        <v>393</v>
      </c>
      <c r="M555" t="s">
        <v>2636</v>
      </c>
    </row>
    <row r="556" spans="6:13" x14ac:dyDescent="0.25">
      <c r="F556" t="s">
        <v>357</v>
      </c>
      <c r="G556" t="s">
        <v>4370</v>
      </c>
      <c r="I556" t="s">
        <v>2752</v>
      </c>
      <c r="J556" t="s">
        <v>3036</v>
      </c>
      <c r="L556" t="s">
        <v>7487</v>
      </c>
      <c r="M556" t="s">
        <v>2162</v>
      </c>
    </row>
    <row r="557" spans="6:13" x14ac:dyDescent="0.25">
      <c r="F557" t="s">
        <v>4617</v>
      </c>
      <c r="G557" t="s">
        <v>714</v>
      </c>
      <c r="I557" t="s">
        <v>6784</v>
      </c>
      <c r="J557" t="s">
        <v>2553</v>
      </c>
      <c r="L557" t="s">
        <v>6976</v>
      </c>
      <c r="M557" t="s">
        <v>1983</v>
      </c>
    </row>
    <row r="558" spans="6:13" x14ac:dyDescent="0.25">
      <c r="F558" t="s">
        <v>2756</v>
      </c>
      <c r="G558" t="s">
        <v>747</v>
      </c>
      <c r="I558" t="s">
        <v>93</v>
      </c>
      <c r="J558" t="s">
        <v>1549</v>
      </c>
      <c r="L558" t="s">
        <v>393</v>
      </c>
      <c r="M558" t="s">
        <v>2586</v>
      </c>
    </row>
    <row r="559" spans="6:13" x14ac:dyDescent="0.25">
      <c r="F559" t="s">
        <v>588</v>
      </c>
      <c r="G559" t="s">
        <v>3548</v>
      </c>
      <c r="I559" t="s">
        <v>3949</v>
      </c>
      <c r="J559" t="s">
        <v>5335</v>
      </c>
      <c r="L559" t="s">
        <v>65</v>
      </c>
      <c r="M559" t="s">
        <v>2583</v>
      </c>
    </row>
    <row r="560" spans="6:13" x14ac:dyDescent="0.25">
      <c r="F560" t="s">
        <v>2737</v>
      </c>
      <c r="G560" t="s">
        <v>3742</v>
      </c>
      <c r="I560" t="s">
        <v>2752</v>
      </c>
      <c r="J560" t="s">
        <v>3014</v>
      </c>
      <c r="L560" t="s">
        <v>124</v>
      </c>
      <c r="M560" t="s">
        <v>7707</v>
      </c>
    </row>
    <row r="561" spans="6:13" x14ac:dyDescent="0.25">
      <c r="F561" t="s">
        <v>314</v>
      </c>
      <c r="G561" t="s">
        <v>4722</v>
      </c>
      <c r="I561" t="s">
        <v>2752</v>
      </c>
      <c r="J561" t="s">
        <v>3060</v>
      </c>
      <c r="L561" t="s">
        <v>36</v>
      </c>
      <c r="M561" t="s">
        <v>1685</v>
      </c>
    </row>
    <row r="562" spans="6:13" x14ac:dyDescent="0.25">
      <c r="F562" t="s">
        <v>5202</v>
      </c>
      <c r="G562" t="s">
        <v>3789</v>
      </c>
      <c r="I562" t="s">
        <v>6826</v>
      </c>
      <c r="J562" t="s">
        <v>6827</v>
      </c>
      <c r="L562" t="s">
        <v>37</v>
      </c>
      <c r="M562" t="s">
        <v>7593</v>
      </c>
    </row>
    <row r="563" spans="6:13" x14ac:dyDescent="0.25">
      <c r="F563" t="s">
        <v>5223</v>
      </c>
      <c r="G563" t="s">
        <v>3789</v>
      </c>
      <c r="I563" t="s">
        <v>2734</v>
      </c>
      <c r="J563" t="s">
        <v>2944</v>
      </c>
      <c r="L563" t="s">
        <v>461</v>
      </c>
      <c r="M563" t="s">
        <v>7632</v>
      </c>
    </row>
    <row r="564" spans="6:13" x14ac:dyDescent="0.25">
      <c r="F564" t="s">
        <v>4719</v>
      </c>
      <c r="G564" t="s">
        <v>4720</v>
      </c>
      <c r="I564" t="s">
        <v>6128</v>
      </c>
      <c r="J564" t="s">
        <v>1233</v>
      </c>
      <c r="L564" t="s">
        <v>4202</v>
      </c>
      <c r="M564" t="s">
        <v>4319</v>
      </c>
    </row>
    <row r="565" spans="6:13" x14ac:dyDescent="0.25">
      <c r="F565" t="s">
        <v>2681</v>
      </c>
      <c r="G565" t="s">
        <v>3783</v>
      </c>
      <c r="I565" t="s">
        <v>5793</v>
      </c>
      <c r="J565" t="s">
        <v>1068</v>
      </c>
      <c r="L565" t="s">
        <v>400</v>
      </c>
      <c r="M565" t="s">
        <v>7299</v>
      </c>
    </row>
    <row r="566" spans="6:13" x14ac:dyDescent="0.25">
      <c r="F566" t="s">
        <v>4322</v>
      </c>
      <c r="G566" t="s">
        <v>4410</v>
      </c>
      <c r="I566" t="s">
        <v>554</v>
      </c>
      <c r="J566" t="s">
        <v>2806</v>
      </c>
      <c r="L566" t="s">
        <v>3865</v>
      </c>
      <c r="M566" t="s">
        <v>4174</v>
      </c>
    </row>
    <row r="567" spans="6:13" x14ac:dyDescent="0.25">
      <c r="F567" t="s">
        <v>138</v>
      </c>
      <c r="G567" t="s">
        <v>758</v>
      </c>
      <c r="I567" t="s">
        <v>5421</v>
      </c>
      <c r="J567" t="s">
        <v>6608</v>
      </c>
      <c r="L567" t="s">
        <v>290</v>
      </c>
      <c r="M567" t="s">
        <v>4262</v>
      </c>
    </row>
    <row r="568" spans="6:13" x14ac:dyDescent="0.25">
      <c r="F568" t="s">
        <v>314</v>
      </c>
      <c r="G568" t="s">
        <v>4599</v>
      </c>
      <c r="I568" t="s">
        <v>316</v>
      </c>
      <c r="J568" t="s">
        <v>1527</v>
      </c>
      <c r="L568" t="s">
        <v>463</v>
      </c>
      <c r="M568" t="s">
        <v>1823</v>
      </c>
    </row>
    <row r="569" spans="6:13" x14ac:dyDescent="0.25">
      <c r="F569" t="s">
        <v>4322</v>
      </c>
      <c r="G569" t="s">
        <v>4396</v>
      </c>
      <c r="I569" t="s">
        <v>2747</v>
      </c>
      <c r="J569" t="s">
        <v>6249</v>
      </c>
      <c r="L569" t="s">
        <v>461</v>
      </c>
      <c r="M569" t="s">
        <v>7270</v>
      </c>
    </row>
    <row r="570" spans="6:13" x14ac:dyDescent="0.25">
      <c r="F570" t="s">
        <v>357</v>
      </c>
      <c r="G570" t="s">
        <v>4381</v>
      </c>
      <c r="I570" t="s">
        <v>2747</v>
      </c>
      <c r="J570" t="s">
        <v>6596</v>
      </c>
      <c r="L570" t="s">
        <v>461</v>
      </c>
      <c r="M570" t="s">
        <v>7117</v>
      </c>
    </row>
    <row r="571" spans="6:13" x14ac:dyDescent="0.25">
      <c r="F571" t="s">
        <v>4885</v>
      </c>
      <c r="G571" t="s">
        <v>4886</v>
      </c>
      <c r="I571" t="s">
        <v>2747</v>
      </c>
      <c r="J571" t="s">
        <v>5964</v>
      </c>
      <c r="L571" t="s">
        <v>6505</v>
      </c>
      <c r="M571" t="s">
        <v>7582</v>
      </c>
    </row>
    <row r="572" spans="6:13" x14ac:dyDescent="0.25">
      <c r="F572" t="s">
        <v>4440</v>
      </c>
      <c r="G572" t="s">
        <v>4849</v>
      </c>
      <c r="I572" t="s">
        <v>6724</v>
      </c>
      <c r="J572" t="s">
        <v>1575</v>
      </c>
      <c r="L572" t="s">
        <v>37</v>
      </c>
      <c r="M572" t="s">
        <v>3130</v>
      </c>
    </row>
    <row r="573" spans="6:13" x14ac:dyDescent="0.25">
      <c r="F573" t="s">
        <v>3865</v>
      </c>
      <c r="G573" t="s">
        <v>4345</v>
      </c>
      <c r="I573" t="s">
        <v>255</v>
      </c>
      <c r="J573" t="s">
        <v>4140</v>
      </c>
      <c r="L573" t="s">
        <v>37</v>
      </c>
      <c r="M573" t="s">
        <v>7370</v>
      </c>
    </row>
    <row r="574" spans="6:13" x14ac:dyDescent="0.25">
      <c r="F574" t="s">
        <v>357</v>
      </c>
      <c r="G574" t="s">
        <v>4373</v>
      </c>
      <c r="I574" t="s">
        <v>22</v>
      </c>
      <c r="J574" t="s">
        <v>6262</v>
      </c>
      <c r="L574" t="s">
        <v>7339</v>
      </c>
      <c r="M574" t="s">
        <v>1911</v>
      </c>
    </row>
    <row r="575" spans="6:13" x14ac:dyDescent="0.25">
      <c r="F575" t="s">
        <v>4832</v>
      </c>
      <c r="G575" t="s">
        <v>4833</v>
      </c>
      <c r="I575" t="s">
        <v>319</v>
      </c>
      <c r="J575" t="s">
        <v>5436</v>
      </c>
      <c r="L575" t="s">
        <v>400</v>
      </c>
      <c r="M575" t="s">
        <v>7836</v>
      </c>
    </row>
    <row r="576" spans="6:13" x14ac:dyDescent="0.25">
      <c r="F576" t="s">
        <v>2673</v>
      </c>
      <c r="G576" t="s">
        <v>4828</v>
      </c>
      <c r="I576" t="s">
        <v>395</v>
      </c>
      <c r="J576" t="s">
        <v>6836</v>
      </c>
      <c r="L576" t="s">
        <v>6505</v>
      </c>
      <c r="M576" t="s">
        <v>2199</v>
      </c>
    </row>
    <row r="577" spans="6:13" x14ac:dyDescent="0.25">
      <c r="F577" t="s">
        <v>2683</v>
      </c>
      <c r="G577" t="s">
        <v>3570</v>
      </c>
      <c r="I577" t="s">
        <v>5826</v>
      </c>
      <c r="J577" t="s">
        <v>3971</v>
      </c>
      <c r="L577" t="s">
        <v>3928</v>
      </c>
      <c r="M577" t="s">
        <v>4266</v>
      </c>
    </row>
    <row r="578" spans="6:13" x14ac:dyDescent="0.25">
      <c r="F578" t="s">
        <v>2674</v>
      </c>
      <c r="G578" t="s">
        <v>3434</v>
      </c>
      <c r="I578" t="s">
        <v>361</v>
      </c>
      <c r="J578" t="s">
        <v>4117</v>
      </c>
      <c r="L578" t="s">
        <v>123</v>
      </c>
      <c r="M578" t="s">
        <v>3118</v>
      </c>
    </row>
    <row r="579" spans="6:13" x14ac:dyDescent="0.25">
      <c r="F579" t="s">
        <v>96</v>
      </c>
      <c r="G579" t="s">
        <v>619</v>
      </c>
      <c r="I579" t="s">
        <v>45</v>
      </c>
      <c r="J579" t="s">
        <v>5975</v>
      </c>
      <c r="L579" t="s">
        <v>37</v>
      </c>
      <c r="M579" t="s">
        <v>3156</v>
      </c>
    </row>
    <row r="580" spans="6:13" x14ac:dyDescent="0.25">
      <c r="F580" t="s">
        <v>2681</v>
      </c>
      <c r="G580" t="s">
        <v>3447</v>
      </c>
      <c r="I580" t="s">
        <v>5810</v>
      </c>
      <c r="J580" t="s">
        <v>1074</v>
      </c>
      <c r="L580" t="s">
        <v>3928</v>
      </c>
      <c r="M580" t="s">
        <v>4220</v>
      </c>
    </row>
    <row r="581" spans="6:13" x14ac:dyDescent="0.25">
      <c r="F581" t="s">
        <v>5195</v>
      </c>
      <c r="G581" t="s">
        <v>3678</v>
      </c>
      <c r="I581" t="s">
        <v>3891</v>
      </c>
      <c r="J581" t="s">
        <v>5357</v>
      </c>
      <c r="L581" t="s">
        <v>123</v>
      </c>
      <c r="M581" t="s">
        <v>3169</v>
      </c>
    </row>
    <row r="582" spans="6:13" x14ac:dyDescent="0.25">
      <c r="F582" t="s">
        <v>584</v>
      </c>
      <c r="G582" t="s">
        <v>3636</v>
      </c>
      <c r="I582" t="s">
        <v>93</v>
      </c>
      <c r="J582" t="s">
        <v>2510</v>
      </c>
      <c r="L582" t="s">
        <v>7420</v>
      </c>
      <c r="M582" t="s">
        <v>3186</v>
      </c>
    </row>
    <row r="583" spans="6:13" x14ac:dyDescent="0.25">
      <c r="F583" t="s">
        <v>3865</v>
      </c>
      <c r="G583" t="s">
        <v>4404</v>
      </c>
      <c r="I583" t="s">
        <v>2752</v>
      </c>
      <c r="J583" t="s">
        <v>3011</v>
      </c>
      <c r="L583" t="s">
        <v>37</v>
      </c>
      <c r="M583" t="s">
        <v>3253</v>
      </c>
    </row>
    <row r="584" spans="6:13" x14ac:dyDescent="0.25">
      <c r="F584" t="s">
        <v>37</v>
      </c>
      <c r="G584" t="s">
        <v>4634</v>
      </c>
      <c r="I584" t="s">
        <v>2752</v>
      </c>
      <c r="J584" t="s">
        <v>3019</v>
      </c>
      <c r="L584" t="s">
        <v>554</v>
      </c>
      <c r="M584" t="s">
        <v>4272</v>
      </c>
    </row>
    <row r="585" spans="6:13" x14ac:dyDescent="0.25">
      <c r="F585" t="s">
        <v>123</v>
      </c>
      <c r="G585" t="s">
        <v>4653</v>
      </c>
      <c r="I585" t="s">
        <v>2752</v>
      </c>
      <c r="J585" t="s">
        <v>3048</v>
      </c>
      <c r="L585" t="s">
        <v>554</v>
      </c>
      <c r="M585" t="s">
        <v>4272</v>
      </c>
    </row>
    <row r="586" spans="6:13" x14ac:dyDescent="0.25">
      <c r="F586" t="s">
        <v>37</v>
      </c>
      <c r="G586" t="s">
        <v>5038</v>
      </c>
      <c r="I586" t="s">
        <v>2752</v>
      </c>
      <c r="J586" t="s">
        <v>3063</v>
      </c>
      <c r="L586" t="s">
        <v>3928</v>
      </c>
      <c r="M586" t="s">
        <v>4271</v>
      </c>
    </row>
    <row r="587" spans="6:13" x14ac:dyDescent="0.25">
      <c r="F587" t="s">
        <v>4322</v>
      </c>
      <c r="G587" t="s">
        <v>4406</v>
      </c>
      <c r="I587" t="s">
        <v>2752</v>
      </c>
      <c r="J587" t="s">
        <v>3032</v>
      </c>
      <c r="L587" t="s">
        <v>37</v>
      </c>
      <c r="M587" t="s">
        <v>7275</v>
      </c>
    </row>
    <row r="588" spans="6:13" x14ac:dyDescent="0.25">
      <c r="F588" t="s">
        <v>559</v>
      </c>
      <c r="G588" t="s">
        <v>606</v>
      </c>
      <c r="I588" t="s">
        <v>2752</v>
      </c>
      <c r="J588" t="s">
        <v>3020</v>
      </c>
      <c r="L588" t="s">
        <v>7408</v>
      </c>
      <c r="M588" t="s">
        <v>7409</v>
      </c>
    </row>
    <row r="589" spans="6:13" x14ac:dyDescent="0.25">
      <c r="F589" t="s">
        <v>4546</v>
      </c>
      <c r="G589" t="s">
        <v>3291</v>
      </c>
      <c r="I589" t="s">
        <v>314</v>
      </c>
      <c r="J589" t="s">
        <v>2851</v>
      </c>
      <c r="L589" t="s">
        <v>37</v>
      </c>
      <c r="M589" t="s">
        <v>3163</v>
      </c>
    </row>
    <row r="590" spans="6:13" x14ac:dyDescent="0.25">
      <c r="F590" t="s">
        <v>586</v>
      </c>
      <c r="G590" t="s">
        <v>3424</v>
      </c>
      <c r="I590" t="s">
        <v>5611</v>
      </c>
      <c r="J590" t="s">
        <v>965</v>
      </c>
      <c r="L590" t="s">
        <v>461</v>
      </c>
      <c r="M590" t="s">
        <v>7178</v>
      </c>
    </row>
    <row r="591" spans="6:13" x14ac:dyDescent="0.25">
      <c r="F591" t="s">
        <v>2673</v>
      </c>
      <c r="G591" t="s">
        <v>4938</v>
      </c>
      <c r="I591" t="s">
        <v>123</v>
      </c>
      <c r="J591" t="s">
        <v>1264</v>
      </c>
      <c r="L591" t="s">
        <v>461</v>
      </c>
      <c r="M591" t="s">
        <v>7495</v>
      </c>
    </row>
    <row r="592" spans="6:13" x14ac:dyDescent="0.25">
      <c r="F592" t="s">
        <v>2673</v>
      </c>
      <c r="G592" t="s">
        <v>3690</v>
      </c>
      <c r="I592" t="s">
        <v>255</v>
      </c>
      <c r="J592" t="s">
        <v>1139</v>
      </c>
      <c r="L592" t="s">
        <v>4202</v>
      </c>
      <c r="M592" t="s">
        <v>4275</v>
      </c>
    </row>
    <row r="593" spans="6:13" x14ac:dyDescent="0.25">
      <c r="F593" t="s">
        <v>46</v>
      </c>
      <c r="G593" t="s">
        <v>3426</v>
      </c>
      <c r="I593" t="s">
        <v>310</v>
      </c>
      <c r="J593" t="s">
        <v>1007</v>
      </c>
      <c r="L593" t="s">
        <v>7016</v>
      </c>
      <c r="M593" t="s">
        <v>7017</v>
      </c>
    </row>
    <row r="594" spans="6:13" x14ac:dyDescent="0.25">
      <c r="F594" t="s">
        <v>46</v>
      </c>
      <c r="G594" t="s">
        <v>673</v>
      </c>
      <c r="I594" t="s">
        <v>314</v>
      </c>
      <c r="J594" t="s">
        <v>2909</v>
      </c>
      <c r="L594" t="s">
        <v>4679</v>
      </c>
      <c r="M594" t="s">
        <v>3187</v>
      </c>
    </row>
    <row r="595" spans="6:13" x14ac:dyDescent="0.25">
      <c r="F595" t="s">
        <v>2685</v>
      </c>
      <c r="G595" t="s">
        <v>3700</v>
      </c>
      <c r="I595" t="s">
        <v>254</v>
      </c>
      <c r="J595" t="s">
        <v>4116</v>
      </c>
      <c r="L595" t="s">
        <v>3928</v>
      </c>
      <c r="M595" t="s">
        <v>4263</v>
      </c>
    </row>
    <row r="596" spans="6:13" x14ac:dyDescent="0.25">
      <c r="F596" t="s">
        <v>4322</v>
      </c>
      <c r="G596" t="s">
        <v>4390</v>
      </c>
      <c r="I596" t="s">
        <v>5384</v>
      </c>
      <c r="J596" t="s">
        <v>2561</v>
      </c>
      <c r="L596" t="s">
        <v>3865</v>
      </c>
      <c r="M596" t="s">
        <v>4229</v>
      </c>
    </row>
    <row r="597" spans="6:13" x14ac:dyDescent="0.25">
      <c r="F597" t="s">
        <v>37</v>
      </c>
      <c r="G597" t="s">
        <v>4533</v>
      </c>
      <c r="I597" t="s">
        <v>3891</v>
      </c>
      <c r="J597" t="s">
        <v>6700</v>
      </c>
      <c r="L597" t="s">
        <v>21</v>
      </c>
      <c r="M597" t="s">
        <v>2160</v>
      </c>
    </row>
    <row r="598" spans="6:13" x14ac:dyDescent="0.25">
      <c r="F598" t="s">
        <v>3865</v>
      </c>
      <c r="G598" t="s">
        <v>4382</v>
      </c>
      <c r="I598" t="s">
        <v>314</v>
      </c>
      <c r="J598" t="s">
        <v>2794</v>
      </c>
      <c r="L598" t="s">
        <v>123</v>
      </c>
      <c r="M598" t="s">
        <v>3204</v>
      </c>
    </row>
    <row r="599" spans="6:13" x14ac:dyDescent="0.25">
      <c r="F599" t="s">
        <v>551</v>
      </c>
      <c r="G599" t="s">
        <v>4813</v>
      </c>
      <c r="I599" t="s">
        <v>10</v>
      </c>
      <c r="J599" t="s">
        <v>5612</v>
      </c>
      <c r="L599" t="s">
        <v>37</v>
      </c>
      <c r="M599" t="s">
        <v>7957</v>
      </c>
    </row>
    <row r="600" spans="6:13" x14ac:dyDescent="0.25">
      <c r="F600" t="s">
        <v>588</v>
      </c>
      <c r="G600" t="s">
        <v>3684</v>
      </c>
      <c r="I600" t="s">
        <v>6644</v>
      </c>
      <c r="J600" t="s">
        <v>1530</v>
      </c>
      <c r="L600" t="s">
        <v>7096</v>
      </c>
      <c r="M600" t="s">
        <v>2164</v>
      </c>
    </row>
    <row r="601" spans="6:13" x14ac:dyDescent="0.25">
      <c r="F601" t="s">
        <v>2679</v>
      </c>
      <c r="G601" t="s">
        <v>3292</v>
      </c>
      <c r="I601" t="s">
        <v>6519</v>
      </c>
      <c r="J601" t="s">
        <v>1455</v>
      </c>
      <c r="L601" t="s">
        <v>4442</v>
      </c>
      <c r="M601" t="s">
        <v>7164</v>
      </c>
    </row>
    <row r="602" spans="6:13" x14ac:dyDescent="0.25">
      <c r="F602" t="s">
        <v>4873</v>
      </c>
      <c r="G602" t="s">
        <v>4874</v>
      </c>
      <c r="I602" t="s">
        <v>5816</v>
      </c>
      <c r="J602" t="s">
        <v>5817</v>
      </c>
      <c r="L602" t="s">
        <v>37</v>
      </c>
      <c r="M602" t="s">
        <v>7336</v>
      </c>
    </row>
    <row r="603" spans="6:13" x14ac:dyDescent="0.25">
      <c r="F603" t="s">
        <v>314</v>
      </c>
      <c r="G603" t="s">
        <v>4957</v>
      </c>
      <c r="I603" t="s">
        <v>6447</v>
      </c>
      <c r="J603" t="s">
        <v>6448</v>
      </c>
      <c r="L603" t="s">
        <v>461</v>
      </c>
      <c r="M603" t="s">
        <v>7049</v>
      </c>
    </row>
    <row r="604" spans="6:13" x14ac:dyDescent="0.25">
      <c r="F604" t="s">
        <v>588</v>
      </c>
      <c r="G604" t="s">
        <v>3458</v>
      </c>
      <c r="I604" t="s">
        <v>316</v>
      </c>
      <c r="J604" t="s">
        <v>1316</v>
      </c>
      <c r="L604" t="s">
        <v>7201</v>
      </c>
      <c r="M604" t="s">
        <v>1873</v>
      </c>
    </row>
    <row r="605" spans="6:13" x14ac:dyDescent="0.25">
      <c r="F605" t="s">
        <v>3865</v>
      </c>
      <c r="G605" t="s">
        <v>5059</v>
      </c>
      <c r="I605" t="s">
        <v>255</v>
      </c>
      <c r="J605" t="s">
        <v>2549</v>
      </c>
      <c r="L605" t="s">
        <v>37</v>
      </c>
      <c r="M605" t="s">
        <v>3096</v>
      </c>
    </row>
    <row r="606" spans="6:13" x14ac:dyDescent="0.25">
      <c r="F606" t="s">
        <v>50</v>
      </c>
      <c r="G606" t="s">
        <v>753</v>
      </c>
      <c r="I606" t="s">
        <v>312</v>
      </c>
      <c r="J606" t="s">
        <v>2807</v>
      </c>
      <c r="L606" t="s">
        <v>7201</v>
      </c>
      <c r="M606" t="s">
        <v>2130</v>
      </c>
    </row>
    <row r="607" spans="6:13" x14ac:dyDescent="0.25">
      <c r="F607" t="s">
        <v>588</v>
      </c>
      <c r="G607" t="s">
        <v>3318</v>
      </c>
      <c r="I607" t="s">
        <v>6150</v>
      </c>
      <c r="J607" t="s">
        <v>6151</v>
      </c>
      <c r="L607" t="s">
        <v>461</v>
      </c>
      <c r="M607" t="s">
        <v>7791</v>
      </c>
    </row>
    <row r="608" spans="6:13" x14ac:dyDescent="0.25">
      <c r="F608" t="s">
        <v>2685</v>
      </c>
      <c r="G608" t="s">
        <v>4738</v>
      </c>
      <c r="I608" t="s">
        <v>1</v>
      </c>
      <c r="J608" t="s">
        <v>5387</v>
      </c>
      <c r="L608" t="s">
        <v>7778</v>
      </c>
      <c r="M608" t="s">
        <v>2001</v>
      </c>
    </row>
    <row r="609" spans="6:13" x14ac:dyDescent="0.25">
      <c r="F609" t="s">
        <v>138</v>
      </c>
      <c r="G609" t="s">
        <v>702</v>
      </c>
      <c r="I609" t="s">
        <v>3912</v>
      </c>
      <c r="J609" t="s">
        <v>5982</v>
      </c>
      <c r="L609" t="s">
        <v>7423</v>
      </c>
      <c r="M609" t="s">
        <v>1963</v>
      </c>
    </row>
    <row r="610" spans="6:13" x14ac:dyDescent="0.25">
      <c r="F610" t="s">
        <v>37</v>
      </c>
      <c r="G610" t="s">
        <v>4880</v>
      </c>
      <c r="I610" t="s">
        <v>316</v>
      </c>
      <c r="J610" t="s">
        <v>3931</v>
      </c>
      <c r="L610" t="s">
        <v>4679</v>
      </c>
      <c r="M610" t="s">
        <v>3145</v>
      </c>
    </row>
    <row r="611" spans="6:13" x14ac:dyDescent="0.25">
      <c r="F611" t="s">
        <v>5079</v>
      </c>
      <c r="G611" t="s">
        <v>3522</v>
      </c>
      <c r="I611" t="s">
        <v>6074</v>
      </c>
      <c r="J611" t="s">
        <v>1250</v>
      </c>
      <c r="L611" t="s">
        <v>37</v>
      </c>
      <c r="M611" t="s">
        <v>7373</v>
      </c>
    </row>
    <row r="612" spans="6:13" x14ac:dyDescent="0.25">
      <c r="F612" t="s">
        <v>5141</v>
      </c>
      <c r="G612" t="s">
        <v>3522</v>
      </c>
      <c r="I612" t="s">
        <v>91</v>
      </c>
      <c r="J612" t="s">
        <v>2901</v>
      </c>
      <c r="L612" t="s">
        <v>461</v>
      </c>
      <c r="M612" t="s">
        <v>7484</v>
      </c>
    </row>
    <row r="613" spans="6:13" x14ac:dyDescent="0.25">
      <c r="F613" t="s">
        <v>4531</v>
      </c>
      <c r="G613" t="s">
        <v>4532</v>
      </c>
      <c r="I613" t="s">
        <v>395</v>
      </c>
      <c r="J613" t="s">
        <v>5559</v>
      </c>
      <c r="L613" t="s">
        <v>303</v>
      </c>
      <c r="M613" t="s">
        <v>7527</v>
      </c>
    </row>
    <row r="614" spans="6:13" x14ac:dyDescent="0.25">
      <c r="F614" t="s">
        <v>5058</v>
      </c>
      <c r="G614" t="s">
        <v>3571</v>
      </c>
      <c r="I614" t="s">
        <v>255</v>
      </c>
      <c r="J614" t="s">
        <v>6846</v>
      </c>
      <c r="L614" t="s">
        <v>7201</v>
      </c>
      <c r="M614" t="s">
        <v>1841</v>
      </c>
    </row>
    <row r="615" spans="6:13" x14ac:dyDescent="0.25">
      <c r="F615" t="s">
        <v>312</v>
      </c>
      <c r="G615" t="s">
        <v>4547</v>
      </c>
      <c r="I615" t="s">
        <v>4604</v>
      </c>
      <c r="J615" t="s">
        <v>6489</v>
      </c>
      <c r="L615" t="s">
        <v>7837</v>
      </c>
      <c r="M615" t="s">
        <v>3254</v>
      </c>
    </row>
    <row r="616" spans="6:13" x14ac:dyDescent="0.25">
      <c r="F616" t="s">
        <v>4324</v>
      </c>
      <c r="G616" t="s">
        <v>4335</v>
      </c>
      <c r="I616" t="s">
        <v>393</v>
      </c>
      <c r="J616" t="s">
        <v>2507</v>
      </c>
      <c r="L616" t="s">
        <v>554</v>
      </c>
      <c r="M616" t="s">
        <v>1943</v>
      </c>
    </row>
    <row r="617" spans="6:13" x14ac:dyDescent="0.25">
      <c r="F617" t="s">
        <v>4617</v>
      </c>
      <c r="G617" t="s">
        <v>635</v>
      </c>
      <c r="I617" t="s">
        <v>319</v>
      </c>
      <c r="J617" t="s">
        <v>5763</v>
      </c>
      <c r="L617" t="s">
        <v>5737</v>
      </c>
      <c r="M617" t="s">
        <v>1750</v>
      </c>
    </row>
    <row r="618" spans="6:13" x14ac:dyDescent="0.25">
      <c r="F618" t="s">
        <v>398</v>
      </c>
      <c r="G618" t="s">
        <v>4820</v>
      </c>
      <c r="I618" t="s">
        <v>6190</v>
      </c>
      <c r="J618" t="s">
        <v>6191</v>
      </c>
      <c r="L618" t="s">
        <v>461</v>
      </c>
      <c r="M618" t="s">
        <v>7478</v>
      </c>
    </row>
    <row r="619" spans="6:13" x14ac:dyDescent="0.25">
      <c r="F619" t="s">
        <v>123</v>
      </c>
      <c r="G619" t="s">
        <v>4734</v>
      </c>
      <c r="I619" t="s">
        <v>5782</v>
      </c>
      <c r="J619" t="s">
        <v>5783</v>
      </c>
      <c r="L619" t="s">
        <v>138</v>
      </c>
      <c r="M619" t="s">
        <v>7314</v>
      </c>
    </row>
    <row r="620" spans="6:13" x14ac:dyDescent="0.25">
      <c r="F620" t="s">
        <v>5056</v>
      </c>
      <c r="G620" t="s">
        <v>3396</v>
      </c>
      <c r="I620" t="s">
        <v>6367</v>
      </c>
      <c r="J620" t="s">
        <v>6368</v>
      </c>
      <c r="L620" t="s">
        <v>7430</v>
      </c>
      <c r="M620" t="s">
        <v>7782</v>
      </c>
    </row>
    <row r="621" spans="6:13" x14ac:dyDescent="0.25">
      <c r="F621" t="s">
        <v>5087</v>
      </c>
      <c r="G621" t="s">
        <v>3396</v>
      </c>
      <c r="I621" t="s">
        <v>6221</v>
      </c>
      <c r="J621" t="s">
        <v>2967</v>
      </c>
      <c r="L621" t="s">
        <v>461</v>
      </c>
      <c r="M621" t="s">
        <v>1976</v>
      </c>
    </row>
    <row r="622" spans="6:13" x14ac:dyDescent="0.25">
      <c r="F622" t="s">
        <v>37</v>
      </c>
      <c r="G622" t="s">
        <v>4937</v>
      </c>
      <c r="I622" t="s">
        <v>5521</v>
      </c>
      <c r="J622" t="s">
        <v>913</v>
      </c>
      <c r="L622" t="s">
        <v>4703</v>
      </c>
      <c r="M622" t="s">
        <v>2083</v>
      </c>
    </row>
    <row r="623" spans="6:13" x14ac:dyDescent="0.25">
      <c r="F623" t="s">
        <v>46</v>
      </c>
      <c r="G623" t="s">
        <v>3437</v>
      </c>
      <c r="I623" t="s">
        <v>6207</v>
      </c>
      <c r="J623" t="s">
        <v>1281</v>
      </c>
      <c r="L623" t="s">
        <v>7185</v>
      </c>
      <c r="M623" t="s">
        <v>7186</v>
      </c>
    </row>
    <row r="624" spans="6:13" x14ac:dyDescent="0.25">
      <c r="F624" t="s">
        <v>588</v>
      </c>
      <c r="G624" t="s">
        <v>3370</v>
      </c>
      <c r="I624" t="s">
        <v>5365</v>
      </c>
      <c r="J624" t="s">
        <v>1459</v>
      </c>
      <c r="L624" t="s">
        <v>461</v>
      </c>
      <c r="M624" t="s">
        <v>7097</v>
      </c>
    </row>
    <row r="625" spans="6:13" x14ac:dyDescent="0.25">
      <c r="F625" t="s">
        <v>2686</v>
      </c>
      <c r="G625" t="s">
        <v>3501</v>
      </c>
      <c r="I625" t="s">
        <v>5432</v>
      </c>
      <c r="J625" t="s">
        <v>1313</v>
      </c>
      <c r="L625" t="s">
        <v>393</v>
      </c>
      <c r="M625" t="s">
        <v>2581</v>
      </c>
    </row>
    <row r="626" spans="6:13" x14ac:dyDescent="0.25">
      <c r="F626" t="s">
        <v>546</v>
      </c>
      <c r="G626" t="s">
        <v>685</v>
      </c>
      <c r="I626" t="s">
        <v>296</v>
      </c>
      <c r="J626" t="s">
        <v>2518</v>
      </c>
      <c r="L626" t="s">
        <v>37</v>
      </c>
      <c r="M626" t="s">
        <v>7813</v>
      </c>
    </row>
    <row r="627" spans="6:13" x14ac:dyDescent="0.25">
      <c r="F627" t="s">
        <v>5063</v>
      </c>
      <c r="G627" t="s">
        <v>4596</v>
      </c>
      <c r="I627" t="s">
        <v>3865</v>
      </c>
      <c r="J627" t="s">
        <v>4020</v>
      </c>
      <c r="L627" t="s">
        <v>7778</v>
      </c>
      <c r="M627" t="s">
        <v>2254</v>
      </c>
    </row>
    <row r="628" spans="6:13" x14ac:dyDescent="0.25">
      <c r="F628" t="s">
        <v>5156</v>
      </c>
      <c r="G628" t="s">
        <v>4596</v>
      </c>
      <c r="I628" t="s">
        <v>6416</v>
      </c>
      <c r="J628" t="s">
        <v>1400</v>
      </c>
      <c r="L628" t="s">
        <v>37</v>
      </c>
      <c r="M628" t="s">
        <v>7437</v>
      </c>
    </row>
    <row r="629" spans="6:13" x14ac:dyDescent="0.25">
      <c r="F629" t="s">
        <v>546</v>
      </c>
      <c r="G629" t="s">
        <v>725</v>
      </c>
      <c r="I629" t="s">
        <v>339</v>
      </c>
      <c r="J629" t="s">
        <v>1307</v>
      </c>
      <c r="L629" t="s">
        <v>7741</v>
      </c>
      <c r="M629" t="s">
        <v>2185</v>
      </c>
    </row>
    <row r="630" spans="6:13" x14ac:dyDescent="0.25">
      <c r="F630" t="s">
        <v>549</v>
      </c>
      <c r="G630" t="s">
        <v>632</v>
      </c>
      <c r="I630" t="s">
        <v>3865</v>
      </c>
      <c r="J630" t="s">
        <v>3951</v>
      </c>
      <c r="L630" t="s">
        <v>461</v>
      </c>
      <c r="M630" t="s">
        <v>7893</v>
      </c>
    </row>
    <row r="631" spans="6:13" x14ac:dyDescent="0.25">
      <c r="F631" t="s">
        <v>400</v>
      </c>
      <c r="G631" t="s">
        <v>3286</v>
      </c>
      <c r="I631" t="s">
        <v>91</v>
      </c>
      <c r="J631" t="s">
        <v>3004</v>
      </c>
      <c r="L631" t="s">
        <v>37</v>
      </c>
      <c r="M631" t="s">
        <v>7827</v>
      </c>
    </row>
    <row r="632" spans="6:13" x14ac:dyDescent="0.25">
      <c r="F632" t="s">
        <v>259</v>
      </c>
      <c r="G632" t="s">
        <v>739</v>
      </c>
      <c r="I632" t="s">
        <v>6342</v>
      </c>
      <c r="J632" t="s">
        <v>6343</v>
      </c>
      <c r="L632" t="s">
        <v>287</v>
      </c>
      <c r="M632" t="s">
        <v>2348</v>
      </c>
    </row>
    <row r="633" spans="6:13" x14ac:dyDescent="0.25">
      <c r="F633" t="s">
        <v>2678</v>
      </c>
      <c r="G633" t="s">
        <v>3289</v>
      </c>
      <c r="I633" t="s">
        <v>3891</v>
      </c>
      <c r="J633" t="s">
        <v>6311</v>
      </c>
      <c r="L633" t="s">
        <v>7944</v>
      </c>
      <c r="M633" t="s">
        <v>2324</v>
      </c>
    </row>
    <row r="634" spans="6:13" x14ac:dyDescent="0.25">
      <c r="F634" t="s">
        <v>4598</v>
      </c>
      <c r="G634" t="s">
        <v>5231</v>
      </c>
      <c r="I634" t="s">
        <v>5574</v>
      </c>
      <c r="J634" t="s">
        <v>2881</v>
      </c>
      <c r="L634" t="s">
        <v>7749</v>
      </c>
      <c r="M634" t="s">
        <v>3238</v>
      </c>
    </row>
    <row r="635" spans="6:13" x14ac:dyDescent="0.25">
      <c r="F635" t="s">
        <v>258</v>
      </c>
      <c r="G635" t="s">
        <v>615</v>
      </c>
      <c r="I635" t="s">
        <v>6679</v>
      </c>
      <c r="J635" t="s">
        <v>6680</v>
      </c>
      <c r="L635" t="s">
        <v>2362</v>
      </c>
      <c r="M635" t="s">
        <v>4162</v>
      </c>
    </row>
    <row r="636" spans="6:13" x14ac:dyDescent="0.25">
      <c r="F636" t="s">
        <v>2676</v>
      </c>
      <c r="G636" t="s">
        <v>3533</v>
      </c>
      <c r="I636" t="s">
        <v>254</v>
      </c>
      <c r="J636" t="s">
        <v>5701</v>
      </c>
      <c r="L636" t="s">
        <v>461</v>
      </c>
      <c r="M636" t="s">
        <v>7172</v>
      </c>
    </row>
    <row r="637" spans="6:13" x14ac:dyDescent="0.25">
      <c r="F637" t="s">
        <v>46</v>
      </c>
      <c r="G637" t="s">
        <v>3811</v>
      </c>
      <c r="I637" t="s">
        <v>2747</v>
      </c>
      <c r="J637" t="s">
        <v>3937</v>
      </c>
      <c r="L637" t="s">
        <v>290</v>
      </c>
      <c r="M637" t="s">
        <v>7149</v>
      </c>
    </row>
    <row r="638" spans="6:13" x14ac:dyDescent="0.25">
      <c r="F638" t="s">
        <v>2683</v>
      </c>
      <c r="G638" t="s">
        <v>3535</v>
      </c>
      <c r="I638" t="s">
        <v>402</v>
      </c>
      <c r="J638" t="s">
        <v>5712</v>
      </c>
      <c r="L638" t="s">
        <v>7010</v>
      </c>
      <c r="M638" t="s">
        <v>1721</v>
      </c>
    </row>
    <row r="639" spans="6:13" x14ac:dyDescent="0.25">
      <c r="F639" t="s">
        <v>314</v>
      </c>
      <c r="G639" t="s">
        <v>4556</v>
      </c>
      <c r="I639" t="s">
        <v>255</v>
      </c>
      <c r="J639" t="s">
        <v>2558</v>
      </c>
      <c r="L639" t="s">
        <v>284</v>
      </c>
      <c r="M639" t="s">
        <v>1686</v>
      </c>
    </row>
    <row r="640" spans="6:13" x14ac:dyDescent="0.25">
      <c r="F640" t="s">
        <v>4418</v>
      </c>
      <c r="G640" t="s">
        <v>4419</v>
      </c>
      <c r="I640" t="s">
        <v>5696</v>
      </c>
      <c r="J640" t="s">
        <v>1621</v>
      </c>
      <c r="L640" t="s">
        <v>314</v>
      </c>
      <c r="M640" t="s">
        <v>1979</v>
      </c>
    </row>
    <row r="641" spans="6:13" x14ac:dyDescent="0.25">
      <c r="F641" t="s">
        <v>4324</v>
      </c>
      <c r="G641" t="s">
        <v>4430</v>
      </c>
      <c r="I641" t="s">
        <v>5322</v>
      </c>
      <c r="J641" t="s">
        <v>859</v>
      </c>
      <c r="L641" t="s">
        <v>290</v>
      </c>
      <c r="M641" t="s">
        <v>1870</v>
      </c>
    </row>
    <row r="642" spans="6:13" x14ac:dyDescent="0.25">
      <c r="F642" t="s">
        <v>37</v>
      </c>
      <c r="G642" t="s">
        <v>4585</v>
      </c>
      <c r="I642" t="s">
        <v>2752</v>
      </c>
      <c r="J642" t="s">
        <v>3052</v>
      </c>
      <c r="L642" t="s">
        <v>37</v>
      </c>
      <c r="M642" t="s">
        <v>7697</v>
      </c>
    </row>
    <row r="643" spans="6:13" x14ac:dyDescent="0.25">
      <c r="F643" t="s">
        <v>554</v>
      </c>
      <c r="G643" t="s">
        <v>5042</v>
      </c>
      <c r="I643" t="s">
        <v>2752</v>
      </c>
      <c r="J643" t="s">
        <v>3005</v>
      </c>
      <c r="L643" t="s">
        <v>3865</v>
      </c>
      <c r="M643" t="s">
        <v>4306</v>
      </c>
    </row>
    <row r="644" spans="6:13" x14ac:dyDescent="0.25">
      <c r="F644" t="s">
        <v>3865</v>
      </c>
      <c r="G644" t="s">
        <v>4409</v>
      </c>
      <c r="I644" t="s">
        <v>2752</v>
      </c>
      <c r="J644" t="s">
        <v>3007</v>
      </c>
      <c r="L644" t="s">
        <v>7369</v>
      </c>
      <c r="M644" t="s">
        <v>3167</v>
      </c>
    </row>
    <row r="645" spans="6:13" x14ac:dyDescent="0.25">
      <c r="F645" t="s">
        <v>4677</v>
      </c>
      <c r="G645" t="s">
        <v>4819</v>
      </c>
      <c r="I645" t="s">
        <v>2752</v>
      </c>
      <c r="J645" t="s">
        <v>3013</v>
      </c>
      <c r="L645" t="s">
        <v>4202</v>
      </c>
      <c r="M645" t="s">
        <v>4203</v>
      </c>
    </row>
    <row r="646" spans="6:13" x14ac:dyDescent="0.25">
      <c r="F646" t="s">
        <v>2678</v>
      </c>
      <c r="G646" t="s">
        <v>3744</v>
      </c>
      <c r="I646" t="s">
        <v>124</v>
      </c>
      <c r="J646" t="s">
        <v>6159</v>
      </c>
      <c r="L646" t="s">
        <v>461</v>
      </c>
      <c r="M646" t="s">
        <v>2347</v>
      </c>
    </row>
    <row r="647" spans="6:13" x14ac:dyDescent="0.25">
      <c r="F647" t="s">
        <v>138</v>
      </c>
      <c r="G647" t="s">
        <v>657</v>
      </c>
      <c r="I647" t="s">
        <v>2752</v>
      </c>
      <c r="J647" t="s">
        <v>3056</v>
      </c>
      <c r="L647" t="s">
        <v>2758</v>
      </c>
      <c r="M647" t="s">
        <v>7750</v>
      </c>
    </row>
    <row r="648" spans="6:13" x14ac:dyDescent="0.25">
      <c r="F648" t="s">
        <v>2681</v>
      </c>
      <c r="G648" t="s">
        <v>3645</v>
      </c>
      <c r="I648" t="s">
        <v>2752</v>
      </c>
      <c r="J648" t="s">
        <v>3035</v>
      </c>
      <c r="L648" t="s">
        <v>284</v>
      </c>
      <c r="M648" t="s">
        <v>3108</v>
      </c>
    </row>
    <row r="649" spans="6:13" x14ac:dyDescent="0.25">
      <c r="F649" t="s">
        <v>2681</v>
      </c>
      <c r="G649" t="s">
        <v>3544</v>
      </c>
      <c r="I649" t="s">
        <v>393</v>
      </c>
      <c r="J649" t="s">
        <v>2472</v>
      </c>
      <c r="L649" t="s">
        <v>290</v>
      </c>
      <c r="M649" t="s">
        <v>2057</v>
      </c>
    </row>
    <row r="650" spans="6:13" x14ac:dyDescent="0.25">
      <c r="F650" t="s">
        <v>37</v>
      </c>
      <c r="G650" t="s">
        <v>700</v>
      </c>
      <c r="I650" t="s">
        <v>4670</v>
      </c>
      <c r="J650" t="s">
        <v>6393</v>
      </c>
      <c r="L650" t="s">
        <v>312</v>
      </c>
      <c r="M650" t="s">
        <v>1806</v>
      </c>
    </row>
    <row r="651" spans="6:13" x14ac:dyDescent="0.25">
      <c r="F651" t="s">
        <v>4677</v>
      </c>
      <c r="G651" t="s">
        <v>5104</v>
      </c>
      <c r="I651" t="s">
        <v>316</v>
      </c>
      <c r="J651" t="s">
        <v>3954</v>
      </c>
      <c r="L651" t="s">
        <v>7408</v>
      </c>
      <c r="M651" t="s">
        <v>7730</v>
      </c>
    </row>
    <row r="652" spans="6:13" x14ac:dyDescent="0.25">
      <c r="F652" t="s">
        <v>2756</v>
      </c>
      <c r="G652" t="s">
        <v>3493</v>
      </c>
      <c r="I652" t="s">
        <v>319</v>
      </c>
      <c r="J652" t="s">
        <v>5276</v>
      </c>
      <c r="L652" t="s">
        <v>287</v>
      </c>
      <c r="M652" t="s">
        <v>1890</v>
      </c>
    </row>
    <row r="653" spans="6:13" x14ac:dyDescent="0.25">
      <c r="F653" t="s">
        <v>4809</v>
      </c>
      <c r="G653" t="s">
        <v>712</v>
      </c>
      <c r="I653" t="s">
        <v>6257</v>
      </c>
      <c r="J653" t="s">
        <v>6258</v>
      </c>
      <c r="L653" t="s">
        <v>314</v>
      </c>
      <c r="M653" t="s">
        <v>2252</v>
      </c>
    </row>
    <row r="654" spans="6:13" x14ac:dyDescent="0.25">
      <c r="F654" t="s">
        <v>2677</v>
      </c>
      <c r="G654" t="s">
        <v>3591</v>
      </c>
      <c r="I654" t="s">
        <v>96</v>
      </c>
      <c r="J654" t="s">
        <v>5383</v>
      </c>
      <c r="L654" t="s">
        <v>63</v>
      </c>
      <c r="M654" t="s">
        <v>3140</v>
      </c>
    </row>
    <row r="655" spans="6:13" x14ac:dyDescent="0.25">
      <c r="F655" t="s">
        <v>5096</v>
      </c>
      <c r="G655" t="s">
        <v>3604</v>
      </c>
      <c r="I655" t="s">
        <v>40</v>
      </c>
      <c r="J655" t="s">
        <v>5533</v>
      </c>
      <c r="L655" t="s">
        <v>284</v>
      </c>
      <c r="M655" t="s">
        <v>3193</v>
      </c>
    </row>
    <row r="656" spans="6:13" x14ac:dyDescent="0.25">
      <c r="F656" t="s">
        <v>5170</v>
      </c>
      <c r="G656" t="s">
        <v>3604</v>
      </c>
      <c r="I656" t="s">
        <v>314</v>
      </c>
      <c r="J656" t="s">
        <v>2890</v>
      </c>
      <c r="L656" t="s">
        <v>7943</v>
      </c>
      <c r="M656" t="s">
        <v>3270</v>
      </c>
    </row>
    <row r="657" spans="6:13" x14ac:dyDescent="0.25">
      <c r="F657" t="s">
        <v>4598</v>
      </c>
      <c r="G657" t="s">
        <v>5075</v>
      </c>
      <c r="I657" t="s">
        <v>39</v>
      </c>
      <c r="J657" t="s">
        <v>4007</v>
      </c>
      <c r="L657" t="s">
        <v>287</v>
      </c>
      <c r="M657" t="s">
        <v>2330</v>
      </c>
    </row>
    <row r="658" spans="6:13" x14ac:dyDescent="0.25">
      <c r="F658" t="s">
        <v>4569</v>
      </c>
      <c r="G658" t="s">
        <v>618</v>
      </c>
      <c r="I658" t="s">
        <v>255</v>
      </c>
      <c r="J658" t="s">
        <v>6244</v>
      </c>
      <c r="L658" t="s">
        <v>290</v>
      </c>
      <c r="M658" t="s">
        <v>1947</v>
      </c>
    </row>
    <row r="659" spans="6:13" x14ac:dyDescent="0.25">
      <c r="F659" t="s">
        <v>546</v>
      </c>
      <c r="G659" t="s">
        <v>699</v>
      </c>
      <c r="I659" t="s">
        <v>257</v>
      </c>
      <c r="J659" t="s">
        <v>1211</v>
      </c>
      <c r="L659" t="s">
        <v>290</v>
      </c>
      <c r="M659" t="s">
        <v>6920</v>
      </c>
    </row>
    <row r="660" spans="6:13" x14ac:dyDescent="0.25">
      <c r="F660" t="s">
        <v>5065</v>
      </c>
      <c r="G660" t="s">
        <v>4917</v>
      </c>
      <c r="I660" t="s">
        <v>5852</v>
      </c>
      <c r="J660" t="s">
        <v>1090</v>
      </c>
      <c r="L660" t="s">
        <v>4187</v>
      </c>
      <c r="M660" t="s">
        <v>4317</v>
      </c>
    </row>
    <row r="661" spans="6:13" x14ac:dyDescent="0.25">
      <c r="F661" t="s">
        <v>5204</v>
      </c>
      <c r="G661" t="s">
        <v>4917</v>
      </c>
      <c r="I661" t="s">
        <v>259</v>
      </c>
      <c r="J661" t="s">
        <v>1171</v>
      </c>
      <c r="L661" t="s">
        <v>7727</v>
      </c>
      <c r="M661" t="s">
        <v>4273</v>
      </c>
    </row>
    <row r="662" spans="6:13" x14ac:dyDescent="0.25">
      <c r="F662" t="s">
        <v>546</v>
      </c>
      <c r="G662" t="s">
        <v>677</v>
      </c>
      <c r="I662" t="s">
        <v>257</v>
      </c>
      <c r="J662" t="s">
        <v>842</v>
      </c>
      <c r="L662" t="s">
        <v>461</v>
      </c>
      <c r="M662" t="s">
        <v>7046</v>
      </c>
    </row>
    <row r="663" spans="6:13" x14ac:dyDescent="0.25">
      <c r="F663" t="s">
        <v>2673</v>
      </c>
      <c r="G663" t="s">
        <v>3705</v>
      </c>
      <c r="I663" t="s">
        <v>6408</v>
      </c>
      <c r="J663" t="s">
        <v>1397</v>
      </c>
      <c r="L663" t="s">
        <v>463</v>
      </c>
      <c r="M663" t="s">
        <v>1679</v>
      </c>
    </row>
    <row r="664" spans="6:13" x14ac:dyDescent="0.25">
      <c r="F664" t="s">
        <v>4769</v>
      </c>
      <c r="G664" t="s">
        <v>4770</v>
      </c>
      <c r="I664" t="s">
        <v>314</v>
      </c>
      <c r="J664" t="s">
        <v>6114</v>
      </c>
      <c r="L664" t="s">
        <v>7127</v>
      </c>
      <c r="M664" t="s">
        <v>2277</v>
      </c>
    </row>
    <row r="665" spans="6:13" x14ac:dyDescent="0.25">
      <c r="F665" t="s">
        <v>357</v>
      </c>
      <c r="G665" t="s">
        <v>4425</v>
      </c>
      <c r="I665" t="s">
        <v>6762</v>
      </c>
      <c r="J665" t="s">
        <v>1586</v>
      </c>
      <c r="L665" t="s">
        <v>7228</v>
      </c>
      <c r="M665" t="s">
        <v>1861</v>
      </c>
    </row>
    <row r="666" spans="6:13" x14ac:dyDescent="0.25">
      <c r="F666" t="s">
        <v>123</v>
      </c>
      <c r="G666" t="s">
        <v>4669</v>
      </c>
      <c r="I666" t="s">
        <v>258</v>
      </c>
      <c r="J666" t="s">
        <v>5499</v>
      </c>
      <c r="L666" t="s">
        <v>7127</v>
      </c>
      <c r="M666" t="s">
        <v>1797</v>
      </c>
    </row>
    <row r="667" spans="6:13" x14ac:dyDescent="0.25">
      <c r="F667" t="s">
        <v>546</v>
      </c>
      <c r="G667" t="s">
        <v>665</v>
      </c>
      <c r="I667" t="s">
        <v>6184</v>
      </c>
      <c r="J667" t="s">
        <v>1267</v>
      </c>
      <c r="L667" t="s">
        <v>4442</v>
      </c>
      <c r="M667" t="s">
        <v>7231</v>
      </c>
    </row>
    <row r="668" spans="6:13" x14ac:dyDescent="0.25">
      <c r="F668" t="s">
        <v>2689</v>
      </c>
      <c r="G668" t="s">
        <v>3649</v>
      </c>
      <c r="I668" t="s">
        <v>254</v>
      </c>
      <c r="J668" t="s">
        <v>783</v>
      </c>
      <c r="L668" t="s">
        <v>37</v>
      </c>
      <c r="M668" t="s">
        <v>7744</v>
      </c>
    </row>
    <row r="669" spans="6:13" x14ac:dyDescent="0.25">
      <c r="F669" t="s">
        <v>314</v>
      </c>
      <c r="G669" t="s">
        <v>5001</v>
      </c>
      <c r="I669" t="s">
        <v>5865</v>
      </c>
      <c r="J669" t="s">
        <v>1399</v>
      </c>
      <c r="L669" t="s">
        <v>393</v>
      </c>
      <c r="M669" t="s">
        <v>2632</v>
      </c>
    </row>
    <row r="670" spans="6:13" x14ac:dyDescent="0.25">
      <c r="F670" t="s">
        <v>4806</v>
      </c>
      <c r="G670" t="s">
        <v>707</v>
      </c>
      <c r="I670" t="s">
        <v>2752</v>
      </c>
      <c r="J670" t="s">
        <v>2862</v>
      </c>
      <c r="L670" t="s">
        <v>393</v>
      </c>
      <c r="M670" t="s">
        <v>2639</v>
      </c>
    </row>
    <row r="671" spans="6:13" x14ac:dyDescent="0.25">
      <c r="F671" t="s">
        <v>546</v>
      </c>
      <c r="G671" t="s">
        <v>624</v>
      </c>
      <c r="I671" t="s">
        <v>2752</v>
      </c>
      <c r="J671" t="s">
        <v>3885</v>
      </c>
      <c r="L671" t="s">
        <v>63</v>
      </c>
      <c r="M671" t="s">
        <v>3252</v>
      </c>
    </row>
    <row r="672" spans="6:13" x14ac:dyDescent="0.25">
      <c r="F672" t="s">
        <v>4525</v>
      </c>
      <c r="G672" t="s">
        <v>706</v>
      </c>
      <c r="I672" t="s">
        <v>2752</v>
      </c>
      <c r="J672" t="s">
        <v>2888</v>
      </c>
      <c r="L672" t="s">
        <v>7282</v>
      </c>
      <c r="M672" t="s">
        <v>2032</v>
      </c>
    </row>
    <row r="673" spans="6:13" x14ac:dyDescent="0.25">
      <c r="F673" t="s">
        <v>96</v>
      </c>
      <c r="G673" t="s">
        <v>4649</v>
      </c>
      <c r="I673" t="s">
        <v>2752</v>
      </c>
      <c r="J673" t="s">
        <v>3080</v>
      </c>
      <c r="L673" t="s">
        <v>461</v>
      </c>
      <c r="M673" t="s">
        <v>7033</v>
      </c>
    </row>
    <row r="674" spans="6:13" x14ac:dyDescent="0.25">
      <c r="F674" t="s">
        <v>546</v>
      </c>
      <c r="G674" t="s">
        <v>611</v>
      </c>
      <c r="I674" t="s">
        <v>314</v>
      </c>
      <c r="J674" t="s">
        <v>828</v>
      </c>
      <c r="L674" t="s">
        <v>37</v>
      </c>
      <c r="M674" t="s">
        <v>7191</v>
      </c>
    </row>
    <row r="675" spans="6:13" x14ac:dyDescent="0.25">
      <c r="F675" t="s">
        <v>2681</v>
      </c>
      <c r="G675" t="s">
        <v>3659</v>
      </c>
      <c r="I675" t="s">
        <v>5872</v>
      </c>
      <c r="J675" t="s">
        <v>1106</v>
      </c>
      <c r="L675" t="s">
        <v>37</v>
      </c>
      <c r="M675" t="s">
        <v>7395</v>
      </c>
    </row>
    <row r="676" spans="6:13" x14ac:dyDescent="0.25">
      <c r="F676" t="s">
        <v>37</v>
      </c>
      <c r="G676" t="s">
        <v>727</v>
      </c>
      <c r="I676" t="s">
        <v>255</v>
      </c>
      <c r="J676" t="s">
        <v>2814</v>
      </c>
      <c r="L676" t="s">
        <v>61</v>
      </c>
      <c r="M676" t="s">
        <v>1927</v>
      </c>
    </row>
    <row r="677" spans="6:13" x14ac:dyDescent="0.25">
      <c r="F677" t="s">
        <v>554</v>
      </c>
      <c r="G677" t="s">
        <v>672</v>
      </c>
      <c r="I677" t="s">
        <v>37</v>
      </c>
      <c r="J677" t="s">
        <v>2875</v>
      </c>
      <c r="L677" t="s">
        <v>461</v>
      </c>
      <c r="M677" t="s">
        <v>7381</v>
      </c>
    </row>
    <row r="678" spans="6:13" x14ac:dyDescent="0.25">
      <c r="F678" t="s">
        <v>4540</v>
      </c>
      <c r="G678" t="s">
        <v>608</v>
      </c>
      <c r="I678" t="s">
        <v>255</v>
      </c>
      <c r="J678" t="s">
        <v>6553</v>
      </c>
      <c r="L678" t="s">
        <v>37</v>
      </c>
      <c r="M678" t="s">
        <v>7696</v>
      </c>
    </row>
    <row r="679" spans="6:13" x14ac:dyDescent="0.25">
      <c r="F679" t="s">
        <v>4628</v>
      </c>
      <c r="G679" t="s">
        <v>643</v>
      </c>
      <c r="I679" t="s">
        <v>3949</v>
      </c>
      <c r="J679" t="s">
        <v>6353</v>
      </c>
      <c r="L679" t="s">
        <v>7541</v>
      </c>
      <c r="M679" t="s">
        <v>7542</v>
      </c>
    </row>
    <row r="680" spans="6:13" x14ac:dyDescent="0.25">
      <c r="F680" t="s">
        <v>588</v>
      </c>
      <c r="G680" t="s">
        <v>3345</v>
      </c>
      <c r="I680" t="s">
        <v>254</v>
      </c>
      <c r="J680" t="s">
        <v>933</v>
      </c>
      <c r="L680" t="s">
        <v>461</v>
      </c>
      <c r="M680" t="s">
        <v>7950</v>
      </c>
    </row>
    <row r="681" spans="6:13" x14ac:dyDescent="0.25">
      <c r="F681" t="s">
        <v>2678</v>
      </c>
      <c r="G681" t="s">
        <v>3734</v>
      </c>
      <c r="I681" t="s">
        <v>395</v>
      </c>
      <c r="J681" t="s">
        <v>5478</v>
      </c>
      <c r="L681" t="s">
        <v>124</v>
      </c>
      <c r="M681" t="s">
        <v>7433</v>
      </c>
    </row>
    <row r="682" spans="6:13" x14ac:dyDescent="0.25">
      <c r="F682" t="s">
        <v>546</v>
      </c>
      <c r="G682" t="s">
        <v>671</v>
      </c>
      <c r="I682" t="s">
        <v>339</v>
      </c>
      <c r="J682" t="s">
        <v>2504</v>
      </c>
      <c r="L682" t="s">
        <v>461</v>
      </c>
      <c r="M682" t="s">
        <v>7881</v>
      </c>
    </row>
    <row r="683" spans="6:13" x14ac:dyDescent="0.25">
      <c r="F683" t="s">
        <v>4322</v>
      </c>
      <c r="G683" t="s">
        <v>4359</v>
      </c>
      <c r="I683" t="s">
        <v>393</v>
      </c>
      <c r="J683" t="s">
        <v>2486</v>
      </c>
      <c r="L683" t="s">
        <v>461</v>
      </c>
      <c r="M683" t="s">
        <v>7209</v>
      </c>
    </row>
    <row r="684" spans="6:13" x14ac:dyDescent="0.25">
      <c r="F684" t="s">
        <v>5111</v>
      </c>
      <c r="G684" t="s">
        <v>668</v>
      </c>
      <c r="I684" t="s">
        <v>5328</v>
      </c>
      <c r="J684" t="s">
        <v>5329</v>
      </c>
      <c r="L684" t="s">
        <v>314</v>
      </c>
      <c r="M684" t="s">
        <v>1821</v>
      </c>
    </row>
    <row r="685" spans="6:13" x14ac:dyDescent="0.25">
      <c r="F685" t="s">
        <v>5229</v>
      </c>
      <c r="G685" t="s">
        <v>668</v>
      </c>
      <c r="I685" t="s">
        <v>279</v>
      </c>
      <c r="J685" t="s">
        <v>1553</v>
      </c>
      <c r="L685" t="s">
        <v>312</v>
      </c>
      <c r="M685" t="s">
        <v>2192</v>
      </c>
    </row>
    <row r="686" spans="6:13" x14ac:dyDescent="0.25">
      <c r="F686" t="s">
        <v>2687</v>
      </c>
      <c r="G686" t="s">
        <v>3620</v>
      </c>
      <c r="I686" t="s">
        <v>279</v>
      </c>
      <c r="J686" t="s">
        <v>1521</v>
      </c>
      <c r="L686" t="s">
        <v>3865</v>
      </c>
      <c r="M686" t="s">
        <v>7288</v>
      </c>
    </row>
    <row r="687" spans="6:13" x14ac:dyDescent="0.25">
      <c r="F687" t="s">
        <v>4587</v>
      </c>
      <c r="G687" t="s">
        <v>622</v>
      </c>
      <c r="I687" t="s">
        <v>2752</v>
      </c>
      <c r="J687" t="s">
        <v>3057</v>
      </c>
      <c r="L687" t="s">
        <v>290</v>
      </c>
      <c r="M687" t="s">
        <v>2198</v>
      </c>
    </row>
    <row r="688" spans="6:13" x14ac:dyDescent="0.25">
      <c r="F688" t="s">
        <v>40</v>
      </c>
      <c r="G688" t="s">
        <v>757</v>
      </c>
      <c r="I688" t="s">
        <v>3865</v>
      </c>
      <c r="J688" t="s">
        <v>4011</v>
      </c>
      <c r="L688" t="s">
        <v>554</v>
      </c>
      <c r="M688" t="s">
        <v>2268</v>
      </c>
    </row>
    <row r="689" spans="6:13" x14ac:dyDescent="0.25">
      <c r="F689" t="s">
        <v>3865</v>
      </c>
      <c r="G689" t="s">
        <v>4328</v>
      </c>
      <c r="I689" t="s">
        <v>5466</v>
      </c>
      <c r="J689" t="s">
        <v>909</v>
      </c>
      <c r="L689" t="s">
        <v>4169</v>
      </c>
      <c r="M689" t="s">
        <v>7071</v>
      </c>
    </row>
    <row r="690" spans="6:13" x14ac:dyDescent="0.25">
      <c r="F690" t="s">
        <v>4442</v>
      </c>
      <c r="G690" t="s">
        <v>4721</v>
      </c>
      <c r="I690" t="s">
        <v>319</v>
      </c>
      <c r="J690" t="s">
        <v>6885</v>
      </c>
      <c r="L690" t="s">
        <v>314</v>
      </c>
      <c r="M690" t="s">
        <v>1894</v>
      </c>
    </row>
    <row r="691" spans="6:13" x14ac:dyDescent="0.25">
      <c r="F691" t="s">
        <v>4947</v>
      </c>
      <c r="G691" t="s">
        <v>4948</v>
      </c>
      <c r="I691" t="s">
        <v>96</v>
      </c>
      <c r="J691" t="s">
        <v>6295</v>
      </c>
      <c r="L691" t="s">
        <v>7260</v>
      </c>
      <c r="M691" t="s">
        <v>1867</v>
      </c>
    </row>
    <row r="692" spans="6:13" x14ac:dyDescent="0.25">
      <c r="F692" t="s">
        <v>546</v>
      </c>
      <c r="G692" t="s">
        <v>737</v>
      </c>
      <c r="I692" t="s">
        <v>314</v>
      </c>
      <c r="J692" t="s">
        <v>1365</v>
      </c>
      <c r="L692" t="s">
        <v>393</v>
      </c>
      <c r="M692" t="s">
        <v>3134</v>
      </c>
    </row>
    <row r="693" spans="6:13" x14ac:dyDescent="0.25">
      <c r="F693" t="s">
        <v>37</v>
      </c>
      <c r="G693" t="s">
        <v>5082</v>
      </c>
      <c r="I693" t="s">
        <v>96</v>
      </c>
      <c r="J693" t="s">
        <v>6719</v>
      </c>
      <c r="L693" t="s">
        <v>124</v>
      </c>
      <c r="M693" t="s">
        <v>7889</v>
      </c>
    </row>
    <row r="694" spans="6:13" x14ac:dyDescent="0.25">
      <c r="F694" t="s">
        <v>37</v>
      </c>
      <c r="G694" t="s">
        <v>5203</v>
      </c>
      <c r="I694" t="s">
        <v>6347</v>
      </c>
      <c r="J694" t="s">
        <v>1368</v>
      </c>
      <c r="L694" t="s">
        <v>124</v>
      </c>
      <c r="M694" t="s">
        <v>7871</v>
      </c>
    </row>
    <row r="695" spans="6:13" x14ac:dyDescent="0.25">
      <c r="F695" t="s">
        <v>4584</v>
      </c>
      <c r="G695" t="s">
        <v>621</v>
      </c>
      <c r="I695" t="s">
        <v>5322</v>
      </c>
      <c r="J695" t="s">
        <v>2936</v>
      </c>
      <c r="L695" t="s">
        <v>138</v>
      </c>
      <c r="M695" t="s">
        <v>7567</v>
      </c>
    </row>
    <row r="696" spans="6:13" x14ac:dyDescent="0.25">
      <c r="F696" t="s">
        <v>4340</v>
      </c>
      <c r="G696" t="s">
        <v>4341</v>
      </c>
      <c r="I696" t="s">
        <v>6298</v>
      </c>
      <c r="J696" t="s">
        <v>1340</v>
      </c>
      <c r="L696" t="s">
        <v>461</v>
      </c>
      <c r="M696" t="s">
        <v>7572</v>
      </c>
    </row>
    <row r="697" spans="6:13" x14ac:dyDescent="0.25">
      <c r="F697" t="s">
        <v>2691</v>
      </c>
      <c r="G697" t="s">
        <v>3471</v>
      </c>
      <c r="I697" t="s">
        <v>284</v>
      </c>
      <c r="J697" t="s">
        <v>6339</v>
      </c>
      <c r="L697" t="s">
        <v>461</v>
      </c>
      <c r="M697" t="s">
        <v>7171</v>
      </c>
    </row>
    <row r="698" spans="6:13" x14ac:dyDescent="0.25">
      <c r="F698" t="s">
        <v>554</v>
      </c>
      <c r="G698" t="s">
        <v>4534</v>
      </c>
      <c r="I698" t="s">
        <v>6744</v>
      </c>
      <c r="J698" t="s">
        <v>2551</v>
      </c>
      <c r="L698" t="s">
        <v>6937</v>
      </c>
      <c r="M698" t="s">
        <v>7718</v>
      </c>
    </row>
    <row r="699" spans="6:13" x14ac:dyDescent="0.25">
      <c r="F699" t="s">
        <v>554</v>
      </c>
      <c r="G699" t="s">
        <v>4534</v>
      </c>
      <c r="I699" t="s">
        <v>6135</v>
      </c>
      <c r="J699" t="s">
        <v>2943</v>
      </c>
      <c r="L699" t="s">
        <v>461</v>
      </c>
      <c r="M699" t="s">
        <v>7802</v>
      </c>
    </row>
    <row r="700" spans="6:13" x14ac:dyDescent="0.25">
      <c r="F700" t="s">
        <v>554</v>
      </c>
      <c r="G700" t="s">
        <v>4534</v>
      </c>
      <c r="I700" t="s">
        <v>314</v>
      </c>
      <c r="J700" t="s">
        <v>1284</v>
      </c>
      <c r="L700" t="s">
        <v>393</v>
      </c>
      <c r="M700" t="s">
        <v>2597</v>
      </c>
    </row>
    <row r="701" spans="6:13" x14ac:dyDescent="0.25">
      <c r="F701" t="s">
        <v>554</v>
      </c>
      <c r="G701" t="s">
        <v>4534</v>
      </c>
      <c r="I701" t="s">
        <v>551</v>
      </c>
      <c r="J701" t="s">
        <v>5362</v>
      </c>
      <c r="L701" t="s">
        <v>314</v>
      </c>
      <c r="M701" t="s">
        <v>1909</v>
      </c>
    </row>
    <row r="702" spans="6:13" x14ac:dyDescent="0.25">
      <c r="F702" t="s">
        <v>4536</v>
      </c>
      <c r="G702" t="s">
        <v>603</v>
      </c>
      <c r="I702" t="s">
        <v>5416</v>
      </c>
      <c r="J702" t="s">
        <v>6289</v>
      </c>
      <c r="L702" t="s">
        <v>279</v>
      </c>
      <c r="M702" t="s">
        <v>1722</v>
      </c>
    </row>
    <row r="703" spans="6:13" x14ac:dyDescent="0.25">
      <c r="F703" t="s">
        <v>314</v>
      </c>
      <c r="G703" t="s">
        <v>4558</v>
      </c>
      <c r="I703" t="s">
        <v>6816</v>
      </c>
      <c r="J703" t="s">
        <v>6817</v>
      </c>
      <c r="L703" t="s">
        <v>6970</v>
      </c>
      <c r="M703" t="s">
        <v>1854</v>
      </c>
    </row>
    <row r="704" spans="6:13" x14ac:dyDescent="0.25">
      <c r="F704" t="s">
        <v>554</v>
      </c>
      <c r="G704" t="s">
        <v>634</v>
      </c>
      <c r="I704" t="s">
        <v>5631</v>
      </c>
      <c r="J704" t="s">
        <v>2479</v>
      </c>
      <c r="L704" t="s">
        <v>124</v>
      </c>
      <c r="M704" t="s">
        <v>6991</v>
      </c>
    </row>
    <row r="705" spans="6:13" x14ac:dyDescent="0.25">
      <c r="F705" t="s">
        <v>2675</v>
      </c>
      <c r="G705" t="s">
        <v>3421</v>
      </c>
      <c r="I705" t="s">
        <v>5939</v>
      </c>
      <c r="J705" t="s">
        <v>1136</v>
      </c>
      <c r="L705" t="s">
        <v>454</v>
      </c>
      <c r="M705" t="s">
        <v>7259</v>
      </c>
    </row>
    <row r="706" spans="6:13" x14ac:dyDescent="0.25">
      <c r="F706" t="s">
        <v>4442</v>
      </c>
      <c r="G706" t="s">
        <v>4884</v>
      </c>
      <c r="I706" t="s">
        <v>46</v>
      </c>
      <c r="J706" t="s">
        <v>972</v>
      </c>
      <c r="L706" t="s">
        <v>405</v>
      </c>
      <c r="M706" t="s">
        <v>7357</v>
      </c>
    </row>
    <row r="707" spans="6:13" x14ac:dyDescent="0.25">
      <c r="F707" t="s">
        <v>37</v>
      </c>
      <c r="G707" t="s">
        <v>674</v>
      </c>
      <c r="I707" t="s">
        <v>2752</v>
      </c>
      <c r="J707" t="s">
        <v>3055</v>
      </c>
      <c r="L707" t="s">
        <v>7825</v>
      </c>
      <c r="M707" t="s">
        <v>7826</v>
      </c>
    </row>
    <row r="708" spans="6:13" x14ac:dyDescent="0.25">
      <c r="F708" t="s">
        <v>546</v>
      </c>
      <c r="G708" t="s">
        <v>631</v>
      </c>
      <c r="I708" t="s">
        <v>2752</v>
      </c>
      <c r="J708" t="s">
        <v>3028</v>
      </c>
      <c r="L708" t="s">
        <v>124</v>
      </c>
      <c r="M708" t="s">
        <v>7514</v>
      </c>
    </row>
    <row r="709" spans="6:13" x14ac:dyDescent="0.25">
      <c r="F709" t="s">
        <v>546</v>
      </c>
      <c r="G709" t="s">
        <v>4671</v>
      </c>
      <c r="I709" t="s">
        <v>2752</v>
      </c>
      <c r="J709" t="s">
        <v>3024</v>
      </c>
      <c r="L709" t="s">
        <v>7525</v>
      </c>
      <c r="M709" t="s">
        <v>7909</v>
      </c>
    </row>
    <row r="710" spans="6:13" x14ac:dyDescent="0.25">
      <c r="F710" t="s">
        <v>2681</v>
      </c>
      <c r="G710" t="s">
        <v>3758</v>
      </c>
      <c r="I710" t="s">
        <v>2752</v>
      </c>
      <c r="J710" t="s">
        <v>3026</v>
      </c>
      <c r="L710" t="s">
        <v>37</v>
      </c>
      <c r="M710" t="s">
        <v>7988</v>
      </c>
    </row>
    <row r="711" spans="6:13" x14ac:dyDescent="0.25">
      <c r="F711" t="s">
        <v>2679</v>
      </c>
      <c r="G711" t="s">
        <v>3514</v>
      </c>
      <c r="I711" t="s">
        <v>5671</v>
      </c>
      <c r="J711" t="s">
        <v>1576</v>
      </c>
      <c r="L711" t="s">
        <v>314</v>
      </c>
      <c r="M711" t="s">
        <v>2356</v>
      </c>
    </row>
    <row r="712" spans="6:13" x14ac:dyDescent="0.25">
      <c r="F712" t="s">
        <v>37</v>
      </c>
      <c r="G712" t="s">
        <v>5118</v>
      </c>
      <c r="I712" t="s">
        <v>5554</v>
      </c>
      <c r="J712" t="s">
        <v>5555</v>
      </c>
      <c r="L712" t="s">
        <v>393</v>
      </c>
      <c r="M712" t="s">
        <v>2572</v>
      </c>
    </row>
    <row r="713" spans="6:13" x14ac:dyDescent="0.25">
      <c r="F713" t="s">
        <v>4584</v>
      </c>
      <c r="G713" t="s">
        <v>4668</v>
      </c>
      <c r="I713" t="s">
        <v>339</v>
      </c>
      <c r="J713" t="s">
        <v>830</v>
      </c>
      <c r="L713" t="s">
        <v>294</v>
      </c>
      <c r="M713" t="s">
        <v>7852</v>
      </c>
    </row>
    <row r="714" spans="6:13" x14ac:dyDescent="0.25">
      <c r="F714" t="s">
        <v>2691</v>
      </c>
      <c r="G714" t="s">
        <v>3572</v>
      </c>
      <c r="I714" t="s">
        <v>296</v>
      </c>
      <c r="J714" t="s">
        <v>826</v>
      </c>
      <c r="L714" t="s">
        <v>124</v>
      </c>
      <c r="M714" t="s">
        <v>7575</v>
      </c>
    </row>
    <row r="715" spans="6:13" x14ac:dyDescent="0.25">
      <c r="F715" t="s">
        <v>36</v>
      </c>
      <c r="G715" t="s">
        <v>607</v>
      </c>
      <c r="I715" t="s">
        <v>5317</v>
      </c>
      <c r="J715" t="s">
        <v>6060</v>
      </c>
      <c r="L715" t="s">
        <v>124</v>
      </c>
      <c r="M715" t="s">
        <v>7163</v>
      </c>
    </row>
    <row r="716" spans="6:13" x14ac:dyDescent="0.25">
      <c r="F716" t="s">
        <v>2676</v>
      </c>
      <c r="G716" t="s">
        <v>5016</v>
      </c>
      <c r="I716" t="s">
        <v>5996</v>
      </c>
      <c r="J716" t="s">
        <v>1161</v>
      </c>
      <c r="L716" t="s">
        <v>357</v>
      </c>
      <c r="M716" t="s">
        <v>6932</v>
      </c>
    </row>
    <row r="717" spans="6:13" x14ac:dyDescent="0.25">
      <c r="F717" t="s">
        <v>4322</v>
      </c>
      <c r="G717" t="s">
        <v>4366</v>
      </c>
      <c r="I717" t="s">
        <v>255</v>
      </c>
      <c r="J717" t="s">
        <v>5593</v>
      </c>
      <c r="L717" t="s">
        <v>357</v>
      </c>
      <c r="M717" t="s">
        <v>7869</v>
      </c>
    </row>
    <row r="718" spans="6:13" x14ac:dyDescent="0.25">
      <c r="F718" t="s">
        <v>4606</v>
      </c>
      <c r="G718" t="s">
        <v>4607</v>
      </c>
      <c r="I718" t="s">
        <v>255</v>
      </c>
      <c r="J718" t="s">
        <v>2500</v>
      </c>
      <c r="L718" t="s">
        <v>7216</v>
      </c>
      <c r="M718" t="s">
        <v>2218</v>
      </c>
    </row>
    <row r="719" spans="6:13" x14ac:dyDescent="0.25">
      <c r="F719" t="s">
        <v>37</v>
      </c>
      <c r="G719" t="s">
        <v>4572</v>
      </c>
      <c r="I719" t="s">
        <v>14</v>
      </c>
      <c r="J719" t="s">
        <v>1201</v>
      </c>
      <c r="L719" t="s">
        <v>461</v>
      </c>
      <c r="M719" t="s">
        <v>2275</v>
      </c>
    </row>
    <row r="720" spans="6:13" x14ac:dyDescent="0.25">
      <c r="F720" t="s">
        <v>2752</v>
      </c>
      <c r="G720" t="s">
        <v>3405</v>
      </c>
      <c r="I720" t="s">
        <v>3900</v>
      </c>
      <c r="J720" t="s">
        <v>3967</v>
      </c>
      <c r="L720" t="s">
        <v>393</v>
      </c>
      <c r="M720" t="s">
        <v>2635</v>
      </c>
    </row>
    <row r="721" spans="6:13" x14ac:dyDescent="0.25">
      <c r="F721" t="s">
        <v>37</v>
      </c>
      <c r="G721" t="s">
        <v>773</v>
      </c>
      <c r="I721" t="s">
        <v>5313</v>
      </c>
      <c r="J721" t="s">
        <v>818</v>
      </c>
      <c r="L721" t="s">
        <v>37</v>
      </c>
      <c r="M721" t="s">
        <v>2143</v>
      </c>
    </row>
    <row r="722" spans="6:13" x14ac:dyDescent="0.25">
      <c r="F722" t="s">
        <v>314</v>
      </c>
      <c r="G722" t="s">
        <v>4942</v>
      </c>
      <c r="I722" t="s">
        <v>5293</v>
      </c>
      <c r="J722" t="s">
        <v>6355</v>
      </c>
      <c r="L722" t="s">
        <v>3865</v>
      </c>
      <c r="M722" t="s">
        <v>4199</v>
      </c>
    </row>
    <row r="723" spans="6:13" x14ac:dyDescent="0.25">
      <c r="F723" t="s">
        <v>5015</v>
      </c>
      <c r="G723" t="s">
        <v>3819</v>
      </c>
      <c r="I723" t="s">
        <v>296</v>
      </c>
      <c r="J723" t="s">
        <v>5899</v>
      </c>
      <c r="L723" t="s">
        <v>461</v>
      </c>
      <c r="M723" t="s">
        <v>7501</v>
      </c>
    </row>
    <row r="724" spans="6:13" x14ac:dyDescent="0.25">
      <c r="F724" t="s">
        <v>314</v>
      </c>
      <c r="G724" t="s">
        <v>4892</v>
      </c>
      <c r="I724" t="s">
        <v>2752</v>
      </c>
      <c r="J724" t="s">
        <v>3012</v>
      </c>
      <c r="L724" t="s">
        <v>255</v>
      </c>
      <c r="M724" t="s">
        <v>2038</v>
      </c>
    </row>
    <row r="725" spans="6:13" x14ac:dyDescent="0.25">
      <c r="F725" t="s">
        <v>546</v>
      </c>
      <c r="G725" t="s">
        <v>4818</v>
      </c>
      <c r="I725" t="s">
        <v>2752</v>
      </c>
      <c r="J725" t="s">
        <v>3053</v>
      </c>
      <c r="L725" t="s">
        <v>61</v>
      </c>
      <c r="M725" t="s">
        <v>1764</v>
      </c>
    </row>
    <row r="726" spans="6:13" x14ac:dyDescent="0.25">
      <c r="F726" t="s">
        <v>37</v>
      </c>
      <c r="G726" t="s">
        <v>5174</v>
      </c>
      <c r="I726" t="s">
        <v>314</v>
      </c>
      <c r="J726" t="s">
        <v>2855</v>
      </c>
      <c r="L726" t="s">
        <v>124</v>
      </c>
      <c r="M726" t="s">
        <v>6895</v>
      </c>
    </row>
    <row r="727" spans="6:13" x14ac:dyDescent="0.25">
      <c r="F727" t="s">
        <v>4877</v>
      </c>
      <c r="G727" t="s">
        <v>759</v>
      </c>
      <c r="I727" t="s">
        <v>5811</v>
      </c>
      <c r="J727" t="s">
        <v>5898</v>
      </c>
      <c r="L727" t="s">
        <v>461</v>
      </c>
      <c r="M727" t="s">
        <v>7003</v>
      </c>
    </row>
    <row r="728" spans="6:13" x14ac:dyDescent="0.25">
      <c r="F728" t="s">
        <v>4158</v>
      </c>
      <c r="G728" t="s">
        <v>4348</v>
      </c>
      <c r="I728" t="s">
        <v>3865</v>
      </c>
      <c r="J728" t="s">
        <v>4065</v>
      </c>
      <c r="L728" t="s">
        <v>461</v>
      </c>
      <c r="M728" t="s">
        <v>7415</v>
      </c>
    </row>
    <row r="729" spans="6:13" x14ac:dyDescent="0.25">
      <c r="F729" t="s">
        <v>546</v>
      </c>
      <c r="G729" t="s">
        <v>669</v>
      </c>
      <c r="I729" t="s">
        <v>255</v>
      </c>
      <c r="J729" t="s">
        <v>2476</v>
      </c>
      <c r="L729" t="s">
        <v>281</v>
      </c>
      <c r="M729" t="s">
        <v>6963</v>
      </c>
    </row>
    <row r="730" spans="6:13" x14ac:dyDescent="0.25">
      <c r="F730" t="s">
        <v>551</v>
      </c>
      <c r="G730" t="s">
        <v>713</v>
      </c>
      <c r="I730" t="s">
        <v>3914</v>
      </c>
      <c r="J730" t="s">
        <v>5459</v>
      </c>
      <c r="L730" t="s">
        <v>303</v>
      </c>
      <c r="M730" t="s">
        <v>7013</v>
      </c>
    </row>
    <row r="731" spans="6:13" x14ac:dyDescent="0.25">
      <c r="F731" t="s">
        <v>2677</v>
      </c>
      <c r="G731" t="s">
        <v>3390</v>
      </c>
      <c r="I731" t="s">
        <v>6037</v>
      </c>
      <c r="J731" t="s">
        <v>2499</v>
      </c>
      <c r="L731" t="s">
        <v>393</v>
      </c>
      <c r="M731" t="s">
        <v>2620</v>
      </c>
    </row>
    <row r="732" spans="6:13" x14ac:dyDescent="0.25">
      <c r="F732" t="s">
        <v>314</v>
      </c>
      <c r="G732" t="s">
        <v>3545</v>
      </c>
      <c r="I732" t="s">
        <v>298</v>
      </c>
      <c r="J732" t="s">
        <v>2562</v>
      </c>
      <c r="L732" t="s">
        <v>123</v>
      </c>
      <c r="M732" t="s">
        <v>2016</v>
      </c>
    </row>
    <row r="733" spans="6:13" x14ac:dyDescent="0.25">
      <c r="F733" t="s">
        <v>4757</v>
      </c>
      <c r="G733" t="s">
        <v>5139</v>
      </c>
      <c r="I733" t="s">
        <v>5263</v>
      </c>
      <c r="J733" t="s">
        <v>794</v>
      </c>
      <c r="L733" t="s">
        <v>307</v>
      </c>
      <c r="M733" t="s">
        <v>7125</v>
      </c>
    </row>
    <row r="734" spans="6:13" x14ac:dyDescent="0.25">
      <c r="F734" t="s">
        <v>37</v>
      </c>
      <c r="G734" t="s">
        <v>4868</v>
      </c>
      <c r="I734" t="s">
        <v>3865</v>
      </c>
      <c r="J734" t="s">
        <v>4063</v>
      </c>
      <c r="L734" t="s">
        <v>7096</v>
      </c>
      <c r="M734" t="s">
        <v>1833</v>
      </c>
    </row>
    <row r="735" spans="6:13" x14ac:dyDescent="0.25">
      <c r="F735" t="s">
        <v>3865</v>
      </c>
      <c r="G735" t="s">
        <v>4798</v>
      </c>
      <c r="I735" t="s">
        <v>5704</v>
      </c>
      <c r="J735" t="s">
        <v>1016</v>
      </c>
      <c r="L735" t="s">
        <v>316</v>
      </c>
      <c r="M735" t="s">
        <v>7911</v>
      </c>
    </row>
    <row r="736" spans="6:13" x14ac:dyDescent="0.25">
      <c r="F736" t="s">
        <v>414</v>
      </c>
      <c r="G736" t="s">
        <v>3665</v>
      </c>
      <c r="I736" t="s">
        <v>3865</v>
      </c>
      <c r="J736" t="s">
        <v>3966</v>
      </c>
      <c r="L736" t="s">
        <v>7729</v>
      </c>
      <c r="M736" t="s">
        <v>3215</v>
      </c>
    </row>
    <row r="737" spans="6:13" x14ac:dyDescent="0.25">
      <c r="F737" t="s">
        <v>123</v>
      </c>
      <c r="G737" t="s">
        <v>748</v>
      </c>
      <c r="I737" t="s">
        <v>46</v>
      </c>
      <c r="J737" t="s">
        <v>5427</v>
      </c>
      <c r="L737" t="s">
        <v>461</v>
      </c>
      <c r="M737" t="s">
        <v>7934</v>
      </c>
    </row>
    <row r="738" spans="6:13" x14ac:dyDescent="0.25">
      <c r="F738" t="s">
        <v>2673</v>
      </c>
      <c r="G738" t="s">
        <v>3278</v>
      </c>
      <c r="I738" t="s">
        <v>6023</v>
      </c>
      <c r="J738" t="s">
        <v>1179</v>
      </c>
      <c r="L738" t="s">
        <v>7525</v>
      </c>
      <c r="M738" t="s">
        <v>7526</v>
      </c>
    </row>
    <row r="739" spans="6:13" x14ac:dyDescent="0.25">
      <c r="F739" t="s">
        <v>4442</v>
      </c>
      <c r="G739" t="s">
        <v>4662</v>
      </c>
      <c r="I739" t="s">
        <v>398</v>
      </c>
      <c r="J739" t="s">
        <v>3991</v>
      </c>
      <c r="L739" t="s">
        <v>4912</v>
      </c>
      <c r="M739" t="s">
        <v>2079</v>
      </c>
    </row>
    <row r="740" spans="6:13" x14ac:dyDescent="0.25">
      <c r="F740" t="s">
        <v>123</v>
      </c>
      <c r="G740" t="s">
        <v>5007</v>
      </c>
      <c r="I740" t="s">
        <v>5398</v>
      </c>
      <c r="J740" t="s">
        <v>2508</v>
      </c>
      <c r="L740" t="s">
        <v>316</v>
      </c>
      <c r="M740" t="s">
        <v>7069</v>
      </c>
    </row>
    <row r="741" spans="6:13" x14ac:dyDescent="0.25">
      <c r="F741" t="s">
        <v>358</v>
      </c>
      <c r="G741" t="s">
        <v>4360</v>
      </c>
      <c r="I741" t="s">
        <v>2777</v>
      </c>
      <c r="J741" t="s">
        <v>2815</v>
      </c>
      <c r="L741" t="s">
        <v>6194</v>
      </c>
      <c r="M741" t="s">
        <v>7358</v>
      </c>
    </row>
    <row r="742" spans="6:13" x14ac:dyDescent="0.25">
      <c r="F742" t="s">
        <v>4617</v>
      </c>
      <c r="G742" t="s">
        <v>648</v>
      </c>
      <c r="I742" t="s">
        <v>3865</v>
      </c>
      <c r="J742" t="s">
        <v>3936</v>
      </c>
      <c r="L742" t="s">
        <v>6590</v>
      </c>
      <c r="M742" t="s">
        <v>7668</v>
      </c>
    </row>
    <row r="743" spans="6:13" x14ac:dyDescent="0.25">
      <c r="F743" t="s">
        <v>96</v>
      </c>
      <c r="G743" t="s">
        <v>767</v>
      </c>
      <c r="I743" t="s">
        <v>2737</v>
      </c>
      <c r="J743" t="s">
        <v>2833</v>
      </c>
      <c r="L743" t="s">
        <v>7613</v>
      </c>
      <c r="M743" t="s">
        <v>1792</v>
      </c>
    </row>
    <row r="744" spans="6:13" x14ac:dyDescent="0.25">
      <c r="F744" t="s">
        <v>586</v>
      </c>
      <c r="G744" t="s">
        <v>3416</v>
      </c>
      <c r="I744" t="s">
        <v>319</v>
      </c>
      <c r="J744" t="s">
        <v>6672</v>
      </c>
      <c r="L744" t="s">
        <v>310</v>
      </c>
      <c r="M744" t="s">
        <v>7359</v>
      </c>
    </row>
    <row r="745" spans="6:13" x14ac:dyDescent="0.25">
      <c r="F745" t="s">
        <v>2686</v>
      </c>
      <c r="G745" t="s">
        <v>3290</v>
      </c>
      <c r="I745" t="s">
        <v>40</v>
      </c>
      <c r="J745" t="s">
        <v>5557</v>
      </c>
      <c r="L745" t="s">
        <v>7041</v>
      </c>
      <c r="M745" t="s">
        <v>1855</v>
      </c>
    </row>
    <row r="746" spans="6:13" x14ac:dyDescent="0.25">
      <c r="F746" t="s">
        <v>2691</v>
      </c>
      <c r="G746" t="s">
        <v>3671</v>
      </c>
      <c r="I746" t="s">
        <v>5863</v>
      </c>
      <c r="J746" t="s">
        <v>2942</v>
      </c>
      <c r="L746" t="s">
        <v>255</v>
      </c>
      <c r="M746" t="s">
        <v>1877</v>
      </c>
    </row>
    <row r="747" spans="6:13" x14ac:dyDescent="0.25">
      <c r="F747" t="s">
        <v>2675</v>
      </c>
      <c r="G747" t="s">
        <v>3644</v>
      </c>
      <c r="I747" t="s">
        <v>255</v>
      </c>
      <c r="J747" t="s">
        <v>2494</v>
      </c>
      <c r="L747" t="s">
        <v>461</v>
      </c>
      <c r="M747" t="s">
        <v>2227</v>
      </c>
    </row>
    <row r="748" spans="6:13" x14ac:dyDescent="0.25">
      <c r="F748" t="s">
        <v>4930</v>
      </c>
      <c r="G748" t="s">
        <v>3714</v>
      </c>
      <c r="I748" t="s">
        <v>91</v>
      </c>
      <c r="J748" t="s">
        <v>1496</v>
      </c>
      <c r="L748" t="s">
        <v>7724</v>
      </c>
      <c r="M748" t="s">
        <v>2181</v>
      </c>
    </row>
    <row r="749" spans="6:13" x14ac:dyDescent="0.25">
      <c r="F749" t="s">
        <v>37</v>
      </c>
      <c r="G749" t="s">
        <v>5161</v>
      </c>
      <c r="I749" t="s">
        <v>6834</v>
      </c>
      <c r="J749" t="s">
        <v>6835</v>
      </c>
      <c r="L749" t="s">
        <v>393</v>
      </c>
      <c r="M749" t="s">
        <v>2205</v>
      </c>
    </row>
    <row r="750" spans="6:13" x14ac:dyDescent="0.25">
      <c r="F750" t="s">
        <v>5039</v>
      </c>
      <c r="G750" t="s">
        <v>4538</v>
      </c>
      <c r="I750" t="s">
        <v>5808</v>
      </c>
      <c r="J750" t="s">
        <v>1104</v>
      </c>
      <c r="L750" t="s">
        <v>7356</v>
      </c>
      <c r="M750" t="s">
        <v>2623</v>
      </c>
    </row>
    <row r="751" spans="6:13" x14ac:dyDescent="0.25">
      <c r="F751" t="s">
        <v>5226</v>
      </c>
      <c r="G751" t="s">
        <v>4538</v>
      </c>
      <c r="I751" t="s">
        <v>3949</v>
      </c>
      <c r="J751" t="s">
        <v>4097</v>
      </c>
      <c r="L751" t="s">
        <v>7549</v>
      </c>
      <c r="M751" t="s">
        <v>2147</v>
      </c>
    </row>
    <row r="752" spans="6:13" x14ac:dyDescent="0.25">
      <c r="F752" t="s">
        <v>551</v>
      </c>
      <c r="G752" t="s">
        <v>3651</v>
      </c>
      <c r="I752" t="s">
        <v>319</v>
      </c>
      <c r="J752" t="s">
        <v>5867</v>
      </c>
      <c r="L752" t="s">
        <v>7252</v>
      </c>
      <c r="M752" t="s">
        <v>1824</v>
      </c>
    </row>
    <row r="753" spans="6:13" x14ac:dyDescent="0.25">
      <c r="F753" t="s">
        <v>4440</v>
      </c>
      <c r="G753" t="s">
        <v>4946</v>
      </c>
      <c r="I753" t="s">
        <v>2752</v>
      </c>
      <c r="J753" t="s">
        <v>3076</v>
      </c>
      <c r="L753" t="s">
        <v>290</v>
      </c>
      <c r="M753" t="s">
        <v>4152</v>
      </c>
    </row>
    <row r="754" spans="6:13" x14ac:dyDescent="0.25">
      <c r="F754" t="s">
        <v>37</v>
      </c>
      <c r="G754" t="s">
        <v>5102</v>
      </c>
      <c r="I754" t="s">
        <v>2752</v>
      </c>
      <c r="J754" t="s">
        <v>3031</v>
      </c>
      <c r="L754" t="s">
        <v>5379</v>
      </c>
      <c r="M754" t="s">
        <v>2565</v>
      </c>
    </row>
    <row r="755" spans="6:13" x14ac:dyDescent="0.25">
      <c r="F755" t="s">
        <v>357</v>
      </c>
      <c r="G755" t="s">
        <v>4398</v>
      </c>
      <c r="I755" t="s">
        <v>5648</v>
      </c>
      <c r="J755" t="s">
        <v>5649</v>
      </c>
      <c r="L755" t="s">
        <v>7723</v>
      </c>
      <c r="M755" t="s">
        <v>1712</v>
      </c>
    </row>
    <row r="756" spans="6:13" x14ac:dyDescent="0.25">
      <c r="F756" t="s">
        <v>4611</v>
      </c>
      <c r="G756" t="s">
        <v>630</v>
      </c>
      <c r="I756" t="s">
        <v>398</v>
      </c>
      <c r="J756" t="s">
        <v>2382</v>
      </c>
      <c r="L756" t="s">
        <v>7761</v>
      </c>
      <c r="M756" t="s">
        <v>2075</v>
      </c>
    </row>
    <row r="757" spans="6:13" x14ac:dyDescent="0.25">
      <c r="F757" t="s">
        <v>4440</v>
      </c>
      <c r="G757" t="s">
        <v>4648</v>
      </c>
      <c r="I757" t="s">
        <v>296</v>
      </c>
      <c r="J757" t="s">
        <v>1191</v>
      </c>
      <c r="L757" t="s">
        <v>290</v>
      </c>
      <c r="M757" t="s">
        <v>7690</v>
      </c>
    </row>
    <row r="758" spans="6:13" x14ac:dyDescent="0.25">
      <c r="F758" t="s">
        <v>4682</v>
      </c>
      <c r="G758" t="s">
        <v>664</v>
      </c>
      <c r="I758" t="s">
        <v>2752</v>
      </c>
      <c r="J758" t="s">
        <v>3073</v>
      </c>
      <c r="L758" t="s">
        <v>124</v>
      </c>
      <c r="M758" t="s">
        <v>7939</v>
      </c>
    </row>
    <row r="759" spans="6:13" x14ac:dyDescent="0.25">
      <c r="F759" t="s">
        <v>314</v>
      </c>
      <c r="G759" t="s">
        <v>4990</v>
      </c>
      <c r="I759" t="s">
        <v>6228</v>
      </c>
      <c r="J759" t="s">
        <v>1293</v>
      </c>
      <c r="L759" t="s">
        <v>316</v>
      </c>
      <c r="M759" t="s">
        <v>7610</v>
      </c>
    </row>
    <row r="760" spans="6:13" x14ac:dyDescent="0.25">
      <c r="F760" t="s">
        <v>123</v>
      </c>
      <c r="G760" t="s">
        <v>4660</v>
      </c>
      <c r="I760" t="s">
        <v>96</v>
      </c>
      <c r="J760" t="s">
        <v>6494</v>
      </c>
      <c r="L760" t="s">
        <v>7546</v>
      </c>
      <c r="M760" t="s">
        <v>7547</v>
      </c>
    </row>
    <row r="761" spans="6:13" x14ac:dyDescent="0.25">
      <c r="F761" t="s">
        <v>402</v>
      </c>
      <c r="G761" t="s">
        <v>3667</v>
      </c>
      <c r="I761" t="s">
        <v>6190</v>
      </c>
      <c r="J761" t="s">
        <v>6297</v>
      </c>
      <c r="L761" t="s">
        <v>287</v>
      </c>
      <c r="M761" t="s">
        <v>2191</v>
      </c>
    </row>
    <row r="762" spans="6:13" x14ac:dyDescent="0.25">
      <c r="F762" t="s">
        <v>4912</v>
      </c>
      <c r="G762" t="s">
        <v>4994</v>
      </c>
      <c r="I762" t="s">
        <v>5563</v>
      </c>
      <c r="J762" t="s">
        <v>935</v>
      </c>
      <c r="L762" t="s">
        <v>6908</v>
      </c>
      <c r="M762" t="s">
        <v>7916</v>
      </c>
    </row>
    <row r="763" spans="6:13" x14ac:dyDescent="0.25">
      <c r="F763" t="s">
        <v>96</v>
      </c>
      <c r="G763" t="s">
        <v>711</v>
      </c>
      <c r="I763" t="s">
        <v>255</v>
      </c>
      <c r="J763" t="s">
        <v>6070</v>
      </c>
      <c r="L763" t="s">
        <v>255</v>
      </c>
      <c r="M763" t="s">
        <v>1891</v>
      </c>
    </row>
    <row r="764" spans="6:13" x14ac:dyDescent="0.25">
      <c r="F764" t="s">
        <v>2758</v>
      </c>
      <c r="G764" t="s">
        <v>3299</v>
      </c>
      <c r="I764" t="s">
        <v>6808</v>
      </c>
      <c r="J764" t="s">
        <v>1610</v>
      </c>
      <c r="L764" t="s">
        <v>461</v>
      </c>
      <c r="M764" t="s">
        <v>7581</v>
      </c>
    </row>
    <row r="765" spans="6:13" x14ac:dyDescent="0.25">
      <c r="F765" t="s">
        <v>4823</v>
      </c>
      <c r="G765" t="s">
        <v>4824</v>
      </c>
      <c r="I765" t="s">
        <v>2734</v>
      </c>
      <c r="J765" t="s">
        <v>2831</v>
      </c>
      <c r="L765" t="s">
        <v>316</v>
      </c>
      <c r="M765" t="s">
        <v>7910</v>
      </c>
    </row>
    <row r="766" spans="6:13" x14ac:dyDescent="0.25">
      <c r="F766" t="s">
        <v>96</v>
      </c>
      <c r="G766" t="s">
        <v>750</v>
      </c>
      <c r="I766" t="s">
        <v>281</v>
      </c>
      <c r="J766" t="s">
        <v>2809</v>
      </c>
      <c r="L766" t="s">
        <v>314</v>
      </c>
      <c r="M766" t="s">
        <v>7379</v>
      </c>
    </row>
    <row r="767" spans="6:13" x14ac:dyDescent="0.25">
      <c r="F767" t="s">
        <v>418</v>
      </c>
      <c r="G767" t="s">
        <v>653</v>
      </c>
      <c r="I767" t="s">
        <v>5816</v>
      </c>
      <c r="J767" t="s">
        <v>6652</v>
      </c>
      <c r="L767" t="s">
        <v>314</v>
      </c>
      <c r="M767" t="s">
        <v>7654</v>
      </c>
    </row>
    <row r="768" spans="6:13" x14ac:dyDescent="0.25">
      <c r="F768" t="s">
        <v>357</v>
      </c>
      <c r="G768" t="s">
        <v>4349</v>
      </c>
      <c r="I768" t="s">
        <v>5415</v>
      </c>
      <c r="J768" t="s">
        <v>2798</v>
      </c>
      <c r="L768" t="s">
        <v>3865</v>
      </c>
      <c r="M768" t="s">
        <v>4167</v>
      </c>
    </row>
    <row r="769" spans="6:13" x14ac:dyDescent="0.25">
      <c r="F769" t="s">
        <v>314</v>
      </c>
      <c r="G769" t="s">
        <v>4597</v>
      </c>
      <c r="I769" t="s">
        <v>316</v>
      </c>
      <c r="J769" t="s">
        <v>3908</v>
      </c>
      <c r="L769" t="s">
        <v>7326</v>
      </c>
      <c r="M769" t="s">
        <v>2068</v>
      </c>
    </row>
    <row r="770" spans="6:13" x14ac:dyDescent="0.25">
      <c r="F770" t="s">
        <v>400</v>
      </c>
      <c r="G770" t="s">
        <v>3669</v>
      </c>
      <c r="I770" t="s">
        <v>2743</v>
      </c>
      <c r="J770" t="s">
        <v>4050</v>
      </c>
      <c r="L770" t="s">
        <v>393</v>
      </c>
      <c r="M770" t="s">
        <v>3183</v>
      </c>
    </row>
    <row r="771" spans="6:13" x14ac:dyDescent="0.25">
      <c r="F771" t="s">
        <v>2673</v>
      </c>
      <c r="G771" t="s">
        <v>5188</v>
      </c>
      <c r="I771" t="s">
        <v>314</v>
      </c>
      <c r="J771" t="s">
        <v>1623</v>
      </c>
      <c r="L771" t="s">
        <v>123</v>
      </c>
      <c r="M771" t="s">
        <v>1701</v>
      </c>
    </row>
    <row r="772" spans="6:13" x14ac:dyDescent="0.25">
      <c r="F772" t="s">
        <v>4761</v>
      </c>
      <c r="G772" t="s">
        <v>3527</v>
      </c>
      <c r="I772" t="s">
        <v>314</v>
      </c>
      <c r="J772" t="s">
        <v>962</v>
      </c>
      <c r="L772" t="s">
        <v>398</v>
      </c>
      <c r="M772" t="s">
        <v>7344</v>
      </c>
    </row>
    <row r="773" spans="6:13" x14ac:dyDescent="0.25">
      <c r="F773" t="s">
        <v>37</v>
      </c>
      <c r="G773" t="s">
        <v>5061</v>
      </c>
      <c r="I773" t="s">
        <v>296</v>
      </c>
      <c r="J773" t="s">
        <v>2461</v>
      </c>
      <c r="L773" t="s">
        <v>398</v>
      </c>
      <c r="M773" t="s">
        <v>7720</v>
      </c>
    </row>
    <row r="774" spans="6:13" x14ac:dyDescent="0.25">
      <c r="F774" t="s">
        <v>37</v>
      </c>
      <c r="G774" t="s">
        <v>5137</v>
      </c>
      <c r="I774" t="s">
        <v>6303</v>
      </c>
      <c r="J774" t="s">
        <v>6304</v>
      </c>
      <c r="L774" t="s">
        <v>7146</v>
      </c>
      <c r="M774" t="s">
        <v>3129</v>
      </c>
    </row>
    <row r="775" spans="6:13" x14ac:dyDescent="0.25">
      <c r="F775" t="s">
        <v>559</v>
      </c>
      <c r="G775" t="s">
        <v>3685</v>
      </c>
      <c r="I775" t="s">
        <v>312</v>
      </c>
      <c r="J775" t="s">
        <v>2925</v>
      </c>
      <c r="L775" t="s">
        <v>316</v>
      </c>
      <c r="M775" t="s">
        <v>7350</v>
      </c>
    </row>
    <row r="776" spans="6:13" x14ac:dyDescent="0.25">
      <c r="F776" t="s">
        <v>37</v>
      </c>
      <c r="G776" t="s">
        <v>5112</v>
      </c>
      <c r="I776" t="s">
        <v>316</v>
      </c>
      <c r="J776" t="s">
        <v>3990</v>
      </c>
      <c r="L776" t="s">
        <v>316</v>
      </c>
      <c r="M776" t="s">
        <v>7006</v>
      </c>
    </row>
    <row r="777" spans="6:13" x14ac:dyDescent="0.25">
      <c r="F777" t="s">
        <v>402</v>
      </c>
      <c r="G777" t="s">
        <v>692</v>
      </c>
      <c r="I777" t="s">
        <v>96</v>
      </c>
      <c r="J777" t="s">
        <v>5747</v>
      </c>
      <c r="L777" t="s">
        <v>316</v>
      </c>
      <c r="M777" t="s">
        <v>7173</v>
      </c>
    </row>
    <row r="778" spans="6:13" x14ac:dyDescent="0.25">
      <c r="F778" t="s">
        <v>3865</v>
      </c>
      <c r="G778" t="s">
        <v>4690</v>
      </c>
      <c r="I778" t="s">
        <v>2752</v>
      </c>
      <c r="J778" t="s">
        <v>5500</v>
      </c>
      <c r="L778" t="s">
        <v>461</v>
      </c>
      <c r="M778" t="s">
        <v>1672</v>
      </c>
    </row>
    <row r="779" spans="6:13" x14ac:dyDescent="0.25">
      <c r="F779" t="s">
        <v>4927</v>
      </c>
      <c r="G779" t="s">
        <v>3710</v>
      </c>
      <c r="I779" t="s">
        <v>284</v>
      </c>
      <c r="J779" t="s">
        <v>2467</v>
      </c>
      <c r="L779" t="s">
        <v>3865</v>
      </c>
      <c r="M779" t="s">
        <v>4217</v>
      </c>
    </row>
    <row r="780" spans="6:13" x14ac:dyDescent="0.25">
      <c r="F780" t="s">
        <v>4604</v>
      </c>
      <c r="G780" t="s">
        <v>3364</v>
      </c>
      <c r="I780" t="s">
        <v>316</v>
      </c>
      <c r="J780" t="s">
        <v>4085</v>
      </c>
      <c r="L780" t="s">
        <v>6979</v>
      </c>
      <c r="M780" t="s">
        <v>2222</v>
      </c>
    </row>
    <row r="781" spans="6:13" x14ac:dyDescent="0.25">
      <c r="F781" t="s">
        <v>314</v>
      </c>
      <c r="G781" t="s">
        <v>4678</v>
      </c>
      <c r="I781" t="s">
        <v>314</v>
      </c>
      <c r="J781" t="s">
        <v>1224</v>
      </c>
      <c r="L781" t="s">
        <v>3865</v>
      </c>
      <c r="M781" t="s">
        <v>4168</v>
      </c>
    </row>
    <row r="782" spans="6:13" x14ac:dyDescent="0.25">
      <c r="F782" t="s">
        <v>37</v>
      </c>
      <c r="G782" t="s">
        <v>4573</v>
      </c>
      <c r="I782" t="s">
        <v>284</v>
      </c>
      <c r="J782" t="s">
        <v>6613</v>
      </c>
      <c r="L782" t="s">
        <v>7194</v>
      </c>
      <c r="M782" t="s">
        <v>7195</v>
      </c>
    </row>
    <row r="783" spans="6:13" x14ac:dyDescent="0.25">
      <c r="F783" t="s">
        <v>37</v>
      </c>
      <c r="G783" t="s">
        <v>4683</v>
      </c>
      <c r="I783" t="s">
        <v>5699</v>
      </c>
      <c r="J783" t="s">
        <v>6723</v>
      </c>
      <c r="L783" t="s">
        <v>287</v>
      </c>
      <c r="M783" t="s">
        <v>2076</v>
      </c>
    </row>
    <row r="784" spans="6:13" x14ac:dyDescent="0.25">
      <c r="F784" t="s">
        <v>4830</v>
      </c>
      <c r="G784" t="s">
        <v>5175</v>
      </c>
      <c r="I784" t="s">
        <v>5461</v>
      </c>
      <c r="J784" t="s">
        <v>1625</v>
      </c>
      <c r="L784" t="s">
        <v>461</v>
      </c>
      <c r="M784" t="s">
        <v>7019</v>
      </c>
    </row>
    <row r="785" spans="6:13" x14ac:dyDescent="0.25">
      <c r="F785" t="s">
        <v>4624</v>
      </c>
      <c r="G785" t="s">
        <v>3378</v>
      </c>
      <c r="I785" t="s">
        <v>5474</v>
      </c>
      <c r="J785" t="s">
        <v>6269</v>
      </c>
      <c r="L785" t="s">
        <v>96</v>
      </c>
      <c r="M785" t="s">
        <v>7305</v>
      </c>
    </row>
    <row r="786" spans="6:13" x14ac:dyDescent="0.25">
      <c r="F786" t="s">
        <v>2778</v>
      </c>
      <c r="G786" t="s">
        <v>3720</v>
      </c>
      <c r="I786" t="s">
        <v>5735</v>
      </c>
      <c r="J786" t="s">
        <v>5736</v>
      </c>
      <c r="L786" t="s">
        <v>37</v>
      </c>
      <c r="M786" t="s">
        <v>7905</v>
      </c>
    </row>
    <row r="787" spans="6:13" x14ac:dyDescent="0.25">
      <c r="F787" t="s">
        <v>3865</v>
      </c>
      <c r="G787" t="s">
        <v>4369</v>
      </c>
      <c r="I787" t="s">
        <v>124</v>
      </c>
      <c r="J787" t="s">
        <v>6718</v>
      </c>
      <c r="L787" t="s">
        <v>6024</v>
      </c>
      <c r="M787" t="s">
        <v>1711</v>
      </c>
    </row>
    <row r="788" spans="6:13" x14ac:dyDescent="0.25">
      <c r="F788" t="s">
        <v>357</v>
      </c>
      <c r="G788" t="s">
        <v>4431</v>
      </c>
      <c r="I788" t="s">
        <v>316</v>
      </c>
      <c r="J788" t="s">
        <v>4041</v>
      </c>
      <c r="L788" t="s">
        <v>6952</v>
      </c>
      <c r="M788" t="s">
        <v>2085</v>
      </c>
    </row>
    <row r="789" spans="6:13" x14ac:dyDescent="0.25">
      <c r="F789" t="s">
        <v>402</v>
      </c>
      <c r="G789" t="s">
        <v>745</v>
      </c>
      <c r="I789" t="s">
        <v>6466</v>
      </c>
      <c r="J789" t="s">
        <v>2533</v>
      </c>
      <c r="L789" t="s">
        <v>7894</v>
      </c>
      <c r="M789" t="s">
        <v>2298</v>
      </c>
    </row>
    <row r="790" spans="6:13" x14ac:dyDescent="0.25">
      <c r="F790" t="s">
        <v>2778</v>
      </c>
      <c r="G790" t="s">
        <v>3673</v>
      </c>
      <c r="I790" t="s">
        <v>5804</v>
      </c>
      <c r="J790" t="s">
        <v>5805</v>
      </c>
      <c r="L790" t="s">
        <v>402</v>
      </c>
      <c r="M790" t="s">
        <v>2051</v>
      </c>
    </row>
    <row r="791" spans="6:13" x14ac:dyDescent="0.25">
      <c r="F791" t="s">
        <v>2685</v>
      </c>
      <c r="G791" t="s">
        <v>3706</v>
      </c>
      <c r="I791" t="s">
        <v>316</v>
      </c>
      <c r="J791" t="s">
        <v>4087</v>
      </c>
      <c r="L791" t="s">
        <v>395</v>
      </c>
      <c r="M791" t="s">
        <v>7736</v>
      </c>
    </row>
    <row r="792" spans="6:13" x14ac:dyDescent="0.25">
      <c r="F792" t="s">
        <v>2691</v>
      </c>
      <c r="G792" t="s">
        <v>3625</v>
      </c>
      <c r="I792" t="s">
        <v>5720</v>
      </c>
      <c r="J792" t="s">
        <v>5721</v>
      </c>
      <c r="L792" t="s">
        <v>39</v>
      </c>
      <c r="M792" t="s">
        <v>1912</v>
      </c>
    </row>
    <row r="793" spans="6:13" x14ac:dyDescent="0.25">
      <c r="F793" t="s">
        <v>357</v>
      </c>
      <c r="G793" t="s">
        <v>4365</v>
      </c>
      <c r="I793" t="s">
        <v>6416</v>
      </c>
      <c r="J793" t="s">
        <v>6601</v>
      </c>
      <c r="L793" t="s">
        <v>314</v>
      </c>
      <c r="M793" t="s">
        <v>7758</v>
      </c>
    </row>
    <row r="794" spans="6:13" x14ac:dyDescent="0.25">
      <c r="F794" t="s">
        <v>402</v>
      </c>
      <c r="G794" t="s">
        <v>731</v>
      </c>
      <c r="I794" t="s">
        <v>254</v>
      </c>
      <c r="J794" t="s">
        <v>1422</v>
      </c>
      <c r="L794" t="s">
        <v>314</v>
      </c>
      <c r="M794" t="s">
        <v>6956</v>
      </c>
    </row>
    <row r="795" spans="6:13" x14ac:dyDescent="0.25">
      <c r="F795" t="s">
        <v>37</v>
      </c>
      <c r="G795" t="s">
        <v>5218</v>
      </c>
      <c r="I795" t="s">
        <v>37</v>
      </c>
      <c r="J795" t="s">
        <v>2870</v>
      </c>
      <c r="L795" t="s">
        <v>255</v>
      </c>
      <c r="M795" t="s">
        <v>1895</v>
      </c>
    </row>
    <row r="796" spans="6:13" x14ac:dyDescent="0.25">
      <c r="F796" t="s">
        <v>402</v>
      </c>
      <c r="G796" t="s">
        <v>5086</v>
      </c>
      <c r="I796" t="s">
        <v>2752</v>
      </c>
      <c r="J796" t="s">
        <v>2985</v>
      </c>
      <c r="L796" t="s">
        <v>96</v>
      </c>
      <c r="M796" t="s">
        <v>7392</v>
      </c>
    </row>
    <row r="797" spans="6:13" x14ac:dyDescent="0.25">
      <c r="F797" t="s">
        <v>4898</v>
      </c>
      <c r="G797" t="s">
        <v>734</v>
      </c>
      <c r="I797" t="s">
        <v>9</v>
      </c>
      <c r="J797" t="s">
        <v>2982</v>
      </c>
      <c r="L797" t="s">
        <v>290</v>
      </c>
      <c r="M797" t="s">
        <v>1982</v>
      </c>
    </row>
    <row r="798" spans="6:13" x14ac:dyDescent="0.25">
      <c r="F798" t="s">
        <v>2778</v>
      </c>
      <c r="G798" t="s">
        <v>3436</v>
      </c>
      <c r="I798" t="s">
        <v>5950</v>
      </c>
      <c r="J798" t="s">
        <v>6813</v>
      </c>
      <c r="L798" t="s">
        <v>255</v>
      </c>
      <c r="M798" t="s">
        <v>1803</v>
      </c>
    </row>
    <row r="799" spans="6:13" x14ac:dyDescent="0.25">
      <c r="F799" t="s">
        <v>559</v>
      </c>
      <c r="G799" t="s">
        <v>642</v>
      </c>
      <c r="I799" t="s">
        <v>279</v>
      </c>
      <c r="J799" t="s">
        <v>3959</v>
      </c>
      <c r="L799" t="s">
        <v>47</v>
      </c>
      <c r="M799" t="s">
        <v>2018</v>
      </c>
    </row>
    <row r="800" spans="6:13" x14ac:dyDescent="0.25">
      <c r="F800" t="s">
        <v>4762</v>
      </c>
      <c r="G800" t="s">
        <v>693</v>
      </c>
      <c r="I800" t="s">
        <v>6369</v>
      </c>
      <c r="J800" t="s">
        <v>1376</v>
      </c>
      <c r="L800" t="s">
        <v>400</v>
      </c>
      <c r="M800" t="s">
        <v>7205</v>
      </c>
    </row>
    <row r="801" spans="6:13" x14ac:dyDescent="0.25">
      <c r="F801" t="s">
        <v>37</v>
      </c>
      <c r="G801" t="s">
        <v>4727</v>
      </c>
      <c r="I801" t="s">
        <v>405</v>
      </c>
      <c r="J801" t="s">
        <v>2490</v>
      </c>
      <c r="L801" t="s">
        <v>400</v>
      </c>
      <c r="M801" t="s">
        <v>7234</v>
      </c>
    </row>
    <row r="802" spans="6:13" x14ac:dyDescent="0.25">
      <c r="F802" t="s">
        <v>4442</v>
      </c>
      <c r="G802" t="s">
        <v>4840</v>
      </c>
      <c r="I802" t="s">
        <v>5365</v>
      </c>
      <c r="J802" t="s">
        <v>843</v>
      </c>
      <c r="L802" t="s">
        <v>284</v>
      </c>
      <c r="M802" t="s">
        <v>3123</v>
      </c>
    </row>
    <row r="803" spans="6:13" x14ac:dyDescent="0.25">
      <c r="F803" t="s">
        <v>2752</v>
      </c>
      <c r="G803" t="s">
        <v>3457</v>
      </c>
      <c r="I803" t="s">
        <v>3949</v>
      </c>
      <c r="J803" t="s">
        <v>3950</v>
      </c>
      <c r="L803" t="s">
        <v>405</v>
      </c>
      <c r="M803" t="s">
        <v>2607</v>
      </c>
    </row>
    <row r="804" spans="6:13" x14ac:dyDescent="0.25">
      <c r="F804" t="s">
        <v>37</v>
      </c>
      <c r="G804" t="s">
        <v>5227</v>
      </c>
      <c r="I804" t="s">
        <v>6140</v>
      </c>
      <c r="J804" t="s">
        <v>1239</v>
      </c>
      <c r="L804" t="s">
        <v>461</v>
      </c>
      <c r="M804" t="s">
        <v>7650</v>
      </c>
    </row>
    <row r="805" spans="6:13" x14ac:dyDescent="0.25">
      <c r="F805" t="s">
        <v>588</v>
      </c>
      <c r="G805" t="s">
        <v>3711</v>
      </c>
      <c r="I805" t="s">
        <v>257</v>
      </c>
      <c r="J805" t="s">
        <v>3939</v>
      </c>
      <c r="L805" t="s">
        <v>316</v>
      </c>
      <c r="M805" t="s">
        <v>1785</v>
      </c>
    </row>
    <row r="806" spans="6:13" x14ac:dyDescent="0.25">
      <c r="F806" t="s">
        <v>2749</v>
      </c>
      <c r="G806" t="s">
        <v>3733</v>
      </c>
      <c r="I806" t="s">
        <v>5328</v>
      </c>
      <c r="J806" t="s">
        <v>6374</v>
      </c>
      <c r="L806" t="s">
        <v>316</v>
      </c>
      <c r="M806" t="s">
        <v>2208</v>
      </c>
    </row>
    <row r="807" spans="6:13" x14ac:dyDescent="0.25">
      <c r="F807" t="s">
        <v>357</v>
      </c>
      <c r="G807" t="s">
        <v>4730</v>
      </c>
      <c r="I807" t="s">
        <v>316</v>
      </c>
      <c r="J807" t="s">
        <v>4043</v>
      </c>
      <c r="L807" t="s">
        <v>6908</v>
      </c>
      <c r="M807" t="s">
        <v>7287</v>
      </c>
    </row>
    <row r="808" spans="6:13" x14ac:dyDescent="0.25">
      <c r="F808" t="s">
        <v>418</v>
      </c>
      <c r="G808" t="s">
        <v>769</v>
      </c>
      <c r="I808" t="s">
        <v>2760</v>
      </c>
      <c r="J808" t="s">
        <v>2839</v>
      </c>
      <c r="L808" t="s">
        <v>7182</v>
      </c>
      <c r="M808" t="s">
        <v>2310</v>
      </c>
    </row>
    <row r="809" spans="6:13" x14ac:dyDescent="0.25">
      <c r="F809" t="s">
        <v>314</v>
      </c>
      <c r="G809" t="s">
        <v>3467</v>
      </c>
      <c r="I809" t="s">
        <v>6789</v>
      </c>
      <c r="J809" t="s">
        <v>6790</v>
      </c>
      <c r="L809" t="s">
        <v>281</v>
      </c>
      <c r="M809" t="s">
        <v>1925</v>
      </c>
    </row>
    <row r="810" spans="6:13" x14ac:dyDescent="0.25">
      <c r="F810" t="s">
        <v>37</v>
      </c>
      <c r="G810" t="s">
        <v>5232</v>
      </c>
      <c r="I810" t="s">
        <v>5448</v>
      </c>
      <c r="J810" t="s">
        <v>2466</v>
      </c>
      <c r="L810" t="s">
        <v>138</v>
      </c>
      <c r="M810" t="s">
        <v>6984</v>
      </c>
    </row>
    <row r="811" spans="6:13" x14ac:dyDescent="0.25">
      <c r="F811" t="s">
        <v>4581</v>
      </c>
      <c r="G811" t="s">
        <v>5187</v>
      </c>
      <c r="I811" t="s">
        <v>5410</v>
      </c>
      <c r="J811" t="s">
        <v>873</v>
      </c>
      <c r="L811" t="s">
        <v>3865</v>
      </c>
      <c r="M811" t="s">
        <v>4318</v>
      </c>
    </row>
    <row r="812" spans="6:13" x14ac:dyDescent="0.25">
      <c r="F812" t="s">
        <v>414</v>
      </c>
      <c r="G812" t="s">
        <v>3641</v>
      </c>
      <c r="I812" t="s">
        <v>96</v>
      </c>
      <c r="J812" t="s">
        <v>6281</v>
      </c>
      <c r="L812" t="s">
        <v>402</v>
      </c>
      <c r="M812" t="s">
        <v>2161</v>
      </c>
    </row>
    <row r="813" spans="6:13" x14ac:dyDescent="0.25">
      <c r="F813" t="s">
        <v>2752</v>
      </c>
      <c r="G813" t="s">
        <v>3708</v>
      </c>
      <c r="I813" t="s">
        <v>45</v>
      </c>
      <c r="J813" t="s">
        <v>6516</v>
      </c>
      <c r="L813" t="s">
        <v>461</v>
      </c>
      <c r="M813" t="s">
        <v>7685</v>
      </c>
    </row>
    <row r="814" spans="6:13" x14ac:dyDescent="0.25">
      <c r="F814" t="s">
        <v>2752</v>
      </c>
      <c r="G814" t="s">
        <v>3494</v>
      </c>
      <c r="I814" t="s">
        <v>123</v>
      </c>
      <c r="J814" t="s">
        <v>2822</v>
      </c>
      <c r="L814" t="s">
        <v>310</v>
      </c>
      <c r="M814" t="s">
        <v>2069</v>
      </c>
    </row>
    <row r="815" spans="6:13" x14ac:dyDescent="0.25">
      <c r="F815" t="s">
        <v>2752</v>
      </c>
      <c r="G815" t="s">
        <v>3442</v>
      </c>
      <c r="I815" t="s">
        <v>5492</v>
      </c>
      <c r="J815" t="s">
        <v>5493</v>
      </c>
      <c r="L815" t="s">
        <v>7460</v>
      </c>
      <c r="M815" t="s">
        <v>1720</v>
      </c>
    </row>
    <row r="816" spans="6:13" x14ac:dyDescent="0.25">
      <c r="F816" t="s">
        <v>2752</v>
      </c>
      <c r="G816" t="s">
        <v>3617</v>
      </c>
      <c r="I816" t="s">
        <v>5388</v>
      </c>
      <c r="J816" t="s">
        <v>5389</v>
      </c>
      <c r="L816" t="s">
        <v>47</v>
      </c>
      <c r="M816" t="s">
        <v>2127</v>
      </c>
    </row>
    <row r="817" spans="6:13" x14ac:dyDescent="0.25">
      <c r="F817" t="s">
        <v>2752</v>
      </c>
      <c r="G817" t="s">
        <v>3738</v>
      </c>
      <c r="I817" t="s">
        <v>284</v>
      </c>
      <c r="J817" t="s">
        <v>2555</v>
      </c>
      <c r="L817" t="s">
        <v>461</v>
      </c>
      <c r="M817" t="s">
        <v>7680</v>
      </c>
    </row>
    <row r="818" spans="6:13" x14ac:dyDescent="0.25">
      <c r="F818" t="s">
        <v>2752</v>
      </c>
      <c r="G818" t="s">
        <v>3784</v>
      </c>
      <c r="I818" t="s">
        <v>393</v>
      </c>
      <c r="J818" t="s">
        <v>2559</v>
      </c>
      <c r="L818" t="s">
        <v>310</v>
      </c>
      <c r="M818" t="s">
        <v>1828</v>
      </c>
    </row>
    <row r="819" spans="6:13" x14ac:dyDescent="0.25">
      <c r="F819" t="s">
        <v>2752</v>
      </c>
      <c r="G819" t="s">
        <v>3367</v>
      </c>
      <c r="I819" t="s">
        <v>393</v>
      </c>
      <c r="J819" t="s">
        <v>4073</v>
      </c>
      <c r="L819" t="s">
        <v>46</v>
      </c>
      <c r="M819" t="s">
        <v>1774</v>
      </c>
    </row>
    <row r="820" spans="6:13" x14ac:dyDescent="0.25">
      <c r="F820" t="s">
        <v>2752</v>
      </c>
      <c r="G820" t="s">
        <v>3564</v>
      </c>
      <c r="I820" t="s">
        <v>6427</v>
      </c>
      <c r="J820" t="s">
        <v>1421</v>
      </c>
      <c r="L820" t="s">
        <v>554</v>
      </c>
      <c r="M820" t="s">
        <v>7493</v>
      </c>
    </row>
    <row r="821" spans="6:13" x14ac:dyDescent="0.25">
      <c r="F821" t="s">
        <v>2752</v>
      </c>
      <c r="G821" t="s">
        <v>3529</v>
      </c>
      <c r="I821" t="s">
        <v>6098</v>
      </c>
      <c r="J821" t="s">
        <v>1217</v>
      </c>
      <c r="L821" t="s">
        <v>554</v>
      </c>
      <c r="M821" t="s">
        <v>7558</v>
      </c>
    </row>
    <row r="822" spans="6:13" x14ac:dyDescent="0.25">
      <c r="F822" t="s">
        <v>2752</v>
      </c>
      <c r="G822" t="s">
        <v>3500</v>
      </c>
      <c r="I822" t="s">
        <v>254</v>
      </c>
      <c r="J822" t="s">
        <v>1390</v>
      </c>
      <c r="L822" t="s">
        <v>2731</v>
      </c>
      <c r="M822" t="s">
        <v>1677</v>
      </c>
    </row>
    <row r="823" spans="6:13" x14ac:dyDescent="0.25">
      <c r="F823" t="s">
        <v>2752</v>
      </c>
      <c r="G823" t="s">
        <v>3475</v>
      </c>
      <c r="I823" t="s">
        <v>46</v>
      </c>
      <c r="J823" t="s">
        <v>6423</v>
      </c>
      <c r="L823" t="s">
        <v>284</v>
      </c>
      <c r="M823" t="s">
        <v>3120</v>
      </c>
    </row>
    <row r="824" spans="6:13" x14ac:dyDescent="0.25">
      <c r="F824" t="s">
        <v>314</v>
      </c>
      <c r="G824" t="s">
        <v>5004</v>
      </c>
      <c r="I824" t="s">
        <v>5663</v>
      </c>
      <c r="J824" t="s">
        <v>5664</v>
      </c>
      <c r="L824" t="s">
        <v>7461</v>
      </c>
      <c r="M824" t="s">
        <v>7462</v>
      </c>
    </row>
    <row r="825" spans="6:13" x14ac:dyDescent="0.25">
      <c r="F825" t="s">
        <v>4440</v>
      </c>
      <c r="G825" t="s">
        <v>4906</v>
      </c>
      <c r="I825" t="s">
        <v>287</v>
      </c>
      <c r="J825" t="s">
        <v>838</v>
      </c>
      <c r="L825" t="s">
        <v>7326</v>
      </c>
      <c r="M825" t="s">
        <v>7327</v>
      </c>
    </row>
    <row r="826" spans="6:13" x14ac:dyDescent="0.25">
      <c r="F826" t="s">
        <v>2778</v>
      </c>
      <c r="G826" t="s">
        <v>3727</v>
      </c>
      <c r="I826" t="s">
        <v>5583</v>
      </c>
      <c r="J826" t="s">
        <v>5584</v>
      </c>
      <c r="L826" t="s">
        <v>37</v>
      </c>
      <c r="M826" t="s">
        <v>7619</v>
      </c>
    </row>
    <row r="827" spans="6:13" x14ac:dyDescent="0.25">
      <c r="F827" t="s">
        <v>4529</v>
      </c>
      <c r="G827" t="s">
        <v>4645</v>
      </c>
      <c r="I827" t="s">
        <v>4442</v>
      </c>
      <c r="J827" t="s">
        <v>6617</v>
      </c>
      <c r="L827" t="s">
        <v>7424</v>
      </c>
      <c r="M827" t="s">
        <v>7426</v>
      </c>
    </row>
    <row r="828" spans="6:13" x14ac:dyDescent="0.25">
      <c r="F828" t="s">
        <v>486</v>
      </c>
      <c r="G828" t="s">
        <v>3814</v>
      </c>
      <c r="I828" t="s">
        <v>314</v>
      </c>
      <c r="J828" t="s">
        <v>1276</v>
      </c>
      <c r="L828" t="s">
        <v>314</v>
      </c>
      <c r="M828" t="s">
        <v>7293</v>
      </c>
    </row>
    <row r="829" spans="6:13" x14ac:dyDescent="0.25">
      <c r="F829" t="s">
        <v>37</v>
      </c>
      <c r="G829" t="s">
        <v>4699</v>
      </c>
      <c r="I829" t="s">
        <v>314</v>
      </c>
      <c r="J829" t="s">
        <v>1014</v>
      </c>
      <c r="L829" t="s">
        <v>314</v>
      </c>
      <c r="M829" t="s">
        <v>6923</v>
      </c>
    </row>
    <row r="830" spans="6:13" x14ac:dyDescent="0.25">
      <c r="F830" t="s">
        <v>4545</v>
      </c>
      <c r="G830" t="s">
        <v>5043</v>
      </c>
      <c r="I830" t="s">
        <v>551</v>
      </c>
      <c r="J830" t="s">
        <v>1046</v>
      </c>
      <c r="L830" t="s">
        <v>3865</v>
      </c>
      <c r="M830" t="s">
        <v>7642</v>
      </c>
    </row>
    <row r="831" spans="6:13" x14ac:dyDescent="0.25">
      <c r="F831" t="s">
        <v>347</v>
      </c>
      <c r="G831" t="s">
        <v>686</v>
      </c>
      <c r="I831" t="s">
        <v>5704</v>
      </c>
      <c r="J831" t="s">
        <v>1227</v>
      </c>
      <c r="L831" t="s">
        <v>255</v>
      </c>
      <c r="M831" t="s">
        <v>1896</v>
      </c>
    </row>
    <row r="832" spans="6:13" x14ac:dyDescent="0.25">
      <c r="F832" t="s">
        <v>2778</v>
      </c>
      <c r="G832" t="s">
        <v>3761</v>
      </c>
      <c r="I832" t="s">
        <v>6364</v>
      </c>
      <c r="J832" t="s">
        <v>6365</v>
      </c>
      <c r="L832" t="s">
        <v>284</v>
      </c>
      <c r="M832" t="s">
        <v>3179</v>
      </c>
    </row>
    <row r="833" spans="6:13" x14ac:dyDescent="0.25">
      <c r="F833" t="s">
        <v>2752</v>
      </c>
      <c r="G833" t="s">
        <v>3357</v>
      </c>
      <c r="I833" t="s">
        <v>316</v>
      </c>
      <c r="J833" t="s">
        <v>4098</v>
      </c>
      <c r="L833" t="s">
        <v>3865</v>
      </c>
      <c r="M833" t="s">
        <v>4189</v>
      </c>
    </row>
    <row r="834" spans="6:13" x14ac:dyDescent="0.25">
      <c r="F834" t="s">
        <v>2752</v>
      </c>
      <c r="G834" t="s">
        <v>3538</v>
      </c>
      <c r="I834" t="s">
        <v>316</v>
      </c>
      <c r="J834" t="s">
        <v>3972</v>
      </c>
      <c r="L834" t="s">
        <v>393</v>
      </c>
      <c r="M834" t="s">
        <v>3239</v>
      </c>
    </row>
    <row r="835" spans="6:13" x14ac:dyDescent="0.25">
      <c r="F835" t="s">
        <v>2752</v>
      </c>
      <c r="G835" t="s">
        <v>3431</v>
      </c>
      <c r="I835" t="s">
        <v>5972</v>
      </c>
      <c r="J835" t="s">
        <v>5973</v>
      </c>
      <c r="L835" t="s">
        <v>39</v>
      </c>
      <c r="M835" t="s">
        <v>1815</v>
      </c>
    </row>
    <row r="836" spans="6:13" x14ac:dyDescent="0.25">
      <c r="F836" t="s">
        <v>2752</v>
      </c>
      <c r="G836" t="s">
        <v>3732</v>
      </c>
      <c r="I836" t="s">
        <v>316</v>
      </c>
      <c r="J836" t="s">
        <v>3947</v>
      </c>
      <c r="L836" t="s">
        <v>314</v>
      </c>
      <c r="M836" t="s">
        <v>1698</v>
      </c>
    </row>
    <row r="837" spans="6:13" x14ac:dyDescent="0.25">
      <c r="F837" t="s">
        <v>2752</v>
      </c>
      <c r="G837" t="s">
        <v>3555</v>
      </c>
      <c r="I837" t="s">
        <v>314</v>
      </c>
      <c r="J837" t="s">
        <v>2961</v>
      </c>
      <c r="L837" t="s">
        <v>463</v>
      </c>
      <c r="M837" t="s">
        <v>2260</v>
      </c>
    </row>
    <row r="838" spans="6:13" x14ac:dyDescent="0.25">
      <c r="F838" t="s">
        <v>2752</v>
      </c>
      <c r="G838" t="s">
        <v>3377</v>
      </c>
      <c r="I838" t="s">
        <v>314</v>
      </c>
      <c r="J838" t="s">
        <v>2792</v>
      </c>
      <c r="L838" t="s">
        <v>3865</v>
      </c>
      <c r="M838" t="s">
        <v>4300</v>
      </c>
    </row>
    <row r="839" spans="6:13" x14ac:dyDescent="0.25">
      <c r="F839" t="s">
        <v>2752</v>
      </c>
      <c r="G839" t="s">
        <v>3532</v>
      </c>
      <c r="I839" t="s">
        <v>5543</v>
      </c>
      <c r="J839" t="s">
        <v>5544</v>
      </c>
      <c r="L839" t="s">
        <v>464</v>
      </c>
      <c r="M839" t="s">
        <v>7971</v>
      </c>
    </row>
    <row r="840" spans="6:13" x14ac:dyDescent="0.25">
      <c r="F840" t="s">
        <v>2752</v>
      </c>
      <c r="G840" t="s">
        <v>3284</v>
      </c>
      <c r="I840" t="s">
        <v>5734</v>
      </c>
      <c r="J840" t="s">
        <v>3956</v>
      </c>
      <c r="L840" t="s">
        <v>7559</v>
      </c>
      <c r="M840" t="s">
        <v>2060</v>
      </c>
    </row>
    <row r="841" spans="6:13" x14ac:dyDescent="0.25">
      <c r="F841" t="s">
        <v>2752</v>
      </c>
      <c r="G841" t="s">
        <v>3657</v>
      </c>
      <c r="I841" t="s">
        <v>312</v>
      </c>
      <c r="J841" t="s">
        <v>6312</v>
      </c>
      <c r="L841" t="s">
        <v>6922</v>
      </c>
      <c r="M841" t="s">
        <v>3090</v>
      </c>
    </row>
    <row r="842" spans="6:13" x14ac:dyDescent="0.25">
      <c r="F842" t="s">
        <v>5167</v>
      </c>
      <c r="G842" t="s">
        <v>3602</v>
      </c>
      <c r="I842" t="s">
        <v>5413</v>
      </c>
      <c r="J842" t="s">
        <v>2797</v>
      </c>
      <c r="L842" t="s">
        <v>357</v>
      </c>
      <c r="M842" t="s">
        <v>7376</v>
      </c>
    </row>
    <row r="843" spans="6:13" x14ac:dyDescent="0.25">
      <c r="F843" t="s">
        <v>4856</v>
      </c>
      <c r="G843" t="s">
        <v>4857</v>
      </c>
      <c r="I843" t="s">
        <v>314</v>
      </c>
      <c r="J843" t="s">
        <v>1186</v>
      </c>
      <c r="L843" t="s">
        <v>255</v>
      </c>
      <c r="M843" t="s">
        <v>1888</v>
      </c>
    </row>
    <row r="844" spans="6:13" x14ac:dyDescent="0.25">
      <c r="F844" t="s">
        <v>4529</v>
      </c>
      <c r="G844" t="s">
        <v>4882</v>
      </c>
      <c r="I844" t="s">
        <v>63</v>
      </c>
      <c r="J844" t="s">
        <v>2537</v>
      </c>
      <c r="L844" t="s">
        <v>290</v>
      </c>
      <c r="M844" t="s">
        <v>7140</v>
      </c>
    </row>
    <row r="845" spans="6:13" x14ac:dyDescent="0.25">
      <c r="F845" t="s">
        <v>2778</v>
      </c>
      <c r="G845" t="s">
        <v>3760</v>
      </c>
      <c r="I845" t="s">
        <v>255</v>
      </c>
      <c r="J845" t="s">
        <v>6506</v>
      </c>
      <c r="L845" t="s">
        <v>3865</v>
      </c>
      <c r="M845" t="s">
        <v>4269</v>
      </c>
    </row>
    <row r="846" spans="6:13" x14ac:dyDescent="0.25">
      <c r="F846" t="s">
        <v>46</v>
      </c>
      <c r="G846" t="s">
        <v>3438</v>
      </c>
      <c r="I846" t="s">
        <v>123</v>
      </c>
      <c r="J846" t="s">
        <v>6388</v>
      </c>
      <c r="L846" t="s">
        <v>316</v>
      </c>
      <c r="M846" t="s">
        <v>7190</v>
      </c>
    </row>
    <row r="847" spans="6:13" x14ac:dyDescent="0.25">
      <c r="F847" t="s">
        <v>2778</v>
      </c>
      <c r="G847" t="s">
        <v>3325</v>
      </c>
      <c r="I847" t="s">
        <v>6004</v>
      </c>
      <c r="J847" t="s">
        <v>3999</v>
      </c>
      <c r="L847" t="s">
        <v>316</v>
      </c>
      <c r="M847" t="s">
        <v>7475</v>
      </c>
    </row>
    <row r="848" spans="6:13" x14ac:dyDescent="0.25">
      <c r="F848" t="s">
        <v>2756</v>
      </c>
      <c r="G848" t="s">
        <v>5080</v>
      </c>
      <c r="I848" t="s">
        <v>312</v>
      </c>
      <c r="J848" t="s">
        <v>2966</v>
      </c>
      <c r="L848" t="s">
        <v>6908</v>
      </c>
      <c r="M848" t="s">
        <v>7394</v>
      </c>
    </row>
    <row r="849" spans="6:13" x14ac:dyDescent="0.25">
      <c r="F849" t="s">
        <v>486</v>
      </c>
      <c r="G849" t="s">
        <v>613</v>
      </c>
      <c r="I849" t="s">
        <v>254</v>
      </c>
      <c r="J849" t="s">
        <v>1382</v>
      </c>
      <c r="L849" t="s">
        <v>124</v>
      </c>
      <c r="M849" t="s">
        <v>6894</v>
      </c>
    </row>
    <row r="850" spans="6:13" x14ac:dyDescent="0.25">
      <c r="F850" t="s">
        <v>4750</v>
      </c>
      <c r="G850" t="s">
        <v>688</v>
      </c>
      <c r="I850" t="s">
        <v>3865</v>
      </c>
      <c r="J850" t="s">
        <v>3942</v>
      </c>
      <c r="L850" t="s">
        <v>316</v>
      </c>
      <c r="M850" t="s">
        <v>7499</v>
      </c>
    </row>
    <row r="851" spans="6:13" x14ac:dyDescent="0.25">
      <c r="F851" t="s">
        <v>37</v>
      </c>
      <c r="G851" t="s">
        <v>4995</v>
      </c>
      <c r="I851" t="s">
        <v>6290</v>
      </c>
      <c r="J851" t="s">
        <v>4051</v>
      </c>
      <c r="L851" t="s">
        <v>7719</v>
      </c>
      <c r="M851" t="s">
        <v>2589</v>
      </c>
    </row>
    <row r="852" spans="6:13" x14ac:dyDescent="0.25">
      <c r="F852" t="s">
        <v>96</v>
      </c>
      <c r="G852" t="s">
        <v>5048</v>
      </c>
      <c r="I852" t="s">
        <v>5317</v>
      </c>
      <c r="J852" t="s">
        <v>6410</v>
      </c>
      <c r="L852" t="s">
        <v>46</v>
      </c>
      <c r="M852" t="s">
        <v>7551</v>
      </c>
    </row>
    <row r="853" spans="6:13" x14ac:dyDescent="0.25">
      <c r="F853" t="s">
        <v>3865</v>
      </c>
      <c r="G853" t="s">
        <v>4439</v>
      </c>
      <c r="I853" t="s">
        <v>279</v>
      </c>
      <c r="J853" t="s">
        <v>1174</v>
      </c>
      <c r="L853" t="s">
        <v>255</v>
      </c>
      <c r="M853" t="s">
        <v>1962</v>
      </c>
    </row>
    <row r="854" spans="6:13" x14ac:dyDescent="0.25">
      <c r="F854" t="s">
        <v>586</v>
      </c>
      <c r="G854" t="s">
        <v>3781</v>
      </c>
      <c r="I854" t="s">
        <v>5950</v>
      </c>
      <c r="J854" t="s">
        <v>5951</v>
      </c>
      <c r="L854" t="s">
        <v>123</v>
      </c>
      <c r="M854" t="s">
        <v>1734</v>
      </c>
    </row>
    <row r="855" spans="6:13" x14ac:dyDescent="0.25">
      <c r="F855" t="s">
        <v>2678</v>
      </c>
      <c r="G855" t="s">
        <v>3326</v>
      </c>
      <c r="I855" t="s">
        <v>5243</v>
      </c>
      <c r="J855" t="s">
        <v>778</v>
      </c>
      <c r="L855" t="s">
        <v>7290</v>
      </c>
      <c r="M855" t="s">
        <v>2604</v>
      </c>
    </row>
    <row r="856" spans="6:13" x14ac:dyDescent="0.25">
      <c r="F856" t="s">
        <v>2678</v>
      </c>
      <c r="G856" t="s">
        <v>3334</v>
      </c>
      <c r="I856" t="s">
        <v>255</v>
      </c>
      <c r="J856" t="s">
        <v>1341</v>
      </c>
      <c r="L856" t="s">
        <v>2731</v>
      </c>
      <c r="M856" t="s">
        <v>7170</v>
      </c>
    </row>
    <row r="857" spans="6:13" x14ac:dyDescent="0.25">
      <c r="F857" t="s">
        <v>418</v>
      </c>
      <c r="G857" t="s">
        <v>3511</v>
      </c>
      <c r="I857" t="s">
        <v>314</v>
      </c>
      <c r="J857" t="s">
        <v>2914</v>
      </c>
      <c r="L857" t="s">
        <v>7256</v>
      </c>
      <c r="M857" t="s">
        <v>1965</v>
      </c>
    </row>
    <row r="858" spans="6:13" x14ac:dyDescent="0.25">
      <c r="F858" t="s">
        <v>2752</v>
      </c>
      <c r="G858" t="s">
        <v>3448</v>
      </c>
      <c r="I858" t="s">
        <v>6292</v>
      </c>
      <c r="J858" t="s">
        <v>1335</v>
      </c>
      <c r="L858" t="s">
        <v>461</v>
      </c>
      <c r="M858" t="s">
        <v>7989</v>
      </c>
    </row>
    <row r="859" spans="6:13" x14ac:dyDescent="0.25">
      <c r="F859" t="s">
        <v>2752</v>
      </c>
      <c r="G859" t="s">
        <v>3391</v>
      </c>
      <c r="I859" t="s">
        <v>551</v>
      </c>
      <c r="J859" t="s">
        <v>985</v>
      </c>
      <c r="L859" t="s">
        <v>7211</v>
      </c>
      <c r="M859" t="s">
        <v>7212</v>
      </c>
    </row>
    <row r="860" spans="6:13" x14ac:dyDescent="0.25">
      <c r="F860" t="s">
        <v>2752</v>
      </c>
      <c r="G860" t="s">
        <v>3372</v>
      </c>
      <c r="I860" t="s">
        <v>5671</v>
      </c>
      <c r="J860" t="s">
        <v>999</v>
      </c>
      <c r="L860" t="s">
        <v>6937</v>
      </c>
      <c r="M860" t="s">
        <v>1978</v>
      </c>
    </row>
    <row r="861" spans="6:13" x14ac:dyDescent="0.25">
      <c r="F861" t="s">
        <v>2752</v>
      </c>
      <c r="G861" t="s">
        <v>3609</v>
      </c>
      <c r="I861" t="s">
        <v>551</v>
      </c>
      <c r="J861" t="s">
        <v>6229</v>
      </c>
      <c r="L861" t="s">
        <v>398</v>
      </c>
      <c r="M861" t="s">
        <v>2612</v>
      </c>
    </row>
    <row r="862" spans="6:13" x14ac:dyDescent="0.25">
      <c r="F862" t="s">
        <v>2752</v>
      </c>
      <c r="G862" t="s">
        <v>3638</v>
      </c>
      <c r="I862" t="s">
        <v>5656</v>
      </c>
      <c r="J862" t="s">
        <v>3940</v>
      </c>
      <c r="L862" t="s">
        <v>6908</v>
      </c>
      <c r="M862" t="s">
        <v>7586</v>
      </c>
    </row>
    <row r="863" spans="6:13" x14ac:dyDescent="0.25">
      <c r="F863" t="s">
        <v>2752</v>
      </c>
      <c r="G863" t="s">
        <v>3751</v>
      </c>
      <c r="I863" t="s">
        <v>5322</v>
      </c>
      <c r="J863" t="s">
        <v>822</v>
      </c>
      <c r="L863" t="s">
        <v>7032</v>
      </c>
      <c r="M863" t="s">
        <v>7360</v>
      </c>
    </row>
    <row r="864" spans="6:13" x14ac:dyDescent="0.25">
      <c r="F864" t="s">
        <v>2752</v>
      </c>
      <c r="G864" t="s">
        <v>3804</v>
      </c>
      <c r="I864" t="s">
        <v>393</v>
      </c>
      <c r="J864" t="s">
        <v>4129</v>
      </c>
      <c r="L864" t="s">
        <v>314</v>
      </c>
      <c r="M864" t="s">
        <v>7629</v>
      </c>
    </row>
    <row r="865" spans="6:13" x14ac:dyDescent="0.25">
      <c r="F865" t="s">
        <v>559</v>
      </c>
      <c r="G865" t="s">
        <v>709</v>
      </c>
      <c r="I865" t="s">
        <v>37</v>
      </c>
      <c r="J865" t="s">
        <v>6544</v>
      </c>
      <c r="L865" t="s">
        <v>461</v>
      </c>
      <c r="M865" t="s">
        <v>7403</v>
      </c>
    </row>
    <row r="866" spans="6:13" x14ac:dyDescent="0.25">
      <c r="F866" t="s">
        <v>2778</v>
      </c>
      <c r="G866" t="s">
        <v>3461</v>
      </c>
      <c r="I866" t="s">
        <v>123</v>
      </c>
      <c r="J866" t="s">
        <v>5622</v>
      </c>
      <c r="L866" t="s">
        <v>7664</v>
      </c>
      <c r="M866" t="s">
        <v>7743</v>
      </c>
    </row>
    <row r="867" spans="6:13" x14ac:dyDescent="0.25">
      <c r="F867" t="s">
        <v>588</v>
      </c>
      <c r="G867" t="s">
        <v>3808</v>
      </c>
      <c r="I867" t="s">
        <v>3912</v>
      </c>
      <c r="J867" t="s">
        <v>6704</v>
      </c>
      <c r="L867" t="s">
        <v>2362</v>
      </c>
      <c r="M867" t="s">
        <v>4304</v>
      </c>
    </row>
    <row r="868" spans="6:13" x14ac:dyDescent="0.25">
      <c r="F868" t="s">
        <v>314</v>
      </c>
      <c r="G868" t="s">
        <v>4839</v>
      </c>
      <c r="I868" t="s">
        <v>5273</v>
      </c>
      <c r="J868" t="s">
        <v>5274</v>
      </c>
      <c r="L868" t="s">
        <v>314</v>
      </c>
      <c r="M868" t="s">
        <v>7303</v>
      </c>
    </row>
    <row r="869" spans="6:13" x14ac:dyDescent="0.25">
      <c r="F869" t="s">
        <v>37</v>
      </c>
      <c r="G869" t="s">
        <v>4766</v>
      </c>
      <c r="I869" t="s">
        <v>296</v>
      </c>
      <c r="J869" t="s">
        <v>6666</v>
      </c>
      <c r="L869" t="s">
        <v>454</v>
      </c>
      <c r="M869" t="s">
        <v>7465</v>
      </c>
    </row>
    <row r="870" spans="6:13" x14ac:dyDescent="0.25">
      <c r="F870" t="s">
        <v>4725</v>
      </c>
      <c r="G870" t="s">
        <v>4726</v>
      </c>
      <c r="I870" t="s">
        <v>5252</v>
      </c>
      <c r="J870" t="s">
        <v>5253</v>
      </c>
      <c r="L870" t="s">
        <v>314</v>
      </c>
      <c r="M870" t="s">
        <v>7776</v>
      </c>
    </row>
    <row r="871" spans="6:13" x14ac:dyDescent="0.25">
      <c r="F871" t="s">
        <v>2778</v>
      </c>
      <c r="G871" t="s">
        <v>3586</v>
      </c>
      <c r="I871" t="s">
        <v>319</v>
      </c>
      <c r="J871" t="s">
        <v>5887</v>
      </c>
      <c r="L871" t="s">
        <v>96</v>
      </c>
      <c r="M871" t="s">
        <v>7367</v>
      </c>
    </row>
    <row r="872" spans="6:13" x14ac:dyDescent="0.25">
      <c r="F872" t="s">
        <v>4893</v>
      </c>
      <c r="G872" t="s">
        <v>733</v>
      </c>
      <c r="I872" t="s">
        <v>393</v>
      </c>
      <c r="J872" t="s">
        <v>2478</v>
      </c>
      <c r="L872" t="s">
        <v>7557</v>
      </c>
      <c r="M872" t="s">
        <v>2571</v>
      </c>
    </row>
    <row r="873" spans="6:13" x14ac:dyDescent="0.25">
      <c r="F873" t="s">
        <v>96</v>
      </c>
      <c r="G873" t="s">
        <v>3820</v>
      </c>
      <c r="I873" t="s">
        <v>6349</v>
      </c>
      <c r="J873" t="s">
        <v>2525</v>
      </c>
      <c r="L873" t="s">
        <v>290</v>
      </c>
      <c r="M873" t="s">
        <v>7755</v>
      </c>
    </row>
    <row r="874" spans="6:13" x14ac:dyDescent="0.25">
      <c r="F874" t="s">
        <v>314</v>
      </c>
      <c r="G874" t="s">
        <v>4593</v>
      </c>
      <c r="I874" t="s">
        <v>5682</v>
      </c>
      <c r="J874" t="s">
        <v>6845</v>
      </c>
      <c r="L874" t="s">
        <v>7057</v>
      </c>
      <c r="M874" t="s">
        <v>7058</v>
      </c>
    </row>
    <row r="875" spans="6:13" x14ac:dyDescent="0.25">
      <c r="F875" t="s">
        <v>4858</v>
      </c>
      <c r="G875" t="s">
        <v>721</v>
      </c>
      <c r="I875" t="s">
        <v>2752</v>
      </c>
      <c r="J875" t="s">
        <v>5837</v>
      </c>
      <c r="L875" t="s">
        <v>551</v>
      </c>
      <c r="M875" t="s">
        <v>7679</v>
      </c>
    </row>
    <row r="876" spans="6:13" x14ac:dyDescent="0.25">
      <c r="F876" t="s">
        <v>588</v>
      </c>
      <c r="G876" t="s">
        <v>3788</v>
      </c>
      <c r="I876" t="s">
        <v>2752</v>
      </c>
      <c r="J876" t="s">
        <v>2910</v>
      </c>
      <c r="L876" t="s">
        <v>287</v>
      </c>
      <c r="M876" t="s">
        <v>7410</v>
      </c>
    </row>
    <row r="877" spans="6:13" x14ac:dyDescent="0.25">
      <c r="F877" t="s">
        <v>559</v>
      </c>
      <c r="G877" t="s">
        <v>3676</v>
      </c>
      <c r="I877" t="s">
        <v>2737</v>
      </c>
      <c r="J877" t="s">
        <v>2786</v>
      </c>
      <c r="L877" t="s">
        <v>398</v>
      </c>
      <c r="M877" t="s">
        <v>2608</v>
      </c>
    </row>
    <row r="878" spans="6:13" x14ac:dyDescent="0.25">
      <c r="F878" t="s">
        <v>2752</v>
      </c>
      <c r="G878" t="s">
        <v>3726</v>
      </c>
      <c r="I878" t="s">
        <v>2752</v>
      </c>
      <c r="J878" t="s">
        <v>2911</v>
      </c>
      <c r="L878" t="s">
        <v>6999</v>
      </c>
      <c r="M878" t="s">
        <v>2566</v>
      </c>
    </row>
    <row r="879" spans="6:13" x14ac:dyDescent="0.25">
      <c r="F879" t="s">
        <v>2752</v>
      </c>
      <c r="G879" t="s">
        <v>3614</v>
      </c>
      <c r="I879" t="s">
        <v>5370</v>
      </c>
      <c r="J879" t="s">
        <v>848</v>
      </c>
      <c r="L879" t="s">
        <v>37</v>
      </c>
      <c r="M879" t="s">
        <v>7265</v>
      </c>
    </row>
    <row r="880" spans="6:13" x14ac:dyDescent="0.25">
      <c r="F880" t="s">
        <v>2752</v>
      </c>
      <c r="G880" t="s">
        <v>3575</v>
      </c>
      <c r="I880" t="s">
        <v>554</v>
      </c>
      <c r="J880" t="s">
        <v>983</v>
      </c>
      <c r="L880" t="s">
        <v>124</v>
      </c>
      <c r="M880" t="s">
        <v>7765</v>
      </c>
    </row>
    <row r="881" spans="6:13" x14ac:dyDescent="0.25">
      <c r="F881" t="s">
        <v>2752</v>
      </c>
      <c r="G881" t="s">
        <v>3352</v>
      </c>
      <c r="I881" t="s">
        <v>6531</v>
      </c>
      <c r="J881" t="s">
        <v>1464</v>
      </c>
      <c r="L881" t="s">
        <v>314</v>
      </c>
      <c r="M881" t="s">
        <v>2030</v>
      </c>
    </row>
    <row r="882" spans="6:13" x14ac:dyDescent="0.25">
      <c r="F882" t="s">
        <v>2752</v>
      </c>
      <c r="G882" t="s">
        <v>3288</v>
      </c>
      <c r="I882" t="s">
        <v>6314</v>
      </c>
      <c r="J882" t="s">
        <v>4055</v>
      </c>
      <c r="L882" t="s">
        <v>461</v>
      </c>
      <c r="M882" t="s">
        <v>7833</v>
      </c>
    </row>
    <row r="883" spans="6:13" x14ac:dyDescent="0.25">
      <c r="F883" t="s">
        <v>2752</v>
      </c>
      <c r="G883" t="s">
        <v>3449</v>
      </c>
      <c r="I883" t="s">
        <v>5289</v>
      </c>
      <c r="J883" t="s">
        <v>5290</v>
      </c>
      <c r="L883" t="s">
        <v>2728</v>
      </c>
      <c r="M883" t="s">
        <v>7291</v>
      </c>
    </row>
    <row r="884" spans="6:13" x14ac:dyDescent="0.25">
      <c r="F884" t="s">
        <v>2752</v>
      </c>
      <c r="G884" t="s">
        <v>3503</v>
      </c>
      <c r="I884" t="s">
        <v>5275</v>
      </c>
      <c r="J884" t="s">
        <v>799</v>
      </c>
      <c r="L884" t="s">
        <v>7940</v>
      </c>
      <c r="M884" t="s">
        <v>2364</v>
      </c>
    </row>
    <row r="885" spans="6:13" x14ac:dyDescent="0.25">
      <c r="F885" t="s">
        <v>314</v>
      </c>
      <c r="G885" t="s">
        <v>4794</v>
      </c>
      <c r="I885" t="s">
        <v>96</v>
      </c>
      <c r="J885" t="s">
        <v>2858</v>
      </c>
      <c r="L885" t="s">
        <v>461</v>
      </c>
      <c r="M885" t="s">
        <v>7266</v>
      </c>
    </row>
    <row r="886" spans="6:13" x14ac:dyDescent="0.25">
      <c r="F886" t="s">
        <v>584</v>
      </c>
      <c r="G886" t="s">
        <v>3350</v>
      </c>
      <c r="I886" t="s">
        <v>93</v>
      </c>
      <c r="J886" t="s">
        <v>1468</v>
      </c>
      <c r="L886" t="s">
        <v>7158</v>
      </c>
      <c r="M886" t="s">
        <v>7159</v>
      </c>
    </row>
    <row r="887" spans="6:13" x14ac:dyDescent="0.25">
      <c r="F887" t="s">
        <v>4524</v>
      </c>
      <c r="G887" t="s">
        <v>600</v>
      </c>
      <c r="I887" t="s">
        <v>5384</v>
      </c>
      <c r="J887" t="s">
        <v>5607</v>
      </c>
      <c r="L887" t="s">
        <v>124</v>
      </c>
      <c r="M887" t="s">
        <v>7970</v>
      </c>
    </row>
    <row r="888" spans="6:13" x14ac:dyDescent="0.25">
      <c r="F888" t="s">
        <v>486</v>
      </c>
      <c r="G888" t="s">
        <v>3455</v>
      </c>
      <c r="I888" t="s">
        <v>39</v>
      </c>
      <c r="J888" t="s">
        <v>1622</v>
      </c>
      <c r="L888" t="s">
        <v>314</v>
      </c>
      <c r="M888" t="s">
        <v>2013</v>
      </c>
    </row>
    <row r="889" spans="6:13" x14ac:dyDescent="0.25">
      <c r="F889" t="s">
        <v>5212</v>
      </c>
      <c r="G889" t="s">
        <v>3728</v>
      </c>
      <c r="I889" t="s">
        <v>6750</v>
      </c>
      <c r="J889" t="s">
        <v>6751</v>
      </c>
      <c r="L889" t="s">
        <v>6967</v>
      </c>
      <c r="M889" t="s">
        <v>1691</v>
      </c>
    </row>
    <row r="890" spans="6:13" x14ac:dyDescent="0.25">
      <c r="F890" t="s">
        <v>486</v>
      </c>
      <c r="G890" t="s">
        <v>4960</v>
      </c>
      <c r="I890" t="s">
        <v>2737</v>
      </c>
      <c r="J890" t="s">
        <v>2908</v>
      </c>
      <c r="L890" t="s">
        <v>3865</v>
      </c>
      <c r="M890" t="s">
        <v>4267</v>
      </c>
    </row>
    <row r="891" spans="6:13" x14ac:dyDescent="0.25">
      <c r="F891" t="s">
        <v>4442</v>
      </c>
      <c r="G891" t="s">
        <v>4590</v>
      </c>
      <c r="I891" t="s">
        <v>3865</v>
      </c>
      <c r="J891" t="s">
        <v>3948</v>
      </c>
      <c r="L891" t="s">
        <v>461</v>
      </c>
      <c r="M891" t="s">
        <v>7382</v>
      </c>
    </row>
    <row r="892" spans="6:13" x14ac:dyDescent="0.25">
      <c r="F892" t="s">
        <v>4881</v>
      </c>
      <c r="G892" t="s">
        <v>729</v>
      </c>
      <c r="I892" t="s">
        <v>254</v>
      </c>
      <c r="J892" t="s">
        <v>6701</v>
      </c>
      <c r="L892" t="s">
        <v>4187</v>
      </c>
      <c r="M892" t="s">
        <v>4188</v>
      </c>
    </row>
    <row r="893" spans="6:13" x14ac:dyDescent="0.25">
      <c r="F893" t="s">
        <v>2685</v>
      </c>
      <c r="G893" t="s">
        <v>4639</v>
      </c>
      <c r="I893" t="s">
        <v>4442</v>
      </c>
      <c r="J893" t="s">
        <v>6865</v>
      </c>
      <c r="L893" t="s">
        <v>461</v>
      </c>
      <c r="M893" t="s">
        <v>2293</v>
      </c>
    </row>
    <row r="894" spans="6:13" x14ac:dyDescent="0.25">
      <c r="F894" t="s">
        <v>2778</v>
      </c>
      <c r="G894" t="s">
        <v>3362</v>
      </c>
      <c r="I894" t="s">
        <v>5997</v>
      </c>
      <c r="J894" t="s">
        <v>5998</v>
      </c>
      <c r="L894" t="s">
        <v>357</v>
      </c>
      <c r="M894" t="s">
        <v>4233</v>
      </c>
    </row>
    <row r="895" spans="6:13" x14ac:dyDescent="0.25">
      <c r="F895" t="s">
        <v>2778</v>
      </c>
      <c r="G895" t="s">
        <v>3812</v>
      </c>
      <c r="I895" t="s">
        <v>393</v>
      </c>
      <c r="J895" t="s">
        <v>2492</v>
      </c>
      <c r="L895" t="s">
        <v>39</v>
      </c>
      <c r="M895" t="s">
        <v>2361</v>
      </c>
    </row>
    <row r="896" spans="6:13" x14ac:dyDescent="0.25">
      <c r="F896" t="s">
        <v>4870</v>
      </c>
      <c r="G896" t="s">
        <v>4871</v>
      </c>
      <c r="I896" t="s">
        <v>255</v>
      </c>
      <c r="J896" t="s">
        <v>5695</v>
      </c>
      <c r="L896" t="s">
        <v>287</v>
      </c>
      <c r="M896" t="s">
        <v>7754</v>
      </c>
    </row>
    <row r="897" spans="6:13" x14ac:dyDescent="0.25">
      <c r="F897" t="s">
        <v>2691</v>
      </c>
      <c r="G897" t="s">
        <v>3476</v>
      </c>
      <c r="I897" t="s">
        <v>255</v>
      </c>
      <c r="J897" t="s">
        <v>5277</v>
      </c>
      <c r="L897" t="s">
        <v>2731</v>
      </c>
      <c r="M897" t="s">
        <v>7832</v>
      </c>
    </row>
    <row r="898" spans="6:13" x14ac:dyDescent="0.25">
      <c r="F898" t="s">
        <v>2778</v>
      </c>
      <c r="G898" t="s">
        <v>3483</v>
      </c>
      <c r="I898" t="s">
        <v>46</v>
      </c>
      <c r="J898" t="s">
        <v>1450</v>
      </c>
      <c r="L898" t="s">
        <v>124</v>
      </c>
      <c r="M898" t="s">
        <v>7045</v>
      </c>
    </row>
    <row r="899" spans="6:13" x14ac:dyDescent="0.25">
      <c r="F899" t="s">
        <v>46</v>
      </c>
      <c r="G899" t="s">
        <v>616</v>
      </c>
      <c r="I899" t="s">
        <v>3865</v>
      </c>
      <c r="J899" t="s">
        <v>3894</v>
      </c>
      <c r="L899" t="s">
        <v>400</v>
      </c>
      <c r="M899" t="s">
        <v>7130</v>
      </c>
    </row>
    <row r="900" spans="6:13" x14ac:dyDescent="0.25">
      <c r="F900" t="s">
        <v>4563</v>
      </c>
      <c r="G900" t="s">
        <v>614</v>
      </c>
      <c r="I900" t="s">
        <v>402</v>
      </c>
      <c r="J900" t="s">
        <v>789</v>
      </c>
      <c r="L900" t="s">
        <v>461</v>
      </c>
      <c r="M900" t="s">
        <v>7608</v>
      </c>
    </row>
    <row r="901" spans="6:13" x14ac:dyDescent="0.25">
      <c r="F901" t="s">
        <v>4581</v>
      </c>
      <c r="G901" t="s">
        <v>4810</v>
      </c>
      <c r="I901" t="s">
        <v>5835</v>
      </c>
      <c r="J901" t="s">
        <v>5836</v>
      </c>
      <c r="L901" t="s">
        <v>124</v>
      </c>
      <c r="M901" t="s">
        <v>6934</v>
      </c>
    </row>
    <row r="902" spans="6:13" x14ac:dyDescent="0.25">
      <c r="F902" t="s">
        <v>37</v>
      </c>
      <c r="G902" t="s">
        <v>5109</v>
      </c>
      <c r="I902" t="s">
        <v>6837</v>
      </c>
      <c r="J902" t="s">
        <v>2557</v>
      </c>
      <c r="L902" t="s">
        <v>124</v>
      </c>
      <c r="M902" t="s">
        <v>7603</v>
      </c>
    </row>
    <row r="903" spans="6:13" x14ac:dyDescent="0.25">
      <c r="F903" t="s">
        <v>2752</v>
      </c>
      <c r="G903" t="s">
        <v>3662</v>
      </c>
      <c r="I903" t="s">
        <v>6076</v>
      </c>
      <c r="J903" t="s">
        <v>2501</v>
      </c>
      <c r="L903" t="s">
        <v>254</v>
      </c>
      <c r="M903" t="s">
        <v>2244</v>
      </c>
    </row>
    <row r="904" spans="6:13" x14ac:dyDescent="0.25">
      <c r="F904" t="s">
        <v>2752</v>
      </c>
      <c r="G904" t="s">
        <v>3666</v>
      </c>
      <c r="I904" t="s">
        <v>395</v>
      </c>
      <c r="J904" t="s">
        <v>5339</v>
      </c>
      <c r="L904" t="s">
        <v>6908</v>
      </c>
      <c r="M904" t="s">
        <v>6909</v>
      </c>
    </row>
    <row r="905" spans="6:13" x14ac:dyDescent="0.25">
      <c r="F905" t="s">
        <v>2752</v>
      </c>
      <c r="G905" t="s">
        <v>3423</v>
      </c>
      <c r="I905" t="s">
        <v>5498</v>
      </c>
      <c r="J905" t="s">
        <v>6232</v>
      </c>
      <c r="L905" t="s">
        <v>461</v>
      </c>
      <c r="M905" t="s">
        <v>7317</v>
      </c>
    </row>
    <row r="906" spans="6:13" x14ac:dyDescent="0.25">
      <c r="F906" t="s">
        <v>2752</v>
      </c>
      <c r="G906" t="s">
        <v>3336</v>
      </c>
      <c r="I906" t="s">
        <v>6443</v>
      </c>
      <c r="J906" t="s">
        <v>1412</v>
      </c>
      <c r="L906" t="s">
        <v>461</v>
      </c>
      <c r="M906" t="s">
        <v>7281</v>
      </c>
    </row>
    <row r="907" spans="6:13" x14ac:dyDescent="0.25">
      <c r="F907" t="s">
        <v>2752</v>
      </c>
      <c r="G907" t="s">
        <v>3619</v>
      </c>
      <c r="I907" t="s">
        <v>6472</v>
      </c>
      <c r="J907" t="s">
        <v>1425</v>
      </c>
      <c r="L907" t="s">
        <v>48</v>
      </c>
      <c r="M907" t="s">
        <v>7831</v>
      </c>
    </row>
    <row r="908" spans="6:13" x14ac:dyDescent="0.25">
      <c r="F908" t="s">
        <v>2752</v>
      </c>
      <c r="G908" t="s">
        <v>3314</v>
      </c>
      <c r="I908" t="s">
        <v>5243</v>
      </c>
      <c r="J908" t="s">
        <v>934</v>
      </c>
      <c r="L908" t="s">
        <v>255</v>
      </c>
      <c r="M908" t="s">
        <v>3088</v>
      </c>
    </row>
    <row r="909" spans="6:13" x14ac:dyDescent="0.25">
      <c r="F909" t="s">
        <v>2752</v>
      </c>
      <c r="G909" t="s">
        <v>3702</v>
      </c>
      <c r="I909" t="s">
        <v>5514</v>
      </c>
      <c r="J909" t="s">
        <v>5717</v>
      </c>
      <c r="L909" t="s">
        <v>39</v>
      </c>
      <c r="M909" t="s">
        <v>1671</v>
      </c>
    </row>
    <row r="910" spans="6:13" x14ac:dyDescent="0.25">
      <c r="F910" t="s">
        <v>2752</v>
      </c>
      <c r="G910" t="s">
        <v>3664</v>
      </c>
      <c r="I910" t="s">
        <v>395</v>
      </c>
      <c r="J910" t="s">
        <v>5608</v>
      </c>
      <c r="L910" t="s">
        <v>461</v>
      </c>
      <c r="M910" t="s">
        <v>7704</v>
      </c>
    </row>
    <row r="911" spans="6:13" x14ac:dyDescent="0.25">
      <c r="F911" t="s">
        <v>486</v>
      </c>
      <c r="G911" t="s">
        <v>3582</v>
      </c>
      <c r="I911" t="s">
        <v>5800</v>
      </c>
      <c r="J911" t="s">
        <v>5801</v>
      </c>
      <c r="L911" t="s">
        <v>6937</v>
      </c>
      <c r="M911" t="s">
        <v>6938</v>
      </c>
    </row>
    <row r="912" spans="6:13" x14ac:dyDescent="0.25">
      <c r="F912" t="s">
        <v>4953</v>
      </c>
      <c r="G912" t="s">
        <v>3745</v>
      </c>
      <c r="I912" t="s">
        <v>93</v>
      </c>
      <c r="J912" t="s">
        <v>1027</v>
      </c>
      <c r="L912" t="s">
        <v>7853</v>
      </c>
      <c r="M912" t="s">
        <v>1830</v>
      </c>
    </row>
    <row r="913" spans="6:13" x14ac:dyDescent="0.25">
      <c r="F913" t="s">
        <v>358</v>
      </c>
      <c r="G913" t="s">
        <v>4321</v>
      </c>
      <c r="I913" t="s">
        <v>296</v>
      </c>
      <c r="J913" t="s">
        <v>1113</v>
      </c>
      <c r="L913" t="s">
        <v>281</v>
      </c>
      <c r="M913" t="s">
        <v>2209</v>
      </c>
    </row>
    <row r="914" spans="6:13" x14ac:dyDescent="0.25">
      <c r="F914" t="s">
        <v>4602</v>
      </c>
      <c r="G914" t="s">
        <v>626</v>
      </c>
      <c r="I914" t="s">
        <v>5910</v>
      </c>
      <c r="J914" t="s">
        <v>1118</v>
      </c>
      <c r="L914" t="s">
        <v>316</v>
      </c>
      <c r="M914" t="s">
        <v>1816</v>
      </c>
    </row>
    <row r="915" spans="6:13" x14ac:dyDescent="0.25">
      <c r="F915" t="s">
        <v>4804</v>
      </c>
      <c r="G915" t="s">
        <v>4805</v>
      </c>
      <c r="I915" t="s">
        <v>405</v>
      </c>
      <c r="J915" t="s">
        <v>6628</v>
      </c>
      <c r="L915" t="s">
        <v>7740</v>
      </c>
      <c r="M915" t="s">
        <v>2315</v>
      </c>
    </row>
    <row r="916" spans="6:13" x14ac:dyDescent="0.25">
      <c r="F916" t="s">
        <v>4971</v>
      </c>
      <c r="G916" t="s">
        <v>4972</v>
      </c>
      <c r="I916" t="s">
        <v>5280</v>
      </c>
      <c r="J916" t="s">
        <v>5353</v>
      </c>
      <c r="L916" t="s">
        <v>96</v>
      </c>
      <c r="M916" t="s">
        <v>7335</v>
      </c>
    </row>
    <row r="917" spans="6:13" x14ac:dyDescent="0.25">
      <c r="F917" t="s">
        <v>588</v>
      </c>
      <c r="G917" t="s">
        <v>3637</v>
      </c>
      <c r="I917" t="s">
        <v>6696</v>
      </c>
      <c r="J917" t="s">
        <v>1557</v>
      </c>
      <c r="L917" t="s">
        <v>124</v>
      </c>
      <c r="M917" t="s">
        <v>7052</v>
      </c>
    </row>
    <row r="918" spans="6:13" x14ac:dyDescent="0.25">
      <c r="F918" t="s">
        <v>316</v>
      </c>
      <c r="G918" t="s">
        <v>4523</v>
      </c>
      <c r="I918" t="s">
        <v>255</v>
      </c>
      <c r="J918" t="s">
        <v>5684</v>
      </c>
      <c r="L918" t="s">
        <v>39</v>
      </c>
      <c r="M918" t="s">
        <v>1773</v>
      </c>
    </row>
    <row r="919" spans="6:13" x14ac:dyDescent="0.25">
      <c r="F919" t="s">
        <v>2752</v>
      </c>
      <c r="G919" t="s">
        <v>3713</v>
      </c>
      <c r="I919" t="s">
        <v>405</v>
      </c>
      <c r="J919" t="s">
        <v>1352</v>
      </c>
      <c r="L919" t="s">
        <v>39</v>
      </c>
      <c r="M919" t="s">
        <v>1993</v>
      </c>
    </row>
    <row r="920" spans="6:13" x14ac:dyDescent="0.25">
      <c r="F920" t="s">
        <v>2752</v>
      </c>
      <c r="G920" t="s">
        <v>3489</v>
      </c>
      <c r="I920" t="s">
        <v>296</v>
      </c>
      <c r="J920" t="s">
        <v>2515</v>
      </c>
      <c r="L920" t="s">
        <v>54</v>
      </c>
      <c r="M920" t="s">
        <v>2626</v>
      </c>
    </row>
    <row r="921" spans="6:13" x14ac:dyDescent="0.25">
      <c r="F921" t="s">
        <v>2752</v>
      </c>
      <c r="G921" t="s">
        <v>3768</v>
      </c>
      <c r="I921" t="s">
        <v>5950</v>
      </c>
      <c r="J921" t="s">
        <v>6418</v>
      </c>
      <c r="L921" t="s">
        <v>447</v>
      </c>
      <c r="M921" t="s">
        <v>7715</v>
      </c>
    </row>
    <row r="922" spans="6:13" x14ac:dyDescent="0.25">
      <c r="F922" t="s">
        <v>2752</v>
      </c>
      <c r="G922" t="s">
        <v>3737</v>
      </c>
      <c r="I922" t="s">
        <v>5356</v>
      </c>
      <c r="J922" t="s">
        <v>840</v>
      </c>
      <c r="L922" t="s">
        <v>290</v>
      </c>
      <c r="M922" t="s">
        <v>7637</v>
      </c>
    </row>
    <row r="923" spans="6:13" x14ac:dyDescent="0.25">
      <c r="F923" t="s">
        <v>2752</v>
      </c>
      <c r="G923" t="s">
        <v>3384</v>
      </c>
      <c r="I923" t="s">
        <v>6815</v>
      </c>
      <c r="J923" t="s">
        <v>1615</v>
      </c>
      <c r="L923" t="s">
        <v>314</v>
      </c>
      <c r="M923" t="s">
        <v>1901</v>
      </c>
    </row>
    <row r="924" spans="6:13" x14ac:dyDescent="0.25">
      <c r="F924" t="s">
        <v>2752</v>
      </c>
      <c r="G924" t="s">
        <v>3618</v>
      </c>
      <c r="I924" t="s">
        <v>6677</v>
      </c>
      <c r="J924" t="s">
        <v>6678</v>
      </c>
      <c r="L924" t="s">
        <v>2362</v>
      </c>
      <c r="M924" t="s">
        <v>4239</v>
      </c>
    </row>
    <row r="925" spans="6:13" x14ac:dyDescent="0.25">
      <c r="F925" t="s">
        <v>2752</v>
      </c>
      <c r="G925" t="s">
        <v>3599</v>
      </c>
      <c r="I925" t="s">
        <v>393</v>
      </c>
      <c r="J925" t="s">
        <v>2547</v>
      </c>
      <c r="L925" t="s">
        <v>255</v>
      </c>
      <c r="M925" t="s">
        <v>1973</v>
      </c>
    </row>
    <row r="926" spans="6:13" x14ac:dyDescent="0.25">
      <c r="F926" t="s">
        <v>4896</v>
      </c>
      <c r="G926" t="s">
        <v>770</v>
      </c>
      <c r="I926" t="s">
        <v>5595</v>
      </c>
      <c r="J926" t="s">
        <v>957</v>
      </c>
      <c r="L926" t="s">
        <v>461</v>
      </c>
      <c r="M926" t="s">
        <v>7634</v>
      </c>
    </row>
    <row r="927" spans="6:13" x14ac:dyDescent="0.25">
      <c r="F927" t="s">
        <v>37</v>
      </c>
      <c r="G927" t="s">
        <v>5153</v>
      </c>
      <c r="I927" t="s">
        <v>3865</v>
      </c>
      <c r="J927" t="s">
        <v>4113</v>
      </c>
      <c r="L927" t="s">
        <v>124</v>
      </c>
      <c r="M927" t="s">
        <v>7141</v>
      </c>
    </row>
    <row r="928" spans="6:13" x14ac:dyDescent="0.25">
      <c r="F928" t="s">
        <v>418</v>
      </c>
      <c r="G928" t="s">
        <v>2370</v>
      </c>
      <c r="I928" t="s">
        <v>5690</v>
      </c>
      <c r="J928" t="s">
        <v>1009</v>
      </c>
      <c r="L928" t="s">
        <v>461</v>
      </c>
      <c r="M928" t="s">
        <v>7283</v>
      </c>
    </row>
    <row r="929" spans="6:13" x14ac:dyDescent="0.25">
      <c r="F929" t="s">
        <v>4158</v>
      </c>
      <c r="G929" t="s">
        <v>4368</v>
      </c>
      <c r="I929" t="s">
        <v>91</v>
      </c>
      <c r="J929" t="s">
        <v>1330</v>
      </c>
      <c r="L929" t="s">
        <v>405</v>
      </c>
      <c r="M929" t="s">
        <v>2591</v>
      </c>
    </row>
    <row r="930" spans="6:13" x14ac:dyDescent="0.25">
      <c r="F930" t="s">
        <v>3865</v>
      </c>
      <c r="G930" t="s">
        <v>4436</v>
      </c>
      <c r="I930" t="s">
        <v>5293</v>
      </c>
      <c r="J930" t="s">
        <v>5294</v>
      </c>
      <c r="L930" t="s">
        <v>7074</v>
      </c>
      <c r="M930" t="s">
        <v>7075</v>
      </c>
    </row>
    <row r="931" spans="6:13" x14ac:dyDescent="0.25">
      <c r="F931" t="s">
        <v>554</v>
      </c>
      <c r="G931" t="s">
        <v>4707</v>
      </c>
      <c r="I931" t="s">
        <v>5682</v>
      </c>
      <c r="J931" t="s">
        <v>6862</v>
      </c>
      <c r="L931" t="s">
        <v>461</v>
      </c>
      <c r="M931" t="s">
        <v>7406</v>
      </c>
    </row>
    <row r="932" spans="6:13" x14ac:dyDescent="0.25">
      <c r="F932" t="s">
        <v>312</v>
      </c>
      <c r="G932" t="s">
        <v>4675</v>
      </c>
      <c r="I932" t="s">
        <v>39</v>
      </c>
      <c r="J932" t="s">
        <v>1617</v>
      </c>
      <c r="L932" t="s">
        <v>6967</v>
      </c>
      <c r="M932" t="s">
        <v>2220</v>
      </c>
    </row>
    <row r="933" spans="6:13" x14ac:dyDescent="0.25">
      <c r="F933" t="s">
        <v>3865</v>
      </c>
      <c r="G933" t="s">
        <v>4330</v>
      </c>
      <c r="I933" t="s">
        <v>2743</v>
      </c>
      <c r="J933" t="s">
        <v>4039</v>
      </c>
      <c r="L933" t="s">
        <v>39</v>
      </c>
      <c r="M933" t="s">
        <v>2195</v>
      </c>
    </row>
    <row r="934" spans="6:13" x14ac:dyDescent="0.25">
      <c r="F934" t="s">
        <v>554</v>
      </c>
      <c r="G934" t="s">
        <v>4748</v>
      </c>
      <c r="I934" t="s">
        <v>6705</v>
      </c>
      <c r="J934" t="s">
        <v>1561</v>
      </c>
      <c r="L934" t="s">
        <v>4172</v>
      </c>
      <c r="M934" t="s">
        <v>4235</v>
      </c>
    </row>
    <row r="935" spans="6:13" x14ac:dyDescent="0.25">
      <c r="F935" t="s">
        <v>2752</v>
      </c>
      <c r="G935" t="s">
        <v>3615</v>
      </c>
      <c r="I935" t="s">
        <v>6792</v>
      </c>
      <c r="J935" t="s">
        <v>2554</v>
      </c>
      <c r="L935" t="s">
        <v>54</v>
      </c>
      <c r="M935" t="s">
        <v>2564</v>
      </c>
    </row>
    <row r="936" spans="6:13" x14ac:dyDescent="0.25">
      <c r="F936" t="s">
        <v>2752</v>
      </c>
      <c r="G936" t="s">
        <v>3695</v>
      </c>
      <c r="I936" t="s">
        <v>296</v>
      </c>
      <c r="J936" t="s">
        <v>6637</v>
      </c>
      <c r="L936" t="s">
        <v>124</v>
      </c>
      <c r="M936" t="s">
        <v>7693</v>
      </c>
    </row>
    <row r="937" spans="6:13" x14ac:dyDescent="0.25">
      <c r="F937" t="s">
        <v>2752</v>
      </c>
      <c r="G937" t="s">
        <v>3400</v>
      </c>
      <c r="I937" t="s">
        <v>6674</v>
      </c>
      <c r="J937" t="s">
        <v>1541</v>
      </c>
      <c r="L937" t="s">
        <v>138</v>
      </c>
      <c r="M937" t="s">
        <v>2287</v>
      </c>
    </row>
    <row r="938" spans="6:13" x14ac:dyDescent="0.25">
      <c r="F938" t="s">
        <v>2752</v>
      </c>
      <c r="G938" t="s">
        <v>3756</v>
      </c>
      <c r="I938" t="s">
        <v>395</v>
      </c>
      <c r="J938" t="s">
        <v>2842</v>
      </c>
      <c r="L938" t="s">
        <v>314</v>
      </c>
      <c r="M938" t="s">
        <v>2309</v>
      </c>
    </row>
    <row r="939" spans="6:13" x14ac:dyDescent="0.25">
      <c r="F939" t="s">
        <v>2752</v>
      </c>
      <c r="G939" t="s">
        <v>3558</v>
      </c>
      <c r="I939" t="s">
        <v>5937</v>
      </c>
      <c r="J939" t="s">
        <v>1132</v>
      </c>
      <c r="L939" t="s">
        <v>314</v>
      </c>
      <c r="M939" t="s">
        <v>2071</v>
      </c>
    </row>
    <row r="940" spans="6:13" x14ac:dyDescent="0.25">
      <c r="F940" t="s">
        <v>2752</v>
      </c>
      <c r="G940" t="s">
        <v>3361</v>
      </c>
      <c r="I940" t="s">
        <v>5825</v>
      </c>
      <c r="J940" t="s">
        <v>1079</v>
      </c>
      <c r="L940" t="s">
        <v>255</v>
      </c>
      <c r="M940" t="s">
        <v>7899</v>
      </c>
    </row>
    <row r="941" spans="6:13" x14ac:dyDescent="0.25">
      <c r="F941" t="s">
        <v>2752</v>
      </c>
      <c r="G941" t="s">
        <v>3613</v>
      </c>
      <c r="I941" t="s">
        <v>5658</v>
      </c>
      <c r="J941" t="s">
        <v>8008</v>
      </c>
      <c r="L941" t="s">
        <v>124</v>
      </c>
      <c r="M941" t="s">
        <v>7257</v>
      </c>
    </row>
    <row r="942" spans="6:13" x14ac:dyDescent="0.25">
      <c r="F942" t="s">
        <v>2752</v>
      </c>
      <c r="G942" t="s">
        <v>3611</v>
      </c>
      <c r="I942" t="s">
        <v>6889</v>
      </c>
      <c r="J942" t="s">
        <v>1652</v>
      </c>
      <c r="L942" t="s">
        <v>290</v>
      </c>
      <c r="M942" t="s">
        <v>7927</v>
      </c>
    </row>
    <row r="943" spans="6:13" x14ac:dyDescent="0.25">
      <c r="F943" t="s">
        <v>37</v>
      </c>
      <c r="G943" t="s">
        <v>5064</v>
      </c>
      <c r="I943" t="s">
        <v>2752</v>
      </c>
      <c r="J943" t="s">
        <v>3934</v>
      </c>
      <c r="L943" t="s">
        <v>254</v>
      </c>
      <c r="M943" t="s">
        <v>2190</v>
      </c>
    </row>
    <row r="944" spans="6:13" x14ac:dyDescent="0.25">
      <c r="F944" t="s">
        <v>4676</v>
      </c>
      <c r="G944" t="s">
        <v>661</v>
      </c>
      <c r="I944" t="s">
        <v>6246</v>
      </c>
      <c r="J944" t="s">
        <v>6247</v>
      </c>
      <c r="L944" t="s">
        <v>7332</v>
      </c>
      <c r="M944" t="s">
        <v>2201</v>
      </c>
    </row>
    <row r="945" spans="6:13" x14ac:dyDescent="0.25">
      <c r="F945" t="s">
        <v>316</v>
      </c>
      <c r="G945" t="s">
        <v>4552</v>
      </c>
      <c r="I945" t="s">
        <v>554</v>
      </c>
      <c r="J945" t="s">
        <v>2889</v>
      </c>
      <c r="L945" t="s">
        <v>48</v>
      </c>
      <c r="M945" t="s">
        <v>7962</v>
      </c>
    </row>
    <row r="946" spans="6:13" x14ac:dyDescent="0.25">
      <c r="F946" t="s">
        <v>4549</v>
      </c>
      <c r="G946" t="s">
        <v>3295</v>
      </c>
      <c r="I946" t="s">
        <v>5748</v>
      </c>
      <c r="J946" t="s">
        <v>5749</v>
      </c>
      <c r="L946" t="s">
        <v>49</v>
      </c>
      <c r="M946" t="s">
        <v>7176</v>
      </c>
    </row>
    <row r="947" spans="6:13" x14ac:dyDescent="0.25">
      <c r="F947" t="s">
        <v>310</v>
      </c>
      <c r="G947" t="s">
        <v>4925</v>
      </c>
      <c r="I947" t="s">
        <v>3865</v>
      </c>
      <c r="J947" t="s">
        <v>4037</v>
      </c>
      <c r="L947" t="s">
        <v>4442</v>
      </c>
      <c r="M947" t="s">
        <v>6965</v>
      </c>
    </row>
    <row r="948" spans="6:13" x14ac:dyDescent="0.25">
      <c r="F948" t="s">
        <v>2673</v>
      </c>
      <c r="G948" t="s">
        <v>5093</v>
      </c>
      <c r="I948" t="s">
        <v>2752</v>
      </c>
      <c r="J948" t="s">
        <v>2907</v>
      </c>
      <c r="L948" t="s">
        <v>254</v>
      </c>
      <c r="M948" t="s">
        <v>2301</v>
      </c>
    </row>
    <row r="949" spans="6:13" x14ac:dyDescent="0.25">
      <c r="F949" t="s">
        <v>486</v>
      </c>
      <c r="G949" t="s">
        <v>701</v>
      </c>
      <c r="I949" t="s">
        <v>395</v>
      </c>
      <c r="J949" t="s">
        <v>846</v>
      </c>
      <c r="L949" t="s">
        <v>37</v>
      </c>
      <c r="M949" t="s">
        <v>7246</v>
      </c>
    </row>
    <row r="950" spans="6:13" x14ac:dyDescent="0.25">
      <c r="F950" t="s">
        <v>588</v>
      </c>
      <c r="G950" t="s">
        <v>3510</v>
      </c>
      <c r="I950" t="s">
        <v>6362</v>
      </c>
      <c r="J950" t="s">
        <v>6363</v>
      </c>
      <c r="L950" t="s">
        <v>7578</v>
      </c>
      <c r="M950" t="s">
        <v>2004</v>
      </c>
    </row>
    <row r="951" spans="6:13" x14ac:dyDescent="0.25">
      <c r="F951" t="s">
        <v>4923</v>
      </c>
      <c r="G951" t="s">
        <v>4924</v>
      </c>
      <c r="I951" t="s">
        <v>123</v>
      </c>
      <c r="J951" t="s">
        <v>1514</v>
      </c>
      <c r="L951" t="s">
        <v>123</v>
      </c>
      <c r="M951" t="s">
        <v>7217</v>
      </c>
    </row>
    <row r="952" spans="6:13" x14ac:dyDescent="0.25">
      <c r="F952" t="s">
        <v>2752</v>
      </c>
      <c r="G952" t="s">
        <v>3411</v>
      </c>
      <c r="I952" t="s">
        <v>5638</v>
      </c>
      <c r="J952" t="s">
        <v>5639</v>
      </c>
      <c r="L952" t="s">
        <v>6985</v>
      </c>
      <c r="M952" t="s">
        <v>6986</v>
      </c>
    </row>
    <row r="953" spans="6:13" x14ac:dyDescent="0.25">
      <c r="F953" t="s">
        <v>2778</v>
      </c>
      <c r="G953" t="s">
        <v>3785</v>
      </c>
      <c r="I953" t="s">
        <v>5461</v>
      </c>
      <c r="J953" t="s">
        <v>1194</v>
      </c>
      <c r="L953" t="s">
        <v>7247</v>
      </c>
      <c r="M953" t="s">
        <v>1937</v>
      </c>
    </row>
    <row r="954" spans="6:13" x14ac:dyDescent="0.25">
      <c r="F954" t="s">
        <v>2752</v>
      </c>
      <c r="G954" t="s">
        <v>3643</v>
      </c>
      <c r="I954" t="s">
        <v>6076</v>
      </c>
      <c r="J954" t="s">
        <v>2545</v>
      </c>
      <c r="L954" t="s">
        <v>7784</v>
      </c>
      <c r="M954" t="s">
        <v>7785</v>
      </c>
    </row>
    <row r="955" spans="6:13" x14ac:dyDescent="0.25">
      <c r="F955" t="s">
        <v>2752</v>
      </c>
      <c r="G955" t="s">
        <v>3585</v>
      </c>
      <c r="I955" t="s">
        <v>5969</v>
      </c>
      <c r="J955" t="s">
        <v>5970</v>
      </c>
      <c r="L955" t="s">
        <v>49</v>
      </c>
      <c r="M955" t="s">
        <v>2052</v>
      </c>
    </row>
    <row r="956" spans="6:13" x14ac:dyDescent="0.25">
      <c r="F956" t="s">
        <v>2752</v>
      </c>
      <c r="G956" t="s">
        <v>3790</v>
      </c>
      <c r="I956" t="s">
        <v>5317</v>
      </c>
      <c r="J956" t="s">
        <v>6177</v>
      </c>
      <c r="L956" t="s">
        <v>254</v>
      </c>
      <c r="M956" t="s">
        <v>1860</v>
      </c>
    </row>
    <row r="957" spans="6:13" x14ac:dyDescent="0.25">
      <c r="F957" t="s">
        <v>2752</v>
      </c>
      <c r="G957" t="s">
        <v>3663</v>
      </c>
      <c r="I957" t="s">
        <v>5838</v>
      </c>
      <c r="J957" t="s">
        <v>1085</v>
      </c>
      <c r="L957" t="s">
        <v>464</v>
      </c>
      <c r="M957" t="s">
        <v>1783</v>
      </c>
    </row>
    <row r="958" spans="6:13" x14ac:dyDescent="0.25">
      <c r="F958" t="s">
        <v>2752</v>
      </c>
      <c r="G958" t="s">
        <v>3661</v>
      </c>
      <c r="I958" t="s">
        <v>37</v>
      </c>
      <c r="J958" t="s">
        <v>6138</v>
      </c>
      <c r="L958" t="s">
        <v>255</v>
      </c>
      <c r="M958" t="s">
        <v>7121</v>
      </c>
    </row>
    <row r="959" spans="6:13" x14ac:dyDescent="0.25">
      <c r="F959" t="s">
        <v>2752</v>
      </c>
      <c r="G959" t="s">
        <v>3473</v>
      </c>
      <c r="I959" t="s">
        <v>5845</v>
      </c>
      <c r="J959" t="s">
        <v>5846</v>
      </c>
      <c r="L959" t="s">
        <v>7247</v>
      </c>
      <c r="M959" t="s">
        <v>1740</v>
      </c>
    </row>
    <row r="960" spans="6:13" x14ac:dyDescent="0.25">
      <c r="F960" t="s">
        <v>2752</v>
      </c>
      <c r="G960" t="s">
        <v>3777</v>
      </c>
      <c r="I960" t="s">
        <v>5731</v>
      </c>
      <c r="J960" t="s">
        <v>1036</v>
      </c>
      <c r="L960" t="s">
        <v>37</v>
      </c>
      <c r="M960" t="s">
        <v>7132</v>
      </c>
    </row>
    <row r="961" spans="6:13" x14ac:dyDescent="0.25">
      <c r="F961" t="s">
        <v>402</v>
      </c>
      <c r="G961" t="s">
        <v>660</v>
      </c>
      <c r="I961" t="s">
        <v>551</v>
      </c>
      <c r="J961" t="s">
        <v>2813</v>
      </c>
      <c r="L961" t="s">
        <v>37</v>
      </c>
      <c r="M961" t="s">
        <v>3137</v>
      </c>
    </row>
    <row r="962" spans="6:13" x14ac:dyDescent="0.25">
      <c r="F962" t="s">
        <v>400</v>
      </c>
      <c r="G962" t="s">
        <v>3439</v>
      </c>
      <c r="I962" t="s">
        <v>6090</v>
      </c>
      <c r="J962" t="s">
        <v>6091</v>
      </c>
      <c r="L962" t="s">
        <v>7167</v>
      </c>
      <c r="M962" t="s">
        <v>2093</v>
      </c>
    </row>
    <row r="963" spans="6:13" x14ac:dyDescent="0.25">
      <c r="F963" t="s">
        <v>420</v>
      </c>
      <c r="G963" t="s">
        <v>746</v>
      </c>
      <c r="I963" t="s">
        <v>5672</v>
      </c>
      <c r="J963" t="s">
        <v>2483</v>
      </c>
      <c r="L963" t="s">
        <v>357</v>
      </c>
      <c r="M963" t="s">
        <v>7456</v>
      </c>
    </row>
    <row r="964" spans="6:13" x14ac:dyDescent="0.25">
      <c r="F964" t="s">
        <v>3865</v>
      </c>
      <c r="G964" t="s">
        <v>4392</v>
      </c>
      <c r="I964" t="s">
        <v>314</v>
      </c>
      <c r="J964" t="s">
        <v>1105</v>
      </c>
      <c r="L964" t="s">
        <v>255</v>
      </c>
      <c r="M964" t="s">
        <v>2245</v>
      </c>
    </row>
    <row r="965" spans="6:13" x14ac:dyDescent="0.25">
      <c r="F965" t="s">
        <v>486</v>
      </c>
      <c r="G965" t="s">
        <v>3332</v>
      </c>
      <c r="I965" t="s">
        <v>6377</v>
      </c>
      <c r="J965" t="s">
        <v>6378</v>
      </c>
      <c r="L965" t="s">
        <v>281</v>
      </c>
      <c r="M965" t="s">
        <v>1831</v>
      </c>
    </row>
    <row r="966" spans="6:13" x14ac:dyDescent="0.25">
      <c r="F966" t="s">
        <v>3865</v>
      </c>
      <c r="G966" t="s">
        <v>4331</v>
      </c>
      <c r="I966" t="s">
        <v>47</v>
      </c>
      <c r="J966" t="s">
        <v>5985</v>
      </c>
      <c r="L966" t="s">
        <v>314</v>
      </c>
      <c r="M966" t="s">
        <v>7992</v>
      </c>
    </row>
    <row r="967" spans="6:13" x14ac:dyDescent="0.25">
      <c r="F967" t="s">
        <v>4878</v>
      </c>
      <c r="G967" t="s">
        <v>4879</v>
      </c>
      <c r="I967" t="s">
        <v>402</v>
      </c>
      <c r="J967" t="s">
        <v>5377</v>
      </c>
      <c r="L967" t="s">
        <v>49</v>
      </c>
      <c r="M967" t="s">
        <v>7417</v>
      </c>
    </row>
    <row r="968" spans="6:13" x14ac:dyDescent="0.25">
      <c r="F968" t="s">
        <v>588</v>
      </c>
      <c r="G968" t="s">
        <v>730</v>
      </c>
      <c r="I968" t="s">
        <v>5530</v>
      </c>
      <c r="J968" t="s">
        <v>2470</v>
      </c>
      <c r="L968" t="s">
        <v>255</v>
      </c>
      <c r="M968" t="s">
        <v>2257</v>
      </c>
    </row>
    <row r="969" spans="6:13" x14ac:dyDescent="0.25">
      <c r="F969" t="s">
        <v>4561</v>
      </c>
      <c r="G969" t="s">
        <v>3306</v>
      </c>
      <c r="I969" t="s">
        <v>393</v>
      </c>
      <c r="J969" t="s">
        <v>2491</v>
      </c>
      <c r="L969" t="s">
        <v>7573</v>
      </c>
      <c r="M969" t="s">
        <v>2270</v>
      </c>
    </row>
    <row r="970" spans="6:13" x14ac:dyDescent="0.25">
      <c r="F970" t="s">
        <v>37</v>
      </c>
      <c r="G970" t="s">
        <v>5054</v>
      </c>
      <c r="I970" t="s">
        <v>4346</v>
      </c>
      <c r="J970" t="s">
        <v>5549</v>
      </c>
      <c r="L970" t="s">
        <v>314</v>
      </c>
      <c r="M970" t="s">
        <v>2131</v>
      </c>
    </row>
    <row r="971" spans="6:13" x14ac:dyDescent="0.25">
      <c r="F971" t="s">
        <v>357</v>
      </c>
      <c r="G971" t="s">
        <v>4376</v>
      </c>
      <c r="I971" t="s">
        <v>402</v>
      </c>
      <c r="J971" t="s">
        <v>6659</v>
      </c>
      <c r="L971" t="s">
        <v>255</v>
      </c>
      <c r="M971" t="s">
        <v>2308</v>
      </c>
    </row>
    <row r="972" spans="6:13" x14ac:dyDescent="0.25">
      <c r="F972" t="s">
        <v>2752</v>
      </c>
      <c r="G972" t="s">
        <v>3410</v>
      </c>
      <c r="I972" t="s">
        <v>5822</v>
      </c>
      <c r="J972" t="s">
        <v>5823</v>
      </c>
      <c r="L972" t="s">
        <v>287</v>
      </c>
      <c r="M972" t="s">
        <v>2197</v>
      </c>
    </row>
    <row r="973" spans="6:13" x14ac:dyDescent="0.25">
      <c r="F973" t="s">
        <v>2752</v>
      </c>
      <c r="G973" t="s">
        <v>3697</v>
      </c>
      <c r="I973" t="s">
        <v>255</v>
      </c>
      <c r="J973" t="s">
        <v>5780</v>
      </c>
      <c r="L973" t="s">
        <v>37</v>
      </c>
      <c r="M973" t="s">
        <v>6996</v>
      </c>
    </row>
    <row r="974" spans="6:13" x14ac:dyDescent="0.25">
      <c r="F974" t="s">
        <v>2752</v>
      </c>
      <c r="G974" t="s">
        <v>3393</v>
      </c>
      <c r="I974" t="s">
        <v>6454</v>
      </c>
      <c r="J974" t="s">
        <v>6455</v>
      </c>
      <c r="L974" t="s">
        <v>255</v>
      </c>
      <c r="M974" t="s">
        <v>7237</v>
      </c>
    </row>
    <row r="975" spans="6:13" x14ac:dyDescent="0.25">
      <c r="F975" t="s">
        <v>2752</v>
      </c>
      <c r="G975" t="s">
        <v>3709</v>
      </c>
      <c r="I975" t="s">
        <v>314</v>
      </c>
      <c r="J975" t="s">
        <v>1170</v>
      </c>
      <c r="L975" t="s">
        <v>314</v>
      </c>
      <c r="M975" t="s">
        <v>7302</v>
      </c>
    </row>
    <row r="976" spans="6:13" x14ac:dyDescent="0.25">
      <c r="F976" t="s">
        <v>2752</v>
      </c>
      <c r="G976" t="s">
        <v>3316</v>
      </c>
      <c r="I976" t="s">
        <v>6452</v>
      </c>
      <c r="J976" t="s">
        <v>6453</v>
      </c>
      <c r="L976" t="s">
        <v>398</v>
      </c>
      <c r="M976" t="s">
        <v>7313</v>
      </c>
    </row>
    <row r="977" spans="6:13" x14ac:dyDescent="0.25">
      <c r="F977" t="s">
        <v>2752</v>
      </c>
      <c r="G977" t="s">
        <v>3748</v>
      </c>
      <c r="I977" t="s">
        <v>2752</v>
      </c>
      <c r="J977" t="s">
        <v>5310</v>
      </c>
      <c r="L977" t="s">
        <v>48</v>
      </c>
      <c r="M977" t="s">
        <v>2149</v>
      </c>
    </row>
    <row r="978" spans="6:13" x14ac:dyDescent="0.25">
      <c r="F978" t="s">
        <v>2752</v>
      </c>
      <c r="G978" t="s">
        <v>3628</v>
      </c>
      <c r="I978" t="s">
        <v>2752</v>
      </c>
      <c r="J978" t="s">
        <v>2899</v>
      </c>
      <c r="L978" t="s">
        <v>398</v>
      </c>
      <c r="M978" t="s">
        <v>7054</v>
      </c>
    </row>
    <row r="979" spans="6:13" x14ac:dyDescent="0.25">
      <c r="F979" t="s">
        <v>357</v>
      </c>
      <c r="G979" t="s">
        <v>4389</v>
      </c>
      <c r="I979" t="s">
        <v>2745</v>
      </c>
      <c r="J979" t="s">
        <v>2947</v>
      </c>
      <c r="L979" t="s">
        <v>2362</v>
      </c>
      <c r="M979" t="s">
        <v>4294</v>
      </c>
    </row>
    <row r="980" spans="6:13" x14ac:dyDescent="0.25">
      <c r="F980" t="s">
        <v>2678</v>
      </c>
      <c r="G980" t="s">
        <v>3356</v>
      </c>
      <c r="I980" t="s">
        <v>2752</v>
      </c>
      <c r="J980" t="s">
        <v>2993</v>
      </c>
      <c r="L980" t="s">
        <v>554</v>
      </c>
      <c r="M980" t="s">
        <v>7777</v>
      </c>
    </row>
    <row r="981" spans="6:13" x14ac:dyDescent="0.25">
      <c r="F981" t="s">
        <v>4564</v>
      </c>
      <c r="G981" t="s">
        <v>4565</v>
      </c>
      <c r="I981" t="s">
        <v>6513</v>
      </c>
      <c r="J981" t="s">
        <v>6514</v>
      </c>
      <c r="L981" t="s">
        <v>554</v>
      </c>
      <c r="M981" t="s">
        <v>7248</v>
      </c>
    </row>
    <row r="982" spans="6:13" x14ac:dyDescent="0.25">
      <c r="F982" t="s">
        <v>5008</v>
      </c>
      <c r="G982" t="s">
        <v>5009</v>
      </c>
      <c r="I982" t="s">
        <v>395</v>
      </c>
      <c r="J982" t="s">
        <v>1123</v>
      </c>
      <c r="L982" t="s">
        <v>554</v>
      </c>
      <c r="M982" t="s">
        <v>7255</v>
      </c>
    </row>
    <row r="983" spans="6:13" x14ac:dyDescent="0.25">
      <c r="F983" t="s">
        <v>4923</v>
      </c>
      <c r="G983" t="s">
        <v>4984</v>
      </c>
      <c r="I983" t="s">
        <v>254</v>
      </c>
      <c r="J983" t="s">
        <v>6200</v>
      </c>
      <c r="L983" t="s">
        <v>287</v>
      </c>
      <c r="M983" t="s">
        <v>2214</v>
      </c>
    </row>
    <row r="984" spans="6:13" x14ac:dyDescent="0.25">
      <c r="F984" t="s">
        <v>588</v>
      </c>
      <c r="G984" t="s">
        <v>3309</v>
      </c>
      <c r="I984" t="s">
        <v>6667</v>
      </c>
      <c r="J984" t="s">
        <v>1539</v>
      </c>
      <c r="L984" t="s">
        <v>314</v>
      </c>
      <c r="M984" t="s">
        <v>2284</v>
      </c>
    </row>
    <row r="985" spans="6:13" x14ac:dyDescent="0.25">
      <c r="F985" t="s">
        <v>4836</v>
      </c>
      <c r="G985" t="s">
        <v>4837</v>
      </c>
      <c r="I985" t="s">
        <v>290</v>
      </c>
      <c r="J985" t="s">
        <v>6379</v>
      </c>
      <c r="L985" t="s">
        <v>551</v>
      </c>
      <c r="M985" t="s">
        <v>1765</v>
      </c>
    </row>
    <row r="986" spans="6:13" x14ac:dyDescent="0.25">
      <c r="F986" t="s">
        <v>4742</v>
      </c>
      <c r="G986" t="s">
        <v>4743</v>
      </c>
      <c r="I986" t="s">
        <v>5600</v>
      </c>
      <c r="J986" t="s">
        <v>959</v>
      </c>
      <c r="L986" t="s">
        <v>554</v>
      </c>
      <c r="M986" t="s">
        <v>7098</v>
      </c>
    </row>
    <row r="987" spans="6:13" x14ac:dyDescent="0.25">
      <c r="F987" t="s">
        <v>4586</v>
      </c>
      <c r="G987" t="s">
        <v>3341</v>
      </c>
      <c r="I987" t="s">
        <v>5954</v>
      </c>
      <c r="J987" t="s">
        <v>5955</v>
      </c>
      <c r="L987" t="s">
        <v>3865</v>
      </c>
      <c r="M987" t="s">
        <v>4154</v>
      </c>
    </row>
    <row r="988" spans="6:13" x14ac:dyDescent="0.25">
      <c r="F988" t="s">
        <v>37</v>
      </c>
      <c r="G988" t="s">
        <v>5067</v>
      </c>
      <c r="I988" t="s">
        <v>6266</v>
      </c>
      <c r="J988" t="s">
        <v>6267</v>
      </c>
      <c r="L988" t="s">
        <v>255</v>
      </c>
      <c r="M988" t="s">
        <v>2341</v>
      </c>
    </row>
    <row r="989" spans="6:13" x14ac:dyDescent="0.25">
      <c r="F989" t="s">
        <v>4814</v>
      </c>
      <c r="G989" t="s">
        <v>3600</v>
      </c>
      <c r="I989" t="s">
        <v>312</v>
      </c>
      <c r="J989" t="s">
        <v>1478</v>
      </c>
      <c r="L989" t="s">
        <v>7074</v>
      </c>
      <c r="M989" t="s">
        <v>7386</v>
      </c>
    </row>
    <row r="990" spans="6:13" x14ac:dyDescent="0.25">
      <c r="F990" t="s">
        <v>2752</v>
      </c>
      <c r="G990" t="s">
        <v>3764</v>
      </c>
      <c r="I990" t="s">
        <v>6686</v>
      </c>
      <c r="J990" t="s">
        <v>1546</v>
      </c>
      <c r="L990" t="s">
        <v>287</v>
      </c>
      <c r="M990" t="s">
        <v>2210</v>
      </c>
    </row>
    <row r="991" spans="6:13" x14ac:dyDescent="0.25">
      <c r="F991" t="s">
        <v>2752</v>
      </c>
      <c r="G991" t="s">
        <v>3654</v>
      </c>
      <c r="I991" t="s">
        <v>281</v>
      </c>
      <c r="J991" t="s">
        <v>2828</v>
      </c>
      <c r="L991" t="s">
        <v>7990</v>
      </c>
      <c r="M991" t="s">
        <v>2010</v>
      </c>
    </row>
    <row r="992" spans="6:13" x14ac:dyDescent="0.25">
      <c r="F992" t="s">
        <v>2752</v>
      </c>
      <c r="G992" t="s">
        <v>3368</v>
      </c>
      <c r="I992" t="s">
        <v>3865</v>
      </c>
      <c r="J992" t="s">
        <v>3881</v>
      </c>
      <c r="L992" t="s">
        <v>360</v>
      </c>
      <c r="M992" t="s">
        <v>4205</v>
      </c>
    </row>
    <row r="993" spans="6:13" x14ac:dyDescent="0.25">
      <c r="F993" t="s">
        <v>2752</v>
      </c>
      <c r="G993" t="s">
        <v>3792</v>
      </c>
      <c r="I993" t="s">
        <v>254</v>
      </c>
      <c r="J993" t="s">
        <v>6286</v>
      </c>
      <c r="L993" t="s">
        <v>551</v>
      </c>
      <c r="M993" t="s">
        <v>2363</v>
      </c>
    </row>
    <row r="994" spans="6:13" x14ac:dyDescent="0.25">
      <c r="F994" t="s">
        <v>2752</v>
      </c>
      <c r="G994" t="s">
        <v>3429</v>
      </c>
      <c r="I994" t="s">
        <v>316</v>
      </c>
      <c r="J994" t="s">
        <v>1154</v>
      </c>
      <c r="L994" t="s">
        <v>316</v>
      </c>
      <c r="M994" t="s">
        <v>1945</v>
      </c>
    </row>
    <row r="995" spans="6:13" x14ac:dyDescent="0.25">
      <c r="F995" t="s">
        <v>2752</v>
      </c>
      <c r="G995" t="s">
        <v>3674</v>
      </c>
      <c r="I995" t="s">
        <v>6250</v>
      </c>
      <c r="J995" t="s">
        <v>6251</v>
      </c>
      <c r="L995" t="s">
        <v>7162</v>
      </c>
      <c r="M995" t="s">
        <v>2585</v>
      </c>
    </row>
    <row r="996" spans="6:13" x14ac:dyDescent="0.25">
      <c r="F996" t="s">
        <v>2752</v>
      </c>
      <c r="G996" t="s">
        <v>3330</v>
      </c>
      <c r="I996" t="s">
        <v>6677</v>
      </c>
      <c r="J996" t="s">
        <v>6829</v>
      </c>
      <c r="L996" t="s">
        <v>37</v>
      </c>
      <c r="M996" t="s">
        <v>7677</v>
      </c>
    </row>
    <row r="997" spans="6:13" x14ac:dyDescent="0.25">
      <c r="F997" t="s">
        <v>2752</v>
      </c>
      <c r="G997" t="s">
        <v>3719</v>
      </c>
      <c r="I997" t="s">
        <v>47</v>
      </c>
      <c r="J997" t="s">
        <v>5560</v>
      </c>
      <c r="L997" t="s">
        <v>37</v>
      </c>
      <c r="M997" t="s">
        <v>7106</v>
      </c>
    </row>
    <row r="998" spans="6:13" x14ac:dyDescent="0.25">
      <c r="F998" t="s">
        <v>2752</v>
      </c>
      <c r="G998" t="s">
        <v>3374</v>
      </c>
      <c r="I998" t="s">
        <v>5808</v>
      </c>
      <c r="J998" t="s">
        <v>6570</v>
      </c>
      <c r="L998" t="s">
        <v>312</v>
      </c>
      <c r="M998" t="s">
        <v>2026</v>
      </c>
    </row>
    <row r="999" spans="6:13" x14ac:dyDescent="0.25">
      <c r="F999" t="s">
        <v>5074</v>
      </c>
      <c r="G999" t="s">
        <v>4616</v>
      </c>
      <c r="I999" t="s">
        <v>316</v>
      </c>
      <c r="J999" t="s">
        <v>833</v>
      </c>
      <c r="L999" t="s">
        <v>393</v>
      </c>
      <c r="M999" t="s">
        <v>1682</v>
      </c>
    </row>
    <row r="1000" spans="6:13" x14ac:dyDescent="0.25">
      <c r="F1000" t="s">
        <v>2691</v>
      </c>
      <c r="G1000" t="s">
        <v>3506</v>
      </c>
      <c r="I1000" t="s">
        <v>5280</v>
      </c>
      <c r="J1000" t="s">
        <v>5281</v>
      </c>
      <c r="L1000" t="s">
        <v>7407</v>
      </c>
      <c r="M1000" t="s">
        <v>2082</v>
      </c>
    </row>
    <row r="1001" spans="6:13" x14ac:dyDescent="0.25">
      <c r="F1001" t="s">
        <v>486</v>
      </c>
      <c r="G1001" t="s">
        <v>3307</v>
      </c>
      <c r="I1001" t="s">
        <v>5317</v>
      </c>
      <c r="J1001" t="s">
        <v>6710</v>
      </c>
      <c r="L1001" t="s">
        <v>7745</v>
      </c>
      <c r="M1001" t="s">
        <v>7746</v>
      </c>
    </row>
    <row r="1002" spans="6:13" x14ac:dyDescent="0.25">
      <c r="F1002" t="s">
        <v>5124</v>
      </c>
      <c r="G1002" t="s">
        <v>4718</v>
      </c>
      <c r="I1002" t="s">
        <v>93</v>
      </c>
      <c r="J1002" t="s">
        <v>5307</v>
      </c>
      <c r="L1002" t="s">
        <v>398</v>
      </c>
      <c r="M1002" t="s">
        <v>7968</v>
      </c>
    </row>
    <row r="1003" spans="6:13" x14ac:dyDescent="0.25">
      <c r="F1003" t="s">
        <v>5158</v>
      </c>
      <c r="G1003" t="s">
        <v>4718</v>
      </c>
      <c r="I1003" t="s">
        <v>3865</v>
      </c>
      <c r="J1003" t="s">
        <v>4078</v>
      </c>
      <c r="L1003" t="s">
        <v>7779</v>
      </c>
      <c r="M1003" t="s">
        <v>1793</v>
      </c>
    </row>
    <row r="1004" spans="6:13" x14ac:dyDescent="0.25">
      <c r="F1004" t="s">
        <v>357</v>
      </c>
      <c r="G1004" t="s">
        <v>4357</v>
      </c>
      <c r="I1004" t="s">
        <v>5324</v>
      </c>
      <c r="J1004" t="s">
        <v>823</v>
      </c>
      <c r="L1004" t="s">
        <v>3865</v>
      </c>
      <c r="M1004" t="s">
        <v>4160</v>
      </c>
    </row>
    <row r="1005" spans="6:13" x14ac:dyDescent="0.25">
      <c r="F1005" t="s">
        <v>4808</v>
      </c>
      <c r="G1005" t="s">
        <v>5160</v>
      </c>
      <c r="I1005" t="s">
        <v>5368</v>
      </c>
      <c r="J1005" t="s">
        <v>844</v>
      </c>
      <c r="L1005" t="s">
        <v>398</v>
      </c>
      <c r="M1005" t="s">
        <v>7063</v>
      </c>
    </row>
    <row r="1006" spans="6:13" x14ac:dyDescent="0.25">
      <c r="F1006" t="s">
        <v>420</v>
      </c>
      <c r="G1006" t="s">
        <v>645</v>
      </c>
      <c r="I1006" t="s">
        <v>6522</v>
      </c>
      <c r="J1006" t="s">
        <v>6523</v>
      </c>
      <c r="L1006" t="s">
        <v>44</v>
      </c>
      <c r="M1006" t="s">
        <v>7513</v>
      </c>
    </row>
    <row r="1007" spans="6:13" x14ac:dyDescent="0.25">
      <c r="F1007" t="s">
        <v>316</v>
      </c>
      <c r="G1007" t="s">
        <v>4759</v>
      </c>
      <c r="I1007" t="s">
        <v>2752</v>
      </c>
      <c r="J1007" t="s">
        <v>2916</v>
      </c>
      <c r="L1007" t="s">
        <v>96</v>
      </c>
      <c r="M1007" t="s">
        <v>3255</v>
      </c>
    </row>
    <row r="1008" spans="6:13" x14ac:dyDescent="0.25">
      <c r="F1008" t="s">
        <v>39</v>
      </c>
      <c r="G1008" t="s">
        <v>4793</v>
      </c>
      <c r="I1008" t="s">
        <v>96</v>
      </c>
      <c r="J1008" t="s">
        <v>6709</v>
      </c>
      <c r="L1008" t="s">
        <v>255</v>
      </c>
      <c r="M1008" t="s">
        <v>2346</v>
      </c>
    </row>
    <row r="1009" spans="6:13" x14ac:dyDescent="0.25">
      <c r="F1009" t="s">
        <v>2752</v>
      </c>
      <c r="G1009" t="s">
        <v>3801</v>
      </c>
      <c r="I1009" t="s">
        <v>316</v>
      </c>
      <c r="J1009" t="s">
        <v>1197</v>
      </c>
      <c r="L1009" t="s">
        <v>551</v>
      </c>
      <c r="M1009" t="s">
        <v>7421</v>
      </c>
    </row>
    <row r="1010" spans="6:13" x14ac:dyDescent="0.25">
      <c r="F1010" t="s">
        <v>2752</v>
      </c>
      <c r="G1010" t="s">
        <v>3658</v>
      </c>
      <c r="I1010" t="s">
        <v>5374</v>
      </c>
      <c r="J1010" t="s">
        <v>5375</v>
      </c>
      <c r="L1010" t="s">
        <v>6939</v>
      </c>
      <c r="M1010" t="s">
        <v>6940</v>
      </c>
    </row>
    <row r="1011" spans="6:13" x14ac:dyDescent="0.25">
      <c r="F1011" t="s">
        <v>2752</v>
      </c>
      <c r="G1011" t="s">
        <v>3681</v>
      </c>
      <c r="I1011" t="s">
        <v>3914</v>
      </c>
      <c r="J1011" t="s">
        <v>6428</v>
      </c>
      <c r="L1011" t="s">
        <v>316</v>
      </c>
      <c r="M1011" t="s">
        <v>6982</v>
      </c>
    </row>
    <row r="1012" spans="6:13" x14ac:dyDescent="0.25">
      <c r="F1012" t="s">
        <v>2752</v>
      </c>
      <c r="G1012" t="s">
        <v>3806</v>
      </c>
      <c r="I1012" t="s">
        <v>6481</v>
      </c>
      <c r="J1012" t="s">
        <v>1431</v>
      </c>
      <c r="L1012" t="s">
        <v>7928</v>
      </c>
      <c r="M1012" t="s">
        <v>7929</v>
      </c>
    </row>
    <row r="1013" spans="6:13" x14ac:dyDescent="0.25">
      <c r="F1013" t="s">
        <v>2752</v>
      </c>
      <c r="G1013" t="s">
        <v>3481</v>
      </c>
      <c r="I1013" t="s">
        <v>5616</v>
      </c>
      <c r="J1013" t="s">
        <v>5617</v>
      </c>
      <c r="L1013" t="s">
        <v>255</v>
      </c>
      <c r="M1013" t="s">
        <v>2233</v>
      </c>
    </row>
    <row r="1014" spans="6:13" x14ac:dyDescent="0.25">
      <c r="F1014" t="s">
        <v>2752</v>
      </c>
      <c r="G1014" t="s">
        <v>3324</v>
      </c>
      <c r="I1014" t="s">
        <v>123</v>
      </c>
      <c r="J1014" t="s">
        <v>6381</v>
      </c>
      <c r="L1014" t="s">
        <v>3865</v>
      </c>
      <c r="M1014" t="s">
        <v>4279</v>
      </c>
    </row>
    <row r="1015" spans="6:13" x14ac:dyDescent="0.25">
      <c r="F1015" t="s">
        <v>2752</v>
      </c>
      <c r="G1015" t="s">
        <v>3605</v>
      </c>
      <c r="I1015" t="s">
        <v>5363</v>
      </c>
      <c r="J1015" t="s">
        <v>5364</v>
      </c>
      <c r="L1015" t="s">
        <v>314</v>
      </c>
      <c r="M1015" t="s">
        <v>1996</v>
      </c>
    </row>
    <row r="1016" spans="6:13" x14ac:dyDescent="0.25">
      <c r="F1016" t="s">
        <v>2752</v>
      </c>
      <c r="G1016" t="s">
        <v>3497</v>
      </c>
      <c r="I1016" t="s">
        <v>37</v>
      </c>
      <c r="J1016" t="s">
        <v>1268</v>
      </c>
      <c r="L1016" t="s">
        <v>2734</v>
      </c>
      <c r="M1016" t="s">
        <v>3148</v>
      </c>
    </row>
    <row r="1017" spans="6:13" x14ac:dyDescent="0.25">
      <c r="F1017" t="s">
        <v>2752</v>
      </c>
      <c r="G1017" t="s">
        <v>3349</v>
      </c>
      <c r="I1017" t="s">
        <v>5624</v>
      </c>
      <c r="J1017" t="s">
        <v>5625</v>
      </c>
      <c r="L1017" t="s">
        <v>400</v>
      </c>
      <c r="M1017" t="s">
        <v>7795</v>
      </c>
    </row>
    <row r="1018" spans="6:13" x14ac:dyDescent="0.25">
      <c r="F1018" t="s">
        <v>2752</v>
      </c>
      <c r="G1018" t="s">
        <v>3328</v>
      </c>
      <c r="I1018" t="s">
        <v>4643</v>
      </c>
      <c r="J1018" t="s">
        <v>6584</v>
      </c>
      <c r="L1018" t="s">
        <v>316</v>
      </c>
      <c r="M1018" t="s">
        <v>7788</v>
      </c>
    </row>
    <row r="1019" spans="6:13" x14ac:dyDescent="0.25">
      <c r="F1019" t="s">
        <v>2752</v>
      </c>
      <c r="G1019" t="s">
        <v>3354</v>
      </c>
      <c r="I1019" t="s">
        <v>45</v>
      </c>
      <c r="J1019" t="s">
        <v>5354</v>
      </c>
      <c r="L1019" t="s">
        <v>2731</v>
      </c>
      <c r="M1019" t="s">
        <v>7860</v>
      </c>
    </row>
    <row r="1020" spans="6:13" x14ac:dyDescent="0.25">
      <c r="F1020" t="s">
        <v>4816</v>
      </c>
      <c r="G1020" t="s">
        <v>4817</v>
      </c>
      <c r="I1020" t="s">
        <v>40</v>
      </c>
      <c r="J1020" t="s">
        <v>4030</v>
      </c>
      <c r="L1020" t="s">
        <v>5793</v>
      </c>
      <c r="M1020" t="s">
        <v>1887</v>
      </c>
    </row>
    <row r="1021" spans="6:13" x14ac:dyDescent="0.25">
      <c r="F1021" t="s">
        <v>314</v>
      </c>
      <c r="G1021" t="s">
        <v>4978</v>
      </c>
      <c r="I1021" t="s">
        <v>5462</v>
      </c>
      <c r="J1021" t="s">
        <v>896</v>
      </c>
      <c r="L1021" t="s">
        <v>7963</v>
      </c>
      <c r="M1021" t="s">
        <v>7964</v>
      </c>
    </row>
    <row r="1022" spans="6:13" x14ac:dyDescent="0.25">
      <c r="F1022" t="s">
        <v>586</v>
      </c>
      <c r="G1022" t="s">
        <v>3712</v>
      </c>
      <c r="I1022" t="s">
        <v>6192</v>
      </c>
      <c r="J1022" t="s">
        <v>6193</v>
      </c>
      <c r="L1022" t="s">
        <v>7533</v>
      </c>
      <c r="M1022" t="s">
        <v>7534</v>
      </c>
    </row>
    <row r="1023" spans="6:13" x14ac:dyDescent="0.25">
      <c r="F1023" t="s">
        <v>4158</v>
      </c>
      <c r="G1023" t="s">
        <v>4433</v>
      </c>
      <c r="I1023" t="s">
        <v>6063</v>
      </c>
      <c r="J1023" t="s">
        <v>6064</v>
      </c>
      <c r="L1023" t="s">
        <v>6939</v>
      </c>
      <c r="M1023" t="s">
        <v>2295</v>
      </c>
    </row>
    <row r="1024" spans="6:13" x14ac:dyDescent="0.25">
      <c r="F1024" t="s">
        <v>314</v>
      </c>
      <c r="G1024" t="s">
        <v>4929</v>
      </c>
      <c r="I1024" t="s">
        <v>402</v>
      </c>
      <c r="J1024" t="s">
        <v>1269</v>
      </c>
      <c r="L1024" t="s">
        <v>21</v>
      </c>
      <c r="M1024" t="s">
        <v>7429</v>
      </c>
    </row>
    <row r="1025" spans="6:13" x14ac:dyDescent="0.25">
      <c r="F1025" t="s">
        <v>4631</v>
      </c>
      <c r="G1025" t="s">
        <v>4632</v>
      </c>
      <c r="I1025" t="s">
        <v>5645</v>
      </c>
      <c r="J1025" t="s">
        <v>977</v>
      </c>
      <c r="L1025" t="s">
        <v>7930</v>
      </c>
      <c r="M1025" t="s">
        <v>2320</v>
      </c>
    </row>
    <row r="1026" spans="6:13" x14ac:dyDescent="0.25">
      <c r="F1026" t="s">
        <v>5011</v>
      </c>
      <c r="G1026" t="s">
        <v>5012</v>
      </c>
      <c r="I1026" t="s">
        <v>5407</v>
      </c>
      <c r="J1026" t="s">
        <v>871</v>
      </c>
      <c r="L1026" t="s">
        <v>37</v>
      </c>
      <c r="M1026" t="s">
        <v>1690</v>
      </c>
    </row>
    <row r="1027" spans="6:13" x14ac:dyDescent="0.25">
      <c r="F1027" t="s">
        <v>420</v>
      </c>
      <c r="G1027" t="s">
        <v>651</v>
      </c>
      <c r="I1027" t="s">
        <v>46</v>
      </c>
      <c r="J1027" t="s">
        <v>1243</v>
      </c>
      <c r="L1027" t="s">
        <v>7374</v>
      </c>
      <c r="M1027" t="s">
        <v>1928</v>
      </c>
    </row>
    <row r="1028" spans="6:13" x14ac:dyDescent="0.25">
      <c r="F1028" t="s">
        <v>584</v>
      </c>
      <c r="G1028" t="s">
        <v>3670</v>
      </c>
      <c r="I1028" t="s">
        <v>39</v>
      </c>
      <c r="J1028" t="s">
        <v>4076</v>
      </c>
      <c r="L1028" t="s">
        <v>310</v>
      </c>
      <c r="M1028" t="s">
        <v>7362</v>
      </c>
    </row>
    <row r="1029" spans="6:13" x14ac:dyDescent="0.25">
      <c r="F1029" t="s">
        <v>314</v>
      </c>
      <c r="G1029" t="s">
        <v>4985</v>
      </c>
      <c r="I1029" t="s">
        <v>91</v>
      </c>
      <c r="J1029" t="s">
        <v>5961</v>
      </c>
      <c r="L1029" t="s">
        <v>62</v>
      </c>
      <c r="M1029" t="s">
        <v>3102</v>
      </c>
    </row>
    <row r="1030" spans="6:13" x14ac:dyDescent="0.25">
      <c r="F1030" t="s">
        <v>4912</v>
      </c>
      <c r="G1030" t="s">
        <v>4913</v>
      </c>
      <c r="I1030" t="s">
        <v>314</v>
      </c>
      <c r="J1030" t="s">
        <v>2532</v>
      </c>
      <c r="L1030" t="s">
        <v>7424</v>
      </c>
      <c r="M1030" t="s">
        <v>7425</v>
      </c>
    </row>
    <row r="1031" spans="6:13" x14ac:dyDescent="0.25">
      <c r="F1031" t="s">
        <v>3865</v>
      </c>
      <c r="G1031" t="s">
        <v>4336</v>
      </c>
      <c r="I1031" t="s">
        <v>314</v>
      </c>
      <c r="J1031" t="s">
        <v>2457</v>
      </c>
      <c r="L1031" t="s">
        <v>7664</v>
      </c>
      <c r="M1031" t="s">
        <v>7665</v>
      </c>
    </row>
    <row r="1032" spans="6:13" x14ac:dyDescent="0.25">
      <c r="F1032" t="s">
        <v>4853</v>
      </c>
      <c r="G1032" t="s">
        <v>4854</v>
      </c>
      <c r="I1032" t="s">
        <v>5777</v>
      </c>
      <c r="J1032" t="s">
        <v>5778</v>
      </c>
      <c r="L1032" t="s">
        <v>3865</v>
      </c>
      <c r="M1032" t="s">
        <v>7263</v>
      </c>
    </row>
    <row r="1033" spans="6:13" x14ac:dyDescent="0.25">
      <c r="F1033" t="s">
        <v>2679</v>
      </c>
      <c r="G1033" t="s">
        <v>3333</v>
      </c>
      <c r="I1033" t="s">
        <v>6660</v>
      </c>
      <c r="J1033" t="s">
        <v>6661</v>
      </c>
      <c r="L1033" t="s">
        <v>7828</v>
      </c>
      <c r="M1033" t="s">
        <v>7829</v>
      </c>
    </row>
    <row r="1034" spans="6:13" x14ac:dyDescent="0.25">
      <c r="F1034" t="s">
        <v>39</v>
      </c>
      <c r="G1034" t="s">
        <v>4571</v>
      </c>
      <c r="I1034" t="s">
        <v>5611</v>
      </c>
      <c r="J1034" t="s">
        <v>6049</v>
      </c>
      <c r="L1034" t="s">
        <v>6960</v>
      </c>
      <c r="M1034" t="s">
        <v>6961</v>
      </c>
    </row>
    <row r="1035" spans="6:13" x14ac:dyDescent="0.25">
      <c r="F1035" t="s">
        <v>4843</v>
      </c>
      <c r="G1035" t="s">
        <v>4844</v>
      </c>
      <c r="I1035" t="s">
        <v>5486</v>
      </c>
      <c r="J1035" t="s">
        <v>5487</v>
      </c>
      <c r="L1035" t="s">
        <v>2731</v>
      </c>
      <c r="M1035" t="s">
        <v>7388</v>
      </c>
    </row>
    <row r="1036" spans="6:13" x14ac:dyDescent="0.25">
      <c r="F1036" t="s">
        <v>4876</v>
      </c>
      <c r="G1036" t="s">
        <v>726</v>
      </c>
      <c r="I1036" t="s">
        <v>312</v>
      </c>
      <c r="J1036" t="s">
        <v>1152</v>
      </c>
      <c r="L1036" t="s">
        <v>290</v>
      </c>
      <c r="M1036" t="s">
        <v>3176</v>
      </c>
    </row>
    <row r="1037" spans="6:13" x14ac:dyDescent="0.25">
      <c r="F1037" t="s">
        <v>588</v>
      </c>
      <c r="G1037" t="s">
        <v>3355</v>
      </c>
      <c r="I1037" t="s">
        <v>6458</v>
      </c>
      <c r="J1037" t="s">
        <v>6459</v>
      </c>
      <c r="L1037" t="s">
        <v>312</v>
      </c>
      <c r="M1037" t="s">
        <v>2008</v>
      </c>
    </row>
    <row r="1038" spans="6:13" x14ac:dyDescent="0.25">
      <c r="F1038" t="s">
        <v>4608</v>
      </c>
      <c r="G1038" t="s">
        <v>3366</v>
      </c>
      <c r="I1038" t="s">
        <v>319</v>
      </c>
      <c r="J1038" t="s">
        <v>6161</v>
      </c>
      <c r="L1038" t="s">
        <v>2728</v>
      </c>
      <c r="M1038" t="s">
        <v>6980</v>
      </c>
    </row>
    <row r="1039" spans="6:13" x14ac:dyDescent="0.25">
      <c r="F1039" t="s">
        <v>46</v>
      </c>
      <c r="G1039" t="s">
        <v>3342</v>
      </c>
      <c r="I1039" t="s">
        <v>312</v>
      </c>
      <c r="J1039" t="s">
        <v>1180</v>
      </c>
      <c r="L1039" t="s">
        <v>7488</v>
      </c>
      <c r="M1039" t="s">
        <v>2011</v>
      </c>
    </row>
    <row r="1040" spans="6:13" x14ac:dyDescent="0.25">
      <c r="F1040" t="s">
        <v>4716</v>
      </c>
      <c r="G1040" t="s">
        <v>4717</v>
      </c>
      <c r="I1040" t="s">
        <v>393</v>
      </c>
      <c r="J1040" t="s">
        <v>2462</v>
      </c>
      <c r="L1040" t="s">
        <v>314</v>
      </c>
      <c r="M1040" t="s">
        <v>2628</v>
      </c>
    </row>
    <row r="1041" spans="6:13" x14ac:dyDescent="0.25">
      <c r="F1041" t="s">
        <v>486</v>
      </c>
      <c r="G1041" t="s">
        <v>5143</v>
      </c>
      <c r="I1041" t="s">
        <v>287</v>
      </c>
      <c r="J1041" t="s">
        <v>1002</v>
      </c>
      <c r="L1041" t="s">
        <v>314</v>
      </c>
      <c r="M1041" t="s">
        <v>2621</v>
      </c>
    </row>
    <row r="1042" spans="6:13" x14ac:dyDescent="0.25">
      <c r="F1042" t="s">
        <v>4949</v>
      </c>
      <c r="G1042" t="s">
        <v>4950</v>
      </c>
      <c r="I1042" t="s">
        <v>6074</v>
      </c>
      <c r="J1042" t="s">
        <v>4015</v>
      </c>
      <c r="L1042" t="s">
        <v>6988</v>
      </c>
      <c r="M1042" t="s">
        <v>3262</v>
      </c>
    </row>
    <row r="1043" spans="6:13" x14ac:dyDescent="0.25">
      <c r="F1043" t="s">
        <v>2673</v>
      </c>
      <c r="G1043" t="s">
        <v>5138</v>
      </c>
      <c r="I1043" t="s">
        <v>316</v>
      </c>
      <c r="J1043" t="s">
        <v>1598</v>
      </c>
      <c r="L1043" t="s">
        <v>314</v>
      </c>
      <c r="M1043" t="s">
        <v>1681</v>
      </c>
    </row>
    <row r="1044" spans="6:13" x14ac:dyDescent="0.25">
      <c r="F1044" t="s">
        <v>312</v>
      </c>
      <c r="G1044" t="s">
        <v>4908</v>
      </c>
      <c r="I1044" t="s">
        <v>316</v>
      </c>
      <c r="J1044" t="s">
        <v>1342</v>
      </c>
      <c r="L1044" t="s">
        <v>461</v>
      </c>
      <c r="M1044" t="s">
        <v>7733</v>
      </c>
    </row>
    <row r="1045" spans="6:13" x14ac:dyDescent="0.25">
      <c r="F1045" t="s">
        <v>4615</v>
      </c>
      <c r="G1045" t="s">
        <v>4689</v>
      </c>
      <c r="I1045" t="s">
        <v>314</v>
      </c>
      <c r="J1045" t="s">
        <v>2468</v>
      </c>
      <c r="L1045" t="s">
        <v>316</v>
      </c>
      <c r="M1045" t="s">
        <v>2587</v>
      </c>
    </row>
    <row r="1046" spans="6:13" x14ac:dyDescent="0.25">
      <c r="F1046" t="s">
        <v>4562</v>
      </c>
      <c r="G1046" t="s">
        <v>5047</v>
      </c>
      <c r="I1046" t="s">
        <v>255</v>
      </c>
      <c r="J1046" t="s">
        <v>1487</v>
      </c>
      <c r="L1046" t="s">
        <v>316</v>
      </c>
      <c r="M1046" t="s">
        <v>2590</v>
      </c>
    </row>
    <row r="1047" spans="6:13" x14ac:dyDescent="0.25">
      <c r="F1047" t="s">
        <v>37</v>
      </c>
      <c r="G1047" t="s">
        <v>5186</v>
      </c>
      <c r="I1047" t="s">
        <v>9</v>
      </c>
      <c r="J1047" t="s">
        <v>1176</v>
      </c>
      <c r="L1047" t="s">
        <v>312</v>
      </c>
      <c r="M1047" t="s">
        <v>1811</v>
      </c>
    </row>
    <row r="1048" spans="6:13" x14ac:dyDescent="0.25">
      <c r="F1048" t="s">
        <v>347</v>
      </c>
      <c r="G1048" t="s">
        <v>4574</v>
      </c>
      <c r="I1048" t="s">
        <v>46</v>
      </c>
      <c r="J1048" t="s">
        <v>1511</v>
      </c>
      <c r="L1048" t="s">
        <v>464</v>
      </c>
      <c r="M1048" t="s">
        <v>1804</v>
      </c>
    </row>
    <row r="1049" spans="6:13" x14ac:dyDescent="0.25">
      <c r="F1049" t="s">
        <v>37</v>
      </c>
      <c r="G1049" t="s">
        <v>5135</v>
      </c>
      <c r="I1049" t="s">
        <v>6211</v>
      </c>
      <c r="J1049" t="s">
        <v>6212</v>
      </c>
      <c r="L1049" t="s">
        <v>2731</v>
      </c>
      <c r="M1049" t="s">
        <v>7189</v>
      </c>
    </row>
    <row r="1050" spans="6:13" x14ac:dyDescent="0.25">
      <c r="F1050" t="s">
        <v>2737</v>
      </c>
      <c r="G1050" t="s">
        <v>3407</v>
      </c>
      <c r="I1050" t="s">
        <v>255</v>
      </c>
      <c r="J1050" t="s">
        <v>1199</v>
      </c>
      <c r="L1050" t="s">
        <v>37</v>
      </c>
      <c r="M1050" t="s">
        <v>7463</v>
      </c>
    </row>
    <row r="1051" spans="6:13" x14ac:dyDescent="0.25">
      <c r="F1051" t="s">
        <v>4440</v>
      </c>
      <c r="G1051" t="s">
        <v>4609</v>
      </c>
      <c r="I1051" t="s">
        <v>255</v>
      </c>
      <c r="J1051" t="s">
        <v>6433</v>
      </c>
      <c r="L1051" t="s">
        <v>255</v>
      </c>
      <c r="M1051" t="s">
        <v>1726</v>
      </c>
    </row>
    <row r="1052" spans="6:13" x14ac:dyDescent="0.25">
      <c r="F1052" t="s">
        <v>543</v>
      </c>
      <c r="G1052" t="s">
        <v>3749</v>
      </c>
      <c r="I1052" t="s">
        <v>284</v>
      </c>
      <c r="J1052" t="s">
        <v>1230</v>
      </c>
      <c r="L1052" t="s">
        <v>96</v>
      </c>
      <c r="M1052" t="s">
        <v>7612</v>
      </c>
    </row>
    <row r="1053" spans="6:13" x14ac:dyDescent="0.25">
      <c r="F1053" t="s">
        <v>4525</v>
      </c>
      <c r="G1053" t="s">
        <v>724</v>
      </c>
      <c r="I1053" t="s">
        <v>4561</v>
      </c>
      <c r="J1053" t="s">
        <v>6040</v>
      </c>
      <c r="L1053" t="s">
        <v>551</v>
      </c>
      <c r="M1053" t="s">
        <v>6917</v>
      </c>
    </row>
    <row r="1054" spans="6:13" x14ac:dyDescent="0.25">
      <c r="F1054" t="s">
        <v>96</v>
      </c>
      <c r="G1054" t="s">
        <v>2369</v>
      </c>
      <c r="I1054" t="s">
        <v>6818</v>
      </c>
      <c r="J1054" t="s">
        <v>6819</v>
      </c>
      <c r="L1054" t="s">
        <v>7320</v>
      </c>
      <c r="M1054" t="s">
        <v>7321</v>
      </c>
    </row>
    <row r="1055" spans="6:13" x14ac:dyDescent="0.25">
      <c r="F1055" t="s">
        <v>486</v>
      </c>
      <c r="G1055" t="s">
        <v>5147</v>
      </c>
      <c r="I1055" t="s">
        <v>6552</v>
      </c>
      <c r="J1055" t="s">
        <v>1479</v>
      </c>
      <c r="L1055" t="s">
        <v>6900</v>
      </c>
      <c r="M1055" t="s">
        <v>7002</v>
      </c>
    </row>
    <row r="1056" spans="6:13" x14ac:dyDescent="0.25">
      <c r="F1056" t="s">
        <v>123</v>
      </c>
      <c r="G1056" t="s">
        <v>3311</v>
      </c>
      <c r="I1056" t="s">
        <v>296</v>
      </c>
      <c r="J1056" t="s">
        <v>1083</v>
      </c>
      <c r="L1056" t="s">
        <v>402</v>
      </c>
      <c r="M1056" t="s">
        <v>2574</v>
      </c>
    </row>
    <row r="1057" spans="6:13" x14ac:dyDescent="0.25">
      <c r="F1057" t="s">
        <v>37</v>
      </c>
      <c r="G1057" t="s">
        <v>4979</v>
      </c>
      <c r="I1057" t="s">
        <v>6870</v>
      </c>
      <c r="J1057" t="s">
        <v>6871</v>
      </c>
      <c r="L1057" t="s">
        <v>314</v>
      </c>
      <c r="M1057" t="s">
        <v>7242</v>
      </c>
    </row>
    <row r="1058" spans="6:13" x14ac:dyDescent="0.25">
      <c r="F1058" t="s">
        <v>4965</v>
      </c>
      <c r="G1058" t="s">
        <v>774</v>
      </c>
      <c r="I1058" t="s">
        <v>3865</v>
      </c>
      <c r="J1058" t="s">
        <v>4109</v>
      </c>
      <c r="L1058" t="s">
        <v>290</v>
      </c>
      <c r="M1058" t="s">
        <v>2622</v>
      </c>
    </row>
    <row r="1059" spans="6:13" x14ac:dyDescent="0.25">
      <c r="F1059" t="s">
        <v>2752</v>
      </c>
      <c r="G1059" t="s">
        <v>3590</v>
      </c>
      <c r="I1059" t="s">
        <v>2752</v>
      </c>
      <c r="J1059" t="s">
        <v>2970</v>
      </c>
      <c r="L1059" t="s">
        <v>314</v>
      </c>
      <c r="M1059" t="s">
        <v>7991</v>
      </c>
    </row>
    <row r="1060" spans="6:13" x14ac:dyDescent="0.25">
      <c r="F1060" t="s">
        <v>37</v>
      </c>
      <c r="G1060" t="s">
        <v>5200</v>
      </c>
      <c r="I1060" t="s">
        <v>4525</v>
      </c>
      <c r="J1060" t="s">
        <v>5850</v>
      </c>
      <c r="L1060" t="s">
        <v>316</v>
      </c>
      <c r="M1060" t="s">
        <v>6987</v>
      </c>
    </row>
    <row r="1061" spans="6:13" x14ac:dyDescent="0.25">
      <c r="F1061" t="s">
        <v>96</v>
      </c>
      <c r="G1061" t="s">
        <v>710</v>
      </c>
      <c r="I1061" t="s">
        <v>6649</v>
      </c>
      <c r="J1061" t="s">
        <v>6650</v>
      </c>
      <c r="L1061" t="s">
        <v>7334</v>
      </c>
      <c r="M1061" t="s">
        <v>3160</v>
      </c>
    </row>
    <row r="1062" spans="6:13" x14ac:dyDescent="0.25">
      <c r="F1062" t="s">
        <v>2673</v>
      </c>
      <c r="G1062" t="s">
        <v>5106</v>
      </c>
      <c r="I1062" t="s">
        <v>5774</v>
      </c>
      <c r="J1062" t="s">
        <v>1060</v>
      </c>
      <c r="L1062" t="s">
        <v>464</v>
      </c>
      <c r="M1062" t="s">
        <v>2046</v>
      </c>
    </row>
    <row r="1063" spans="6:13" x14ac:dyDescent="0.25">
      <c r="F1063" t="s">
        <v>2678</v>
      </c>
      <c r="G1063" t="s">
        <v>3588</v>
      </c>
      <c r="I1063" t="s">
        <v>6689</v>
      </c>
      <c r="J1063" t="s">
        <v>6690</v>
      </c>
      <c r="L1063" t="s">
        <v>447</v>
      </c>
      <c r="M1063" t="s">
        <v>1846</v>
      </c>
    </row>
    <row r="1064" spans="6:13" x14ac:dyDescent="0.25">
      <c r="F1064" t="s">
        <v>5130</v>
      </c>
      <c r="G1064" t="s">
        <v>3495</v>
      </c>
      <c r="I1064" t="s">
        <v>521</v>
      </c>
      <c r="J1064" t="s">
        <v>2804</v>
      </c>
      <c r="L1064" t="s">
        <v>305</v>
      </c>
      <c r="M1064" t="s">
        <v>1731</v>
      </c>
    </row>
    <row r="1065" spans="6:13" x14ac:dyDescent="0.25">
      <c r="F1065" t="s">
        <v>5132</v>
      </c>
      <c r="G1065" t="s">
        <v>3495</v>
      </c>
      <c r="I1065" t="s">
        <v>314</v>
      </c>
      <c r="J1065" t="s">
        <v>6766</v>
      </c>
      <c r="L1065" t="s">
        <v>46</v>
      </c>
      <c r="M1065" t="s">
        <v>1929</v>
      </c>
    </row>
    <row r="1066" spans="6:13" x14ac:dyDescent="0.25">
      <c r="F1066" t="s">
        <v>2685</v>
      </c>
      <c r="G1066" t="s">
        <v>3323</v>
      </c>
      <c r="I1066" t="s">
        <v>39</v>
      </c>
      <c r="J1066" t="s">
        <v>4125</v>
      </c>
      <c r="L1066" t="s">
        <v>316</v>
      </c>
      <c r="M1066" t="s">
        <v>7486</v>
      </c>
    </row>
    <row r="1067" spans="6:13" x14ac:dyDescent="0.25">
      <c r="F1067" t="s">
        <v>2673</v>
      </c>
      <c r="G1067" t="s">
        <v>3795</v>
      </c>
      <c r="I1067" t="s">
        <v>5296</v>
      </c>
      <c r="J1067" t="s">
        <v>5297</v>
      </c>
      <c r="L1067" t="s">
        <v>314</v>
      </c>
      <c r="M1067" t="s">
        <v>7596</v>
      </c>
    </row>
    <row r="1068" spans="6:13" x14ac:dyDescent="0.25">
      <c r="F1068" t="s">
        <v>2678</v>
      </c>
      <c r="G1068" t="s">
        <v>3428</v>
      </c>
      <c r="I1068" t="s">
        <v>314</v>
      </c>
      <c r="J1068" t="s">
        <v>1404</v>
      </c>
      <c r="L1068" t="s">
        <v>254</v>
      </c>
      <c r="M1068" t="s">
        <v>7602</v>
      </c>
    </row>
    <row r="1069" spans="6:13" x14ac:dyDescent="0.25">
      <c r="F1069" t="s">
        <v>584</v>
      </c>
      <c r="G1069" t="s">
        <v>3779</v>
      </c>
      <c r="I1069" t="s">
        <v>402</v>
      </c>
      <c r="J1069" t="s">
        <v>951</v>
      </c>
      <c r="L1069" t="s">
        <v>37</v>
      </c>
      <c r="M1069" t="s">
        <v>3097</v>
      </c>
    </row>
    <row r="1070" spans="6:13" x14ac:dyDescent="0.25">
      <c r="F1070" t="s">
        <v>2362</v>
      </c>
      <c r="G1070" t="s">
        <v>4361</v>
      </c>
      <c r="I1070" t="s">
        <v>551</v>
      </c>
      <c r="J1070" t="s">
        <v>6499</v>
      </c>
      <c r="L1070" t="s">
        <v>464</v>
      </c>
      <c r="M1070" t="s">
        <v>7124</v>
      </c>
    </row>
    <row r="1071" spans="6:13" x14ac:dyDescent="0.25">
      <c r="F1071" t="s">
        <v>554</v>
      </c>
      <c r="G1071" t="s">
        <v>3294</v>
      </c>
      <c r="I1071" t="s">
        <v>5682</v>
      </c>
      <c r="J1071" t="s">
        <v>6616</v>
      </c>
      <c r="L1071" t="s">
        <v>7518</v>
      </c>
      <c r="M1071" t="s">
        <v>2274</v>
      </c>
    </row>
    <row r="1072" spans="6:13" x14ac:dyDescent="0.25">
      <c r="F1072" t="s">
        <v>486</v>
      </c>
      <c r="G1072" t="s">
        <v>5192</v>
      </c>
      <c r="I1072" t="s">
        <v>5687</v>
      </c>
      <c r="J1072" t="s">
        <v>3944</v>
      </c>
      <c r="L1072" t="s">
        <v>314</v>
      </c>
      <c r="M1072" t="s">
        <v>2100</v>
      </c>
    </row>
    <row r="1073" spans="6:13" x14ac:dyDescent="0.25">
      <c r="F1073" t="s">
        <v>2697</v>
      </c>
      <c r="G1073" t="s">
        <v>3456</v>
      </c>
      <c r="I1073" t="s">
        <v>279</v>
      </c>
      <c r="J1073" t="s">
        <v>924</v>
      </c>
      <c r="L1073" t="s">
        <v>551</v>
      </c>
      <c r="M1073" t="s">
        <v>7319</v>
      </c>
    </row>
    <row r="1074" spans="6:13" x14ac:dyDescent="0.25">
      <c r="F1074" t="s">
        <v>3865</v>
      </c>
      <c r="G1074" t="s">
        <v>4375</v>
      </c>
      <c r="I1074" t="s">
        <v>5675</v>
      </c>
      <c r="J1074" t="s">
        <v>5676</v>
      </c>
      <c r="L1074" t="s">
        <v>254</v>
      </c>
      <c r="M1074" t="s">
        <v>7748</v>
      </c>
    </row>
    <row r="1075" spans="6:13" x14ac:dyDescent="0.25">
      <c r="F1075" t="s">
        <v>551</v>
      </c>
      <c r="G1075" t="s">
        <v>4811</v>
      </c>
      <c r="I1075" t="s">
        <v>6133</v>
      </c>
      <c r="J1075" t="s">
        <v>2503</v>
      </c>
      <c r="L1075" t="s">
        <v>7695</v>
      </c>
      <c r="M1075" t="s">
        <v>1939</v>
      </c>
    </row>
    <row r="1076" spans="6:13" x14ac:dyDescent="0.25">
      <c r="F1076" t="s">
        <v>4672</v>
      </c>
      <c r="G1076" t="s">
        <v>658</v>
      </c>
      <c r="I1076" t="s">
        <v>5760</v>
      </c>
      <c r="J1076" t="s">
        <v>1048</v>
      </c>
      <c r="L1076" t="s">
        <v>255</v>
      </c>
      <c r="M1076" t="s">
        <v>7656</v>
      </c>
    </row>
    <row r="1077" spans="6:13" x14ac:dyDescent="0.25">
      <c r="F1077" t="s">
        <v>588</v>
      </c>
      <c r="G1077" t="s">
        <v>3329</v>
      </c>
      <c r="I1077" t="s">
        <v>6532</v>
      </c>
      <c r="J1077" t="s">
        <v>1469</v>
      </c>
      <c r="L1077" t="s">
        <v>310</v>
      </c>
      <c r="M1077" t="s">
        <v>7678</v>
      </c>
    </row>
    <row r="1078" spans="6:13" x14ac:dyDescent="0.25">
      <c r="F1078" t="s">
        <v>4346</v>
      </c>
      <c r="G1078" t="s">
        <v>4435</v>
      </c>
      <c r="I1078" t="s">
        <v>6142</v>
      </c>
      <c r="J1078" t="s">
        <v>6143</v>
      </c>
      <c r="L1078" t="s">
        <v>319</v>
      </c>
      <c r="M1078" t="s">
        <v>3273</v>
      </c>
    </row>
    <row r="1079" spans="6:13" x14ac:dyDescent="0.25">
      <c r="F1079" t="s">
        <v>400</v>
      </c>
      <c r="G1079" t="s">
        <v>3287</v>
      </c>
      <c r="I1079" t="s">
        <v>2749</v>
      </c>
      <c r="J1079" t="s">
        <v>2860</v>
      </c>
      <c r="L1079" t="s">
        <v>96</v>
      </c>
      <c r="M1079" t="s">
        <v>7036</v>
      </c>
    </row>
    <row r="1080" spans="6:13" x14ac:dyDescent="0.25">
      <c r="F1080" t="s">
        <v>4618</v>
      </c>
      <c r="G1080" t="s">
        <v>4619</v>
      </c>
      <c r="I1080" t="s">
        <v>255</v>
      </c>
      <c r="J1080" t="s">
        <v>6103</v>
      </c>
      <c r="L1080" t="s">
        <v>312</v>
      </c>
      <c r="M1080" t="s">
        <v>7088</v>
      </c>
    </row>
    <row r="1081" spans="6:13" x14ac:dyDescent="0.25">
      <c r="F1081" t="s">
        <v>96</v>
      </c>
      <c r="G1081" t="s">
        <v>4778</v>
      </c>
      <c r="I1081" t="s">
        <v>521</v>
      </c>
      <c r="J1081" t="s">
        <v>2896</v>
      </c>
      <c r="L1081" t="s">
        <v>551</v>
      </c>
      <c r="M1081" t="s">
        <v>2221</v>
      </c>
    </row>
    <row r="1082" spans="6:13" x14ac:dyDescent="0.25">
      <c r="F1082" t="s">
        <v>4754</v>
      </c>
      <c r="G1082" t="s">
        <v>3519</v>
      </c>
      <c r="I1082" t="s">
        <v>6396</v>
      </c>
      <c r="J1082" t="s">
        <v>6397</v>
      </c>
      <c r="L1082" t="s">
        <v>7694</v>
      </c>
      <c r="M1082" t="s">
        <v>3243</v>
      </c>
    </row>
    <row r="1083" spans="6:13" x14ac:dyDescent="0.25">
      <c r="F1083" t="s">
        <v>486</v>
      </c>
      <c r="G1083" t="s">
        <v>4610</v>
      </c>
      <c r="I1083" t="s">
        <v>3912</v>
      </c>
      <c r="J1083" t="s">
        <v>5714</v>
      </c>
      <c r="L1083" t="s">
        <v>2740</v>
      </c>
      <c r="M1083" t="s">
        <v>4218</v>
      </c>
    </row>
    <row r="1084" spans="6:13" x14ac:dyDescent="0.25">
      <c r="F1084" t="s">
        <v>2682</v>
      </c>
      <c r="G1084" t="s">
        <v>3293</v>
      </c>
      <c r="I1084" t="s">
        <v>6594</v>
      </c>
      <c r="J1084" t="s">
        <v>6595</v>
      </c>
      <c r="L1084" t="s">
        <v>3865</v>
      </c>
      <c r="M1084" t="s">
        <v>4183</v>
      </c>
    </row>
    <row r="1085" spans="6:13" x14ac:dyDescent="0.25">
      <c r="F1085" t="s">
        <v>2687</v>
      </c>
      <c r="G1085" t="s">
        <v>3612</v>
      </c>
      <c r="I1085" t="s">
        <v>3865</v>
      </c>
      <c r="J1085" t="s">
        <v>4056</v>
      </c>
      <c r="L1085" t="s">
        <v>96</v>
      </c>
      <c r="M1085" t="s">
        <v>7768</v>
      </c>
    </row>
    <row r="1086" spans="6:13" x14ac:dyDescent="0.25">
      <c r="F1086" t="s">
        <v>46</v>
      </c>
      <c r="G1086" t="s">
        <v>675</v>
      </c>
      <c r="I1086" t="s">
        <v>5269</v>
      </c>
      <c r="J1086" t="s">
        <v>796</v>
      </c>
      <c r="L1086" t="s">
        <v>7937</v>
      </c>
      <c r="M1086" t="s">
        <v>7938</v>
      </c>
    </row>
    <row r="1087" spans="6:13" x14ac:dyDescent="0.25">
      <c r="F1087" t="s">
        <v>2687</v>
      </c>
      <c r="G1087" t="s">
        <v>3718</v>
      </c>
      <c r="I1087" t="s">
        <v>314</v>
      </c>
      <c r="J1087" t="s">
        <v>1100</v>
      </c>
      <c r="L1087" t="s">
        <v>551</v>
      </c>
      <c r="M1087" t="s">
        <v>1727</v>
      </c>
    </row>
    <row r="1088" spans="6:13" x14ac:dyDescent="0.25">
      <c r="F1088" t="s">
        <v>138</v>
      </c>
      <c r="G1088" t="s">
        <v>602</v>
      </c>
      <c r="I1088" t="s">
        <v>395</v>
      </c>
      <c r="J1088" t="s">
        <v>2799</v>
      </c>
      <c r="L1088" t="s">
        <v>464</v>
      </c>
      <c r="M1088" t="s">
        <v>7193</v>
      </c>
    </row>
    <row r="1089" spans="6:13" x14ac:dyDescent="0.25">
      <c r="F1089" t="s">
        <v>2685</v>
      </c>
      <c r="G1089" t="s">
        <v>5177</v>
      </c>
      <c r="I1089" t="s">
        <v>254</v>
      </c>
      <c r="J1089" t="s">
        <v>5311</v>
      </c>
      <c r="L1089" t="s">
        <v>254</v>
      </c>
      <c r="M1089" t="s">
        <v>7207</v>
      </c>
    </row>
    <row r="1090" spans="6:13" x14ac:dyDescent="0.25">
      <c r="F1090" t="s">
        <v>37</v>
      </c>
      <c r="G1090" t="s">
        <v>5150</v>
      </c>
      <c r="I1090" t="s">
        <v>395</v>
      </c>
      <c r="J1090" t="s">
        <v>6354</v>
      </c>
      <c r="L1090" t="s">
        <v>314</v>
      </c>
      <c r="M1090" t="s">
        <v>1827</v>
      </c>
    </row>
    <row r="1091" spans="6:13" x14ac:dyDescent="0.25">
      <c r="F1091" t="s">
        <v>2778</v>
      </c>
      <c r="G1091" t="s">
        <v>3707</v>
      </c>
      <c r="I1091" t="s">
        <v>5394</v>
      </c>
      <c r="J1091" t="s">
        <v>1506</v>
      </c>
      <c r="L1091" t="s">
        <v>461</v>
      </c>
      <c r="M1091" t="s">
        <v>1863</v>
      </c>
    </row>
    <row r="1092" spans="6:13" x14ac:dyDescent="0.25">
      <c r="F1092" t="s">
        <v>4569</v>
      </c>
      <c r="G1092" t="s">
        <v>704</v>
      </c>
      <c r="I1092" t="s">
        <v>5808</v>
      </c>
      <c r="J1092" t="s">
        <v>5895</v>
      </c>
      <c r="L1092" t="s">
        <v>255</v>
      </c>
      <c r="M1092" t="s">
        <v>2053</v>
      </c>
    </row>
    <row r="1093" spans="6:13" x14ac:dyDescent="0.25">
      <c r="F1093" t="s">
        <v>96</v>
      </c>
      <c r="G1093" t="s">
        <v>4959</v>
      </c>
      <c r="I1093" t="s">
        <v>2752</v>
      </c>
      <c r="J1093" t="s">
        <v>3002</v>
      </c>
      <c r="L1093" t="s">
        <v>7453</v>
      </c>
      <c r="M1093" t="s">
        <v>1654</v>
      </c>
    </row>
    <row r="1094" spans="6:13" x14ac:dyDescent="0.25">
      <c r="F1094" t="s">
        <v>3865</v>
      </c>
      <c r="G1094" t="s">
        <v>4407</v>
      </c>
      <c r="I1094" t="s">
        <v>6307</v>
      </c>
      <c r="J1094" t="s">
        <v>1343</v>
      </c>
      <c r="L1094" t="s">
        <v>3865</v>
      </c>
      <c r="M1094" t="s">
        <v>4305</v>
      </c>
    </row>
    <row r="1095" spans="6:13" x14ac:dyDescent="0.25">
      <c r="F1095" t="s">
        <v>2678</v>
      </c>
      <c r="G1095" t="s">
        <v>3525</v>
      </c>
      <c r="I1095" t="s">
        <v>5892</v>
      </c>
      <c r="J1095" t="s">
        <v>1112</v>
      </c>
      <c r="L1095" t="s">
        <v>314</v>
      </c>
      <c r="M1095" t="s">
        <v>7249</v>
      </c>
    </row>
    <row r="1096" spans="6:13" x14ac:dyDescent="0.25">
      <c r="F1096" t="s">
        <v>400</v>
      </c>
      <c r="G1096" t="s">
        <v>740</v>
      </c>
      <c r="I1096" t="s">
        <v>290</v>
      </c>
      <c r="J1096" t="s">
        <v>2812</v>
      </c>
      <c r="L1096" t="s">
        <v>314</v>
      </c>
      <c r="M1096" t="s">
        <v>7249</v>
      </c>
    </row>
    <row r="1097" spans="6:13" x14ac:dyDescent="0.25">
      <c r="F1097" t="s">
        <v>2684</v>
      </c>
      <c r="G1097" t="s">
        <v>3606</v>
      </c>
      <c r="I1097" t="s">
        <v>2749</v>
      </c>
      <c r="J1097" t="s">
        <v>2977</v>
      </c>
      <c r="L1097" t="s">
        <v>357</v>
      </c>
      <c r="M1097" t="s">
        <v>7870</v>
      </c>
    </row>
    <row r="1098" spans="6:13" x14ac:dyDescent="0.25">
      <c r="F1098" t="s">
        <v>2686</v>
      </c>
      <c r="G1098" t="s">
        <v>3603</v>
      </c>
      <c r="I1098" t="s">
        <v>3900</v>
      </c>
      <c r="J1098" t="s">
        <v>4093</v>
      </c>
      <c r="L1098" t="s">
        <v>464</v>
      </c>
      <c r="M1098" t="s">
        <v>6998</v>
      </c>
    </row>
    <row r="1099" spans="6:13" x14ac:dyDescent="0.25">
      <c r="F1099" t="s">
        <v>2778</v>
      </c>
      <c r="G1099" t="s">
        <v>3465</v>
      </c>
      <c r="I1099" t="s">
        <v>357</v>
      </c>
      <c r="J1099" t="s">
        <v>4059</v>
      </c>
      <c r="L1099" t="s">
        <v>6922</v>
      </c>
      <c r="M1099" t="s">
        <v>4223</v>
      </c>
    </row>
    <row r="1100" spans="6:13" x14ac:dyDescent="0.25">
      <c r="F1100" t="s">
        <v>486</v>
      </c>
      <c r="G1100" t="s">
        <v>3653</v>
      </c>
      <c r="I1100" t="s">
        <v>6226</v>
      </c>
      <c r="J1100" t="s">
        <v>6227</v>
      </c>
      <c r="L1100" t="s">
        <v>461</v>
      </c>
      <c r="M1100" t="s">
        <v>2009</v>
      </c>
    </row>
    <row r="1101" spans="6:13" x14ac:dyDescent="0.25">
      <c r="F1101" t="s">
        <v>123</v>
      </c>
      <c r="G1101" t="s">
        <v>3409</v>
      </c>
      <c r="I1101" t="s">
        <v>37</v>
      </c>
      <c r="J1101" t="s">
        <v>2477</v>
      </c>
      <c r="L1101" t="s">
        <v>281</v>
      </c>
      <c r="M1101" t="s">
        <v>3155</v>
      </c>
    </row>
    <row r="1102" spans="6:13" x14ac:dyDescent="0.25">
      <c r="F1102" t="s">
        <v>2689</v>
      </c>
      <c r="G1102" t="s">
        <v>3415</v>
      </c>
      <c r="I1102" t="s">
        <v>5419</v>
      </c>
      <c r="J1102" t="s">
        <v>877</v>
      </c>
      <c r="L1102" t="s">
        <v>37</v>
      </c>
      <c r="M1102" t="s">
        <v>7806</v>
      </c>
    </row>
    <row r="1103" spans="6:13" x14ac:dyDescent="0.25">
      <c r="F1103" t="s">
        <v>551</v>
      </c>
      <c r="G1103" t="s">
        <v>4723</v>
      </c>
      <c r="I1103" t="s">
        <v>255</v>
      </c>
      <c r="J1103" t="s">
        <v>1441</v>
      </c>
      <c r="L1103" t="s">
        <v>551</v>
      </c>
      <c r="M1103" t="s">
        <v>2119</v>
      </c>
    </row>
    <row r="1104" spans="6:13" x14ac:dyDescent="0.25">
      <c r="F1104" t="s">
        <v>37</v>
      </c>
      <c r="G1104" t="s">
        <v>4969</v>
      </c>
      <c r="I1104" t="s">
        <v>2752</v>
      </c>
      <c r="J1104" t="s">
        <v>2898</v>
      </c>
      <c r="L1104" t="s">
        <v>393</v>
      </c>
      <c r="M1104" t="s">
        <v>3122</v>
      </c>
    </row>
    <row r="1105" spans="6:13" x14ac:dyDescent="0.25">
      <c r="F1105" t="s">
        <v>2749</v>
      </c>
      <c r="G1105" t="s">
        <v>3693</v>
      </c>
      <c r="I1105" t="s">
        <v>63</v>
      </c>
      <c r="J1105" t="s">
        <v>2514</v>
      </c>
      <c r="L1105" t="s">
        <v>2752</v>
      </c>
      <c r="M1105" t="s">
        <v>3114</v>
      </c>
    </row>
    <row r="1106" spans="6:13" x14ac:dyDescent="0.25">
      <c r="F1106" t="s">
        <v>4931</v>
      </c>
      <c r="G1106" t="s">
        <v>4932</v>
      </c>
      <c r="I1106" t="s">
        <v>395</v>
      </c>
      <c r="J1106" t="s">
        <v>5590</v>
      </c>
      <c r="L1106" t="s">
        <v>7511</v>
      </c>
      <c r="M1106" t="s">
        <v>7512</v>
      </c>
    </row>
    <row r="1107" spans="6:13" x14ac:dyDescent="0.25">
      <c r="F1107" t="s">
        <v>5133</v>
      </c>
      <c r="G1107" t="s">
        <v>3505</v>
      </c>
      <c r="I1107" t="s">
        <v>5643</v>
      </c>
      <c r="J1107" t="s">
        <v>5644</v>
      </c>
      <c r="L1107" t="s">
        <v>290</v>
      </c>
      <c r="M1107" t="s">
        <v>7669</v>
      </c>
    </row>
    <row r="1108" spans="6:13" x14ac:dyDescent="0.25">
      <c r="F1108" t="s">
        <v>2778</v>
      </c>
      <c r="G1108" t="s">
        <v>3441</v>
      </c>
      <c r="I1108" t="s">
        <v>3865</v>
      </c>
      <c r="J1108" t="s">
        <v>3964</v>
      </c>
      <c r="L1108" t="s">
        <v>48</v>
      </c>
      <c r="M1108" t="s">
        <v>7365</v>
      </c>
    </row>
    <row r="1109" spans="6:13" x14ac:dyDescent="0.25">
      <c r="F1109" t="s">
        <v>37</v>
      </c>
      <c r="G1109" t="s">
        <v>5154</v>
      </c>
      <c r="I1109" t="s">
        <v>5760</v>
      </c>
      <c r="J1109" t="s">
        <v>1369</v>
      </c>
      <c r="L1109" t="s">
        <v>46</v>
      </c>
      <c r="M1109" t="s">
        <v>7985</v>
      </c>
    </row>
    <row r="1110" spans="6:13" x14ac:dyDescent="0.25">
      <c r="F1110" t="s">
        <v>37</v>
      </c>
      <c r="G1110" t="s">
        <v>5199</v>
      </c>
      <c r="I1110" t="s">
        <v>5879</v>
      </c>
      <c r="J1110" t="s">
        <v>5880</v>
      </c>
      <c r="L1110" t="s">
        <v>123</v>
      </c>
      <c r="M1110" t="s">
        <v>7901</v>
      </c>
    </row>
    <row r="1111" spans="6:13" x14ac:dyDescent="0.25">
      <c r="F1111" t="s">
        <v>4346</v>
      </c>
      <c r="G1111" t="s">
        <v>4347</v>
      </c>
      <c r="I1111" t="s">
        <v>2743</v>
      </c>
      <c r="J1111" t="s">
        <v>6655</v>
      </c>
      <c r="L1111" t="s">
        <v>37</v>
      </c>
      <c r="M1111" t="s">
        <v>1714</v>
      </c>
    </row>
    <row r="1112" spans="6:13" x14ac:dyDescent="0.25">
      <c r="F1112" t="s">
        <v>37</v>
      </c>
      <c r="G1112" t="s">
        <v>4535</v>
      </c>
      <c r="I1112" t="s">
        <v>91</v>
      </c>
      <c r="J1112" t="s">
        <v>1203</v>
      </c>
      <c r="L1112" t="s">
        <v>281</v>
      </c>
      <c r="M1112" t="s">
        <v>7884</v>
      </c>
    </row>
    <row r="1113" spans="6:13" x14ac:dyDescent="0.25">
      <c r="F1113" t="s">
        <v>2752</v>
      </c>
      <c r="G1113" t="s">
        <v>3626</v>
      </c>
      <c r="I1113" t="s">
        <v>319</v>
      </c>
      <c r="J1113" t="s">
        <v>6757</v>
      </c>
      <c r="L1113" t="s">
        <v>2362</v>
      </c>
      <c r="M1113" t="s">
        <v>4285</v>
      </c>
    </row>
    <row r="1114" spans="6:13" x14ac:dyDescent="0.25">
      <c r="F1114" t="s">
        <v>4346</v>
      </c>
      <c r="G1114" t="s">
        <v>4371</v>
      </c>
      <c r="I1114" t="s">
        <v>255</v>
      </c>
      <c r="J1114" t="s">
        <v>8010</v>
      </c>
      <c r="L1114" t="s">
        <v>461</v>
      </c>
      <c r="M1114" t="s">
        <v>7726</v>
      </c>
    </row>
    <row r="1115" spans="6:13" x14ac:dyDescent="0.25">
      <c r="F1115" t="s">
        <v>4529</v>
      </c>
      <c r="G1115" t="s">
        <v>4711</v>
      </c>
      <c r="I1115" t="s">
        <v>255</v>
      </c>
      <c r="J1115" t="s">
        <v>1525</v>
      </c>
      <c r="L1115" t="s">
        <v>7261</v>
      </c>
      <c r="M1115" t="s">
        <v>7262</v>
      </c>
    </row>
    <row r="1116" spans="6:13" x14ac:dyDescent="0.25">
      <c r="F1116" t="s">
        <v>2756</v>
      </c>
      <c r="G1116" t="s">
        <v>3624</v>
      </c>
      <c r="I1116" t="s">
        <v>5322</v>
      </c>
      <c r="J1116" t="s">
        <v>1251</v>
      </c>
      <c r="L1116" t="s">
        <v>393</v>
      </c>
      <c r="M1116" t="s">
        <v>3203</v>
      </c>
    </row>
    <row r="1117" spans="6:13" x14ac:dyDescent="0.25">
      <c r="F1117" t="s">
        <v>2678</v>
      </c>
      <c r="G1117" t="s">
        <v>3477</v>
      </c>
      <c r="I1117" t="s">
        <v>5536</v>
      </c>
      <c r="J1117" t="s">
        <v>6035</v>
      </c>
      <c r="L1117" t="s">
        <v>464</v>
      </c>
      <c r="M1117" t="s">
        <v>2211</v>
      </c>
    </row>
    <row r="1118" spans="6:13" x14ac:dyDescent="0.25">
      <c r="F1118" t="s">
        <v>486</v>
      </c>
      <c r="G1118" t="s">
        <v>3453</v>
      </c>
      <c r="I1118" t="s">
        <v>255</v>
      </c>
      <c r="J1118" t="s">
        <v>6331</v>
      </c>
      <c r="L1118" t="s">
        <v>464</v>
      </c>
      <c r="M1118" t="s">
        <v>7921</v>
      </c>
    </row>
    <row r="1119" spans="6:13" x14ac:dyDescent="0.25">
      <c r="F1119" t="s">
        <v>2778</v>
      </c>
      <c r="G1119" t="s">
        <v>3310</v>
      </c>
      <c r="I1119" t="s">
        <v>96</v>
      </c>
      <c r="J1119" t="s">
        <v>5627</v>
      </c>
      <c r="L1119" t="s">
        <v>301</v>
      </c>
      <c r="M1119" t="s">
        <v>7188</v>
      </c>
    </row>
    <row r="1120" spans="6:13" x14ac:dyDescent="0.25">
      <c r="F1120" t="s">
        <v>2754</v>
      </c>
      <c r="G1120" t="s">
        <v>3464</v>
      </c>
      <c r="I1120" t="s">
        <v>6001</v>
      </c>
      <c r="J1120" t="s">
        <v>6255</v>
      </c>
      <c r="L1120" t="s">
        <v>37</v>
      </c>
      <c r="M1120" t="s">
        <v>1848</v>
      </c>
    </row>
    <row r="1121" spans="6:13" x14ac:dyDescent="0.25">
      <c r="F1121" t="s">
        <v>4763</v>
      </c>
      <c r="G1121" t="s">
        <v>3530</v>
      </c>
      <c r="I1121" t="s">
        <v>5303</v>
      </c>
      <c r="J1121" t="s">
        <v>5428</v>
      </c>
      <c r="L1121" t="s">
        <v>4757</v>
      </c>
      <c r="M1121" t="s">
        <v>3150</v>
      </c>
    </row>
    <row r="1122" spans="6:13" x14ac:dyDescent="0.25">
      <c r="F1122" t="s">
        <v>420</v>
      </c>
      <c r="G1122" t="s">
        <v>4758</v>
      </c>
      <c r="I1122" t="s">
        <v>96</v>
      </c>
      <c r="J1122" t="s">
        <v>6119</v>
      </c>
      <c r="L1122" t="s">
        <v>37</v>
      </c>
      <c r="M1122" t="s">
        <v>7844</v>
      </c>
    </row>
    <row r="1123" spans="6:13" x14ac:dyDescent="0.25">
      <c r="F1123" t="s">
        <v>4440</v>
      </c>
      <c r="G1123" t="s">
        <v>4542</v>
      </c>
      <c r="I1123" t="s">
        <v>5439</v>
      </c>
      <c r="J1123" t="s">
        <v>883</v>
      </c>
      <c r="L1123" t="s">
        <v>314</v>
      </c>
      <c r="M1123" t="s">
        <v>7023</v>
      </c>
    </row>
    <row r="1124" spans="6:13" x14ac:dyDescent="0.25">
      <c r="F1124" t="s">
        <v>4525</v>
      </c>
      <c r="G1124" t="s">
        <v>716</v>
      </c>
      <c r="I1124" t="s">
        <v>2362</v>
      </c>
      <c r="J1124" t="s">
        <v>6537</v>
      </c>
      <c r="L1124" t="s">
        <v>314</v>
      </c>
      <c r="M1124" t="s">
        <v>7023</v>
      </c>
    </row>
    <row r="1125" spans="6:13" x14ac:dyDescent="0.25">
      <c r="F1125" t="s">
        <v>2778</v>
      </c>
      <c r="G1125" t="s">
        <v>3650</v>
      </c>
      <c r="I1125" t="s">
        <v>63</v>
      </c>
      <c r="J1125" t="s">
        <v>3986</v>
      </c>
      <c r="L1125" t="s">
        <v>36</v>
      </c>
      <c r="M1125" t="s">
        <v>7689</v>
      </c>
    </row>
    <row r="1126" spans="6:13" x14ac:dyDescent="0.25">
      <c r="F1126" t="s">
        <v>2756</v>
      </c>
      <c r="G1126" t="s">
        <v>741</v>
      </c>
      <c r="I1126" t="s">
        <v>255</v>
      </c>
      <c r="J1126" t="s">
        <v>1388</v>
      </c>
      <c r="L1126" t="s">
        <v>6420</v>
      </c>
      <c r="M1126" t="s">
        <v>3272</v>
      </c>
    </row>
    <row r="1127" spans="6:13" x14ac:dyDescent="0.25">
      <c r="F1127" t="s">
        <v>37</v>
      </c>
      <c r="G1127" t="s">
        <v>5105</v>
      </c>
      <c r="I1127" t="s">
        <v>5328</v>
      </c>
      <c r="J1127" t="s">
        <v>6725</v>
      </c>
      <c r="L1127" t="s">
        <v>37</v>
      </c>
      <c r="M1127" t="s">
        <v>2136</v>
      </c>
    </row>
    <row r="1128" spans="6:13" x14ac:dyDescent="0.25">
      <c r="F1128" t="s">
        <v>337</v>
      </c>
      <c r="G1128" t="s">
        <v>771</v>
      </c>
      <c r="I1128" t="s">
        <v>6305</v>
      </c>
      <c r="J1128" t="s">
        <v>6306</v>
      </c>
      <c r="L1128" t="s">
        <v>36</v>
      </c>
      <c r="M1128" t="s">
        <v>7279</v>
      </c>
    </row>
    <row r="1129" spans="6:13" x14ac:dyDescent="0.25">
      <c r="F1129" t="s">
        <v>4529</v>
      </c>
      <c r="G1129" t="s">
        <v>4861</v>
      </c>
      <c r="I1129" t="s">
        <v>395</v>
      </c>
      <c r="J1129" t="s">
        <v>6057</v>
      </c>
      <c r="L1129" t="s">
        <v>2731</v>
      </c>
      <c r="M1129" t="s">
        <v>7294</v>
      </c>
    </row>
    <row r="1130" spans="6:13" x14ac:dyDescent="0.25">
      <c r="F1130" t="s">
        <v>486</v>
      </c>
      <c r="G1130" t="s">
        <v>743</v>
      </c>
      <c r="I1130" t="s">
        <v>319</v>
      </c>
      <c r="J1130" t="s">
        <v>6199</v>
      </c>
      <c r="L1130" t="s">
        <v>36</v>
      </c>
      <c r="M1130" t="s">
        <v>3168</v>
      </c>
    </row>
    <row r="1131" spans="6:13" x14ac:dyDescent="0.25">
      <c r="F1131" t="s">
        <v>3865</v>
      </c>
      <c r="G1131" t="s">
        <v>4355</v>
      </c>
      <c r="I1131" t="s">
        <v>5378</v>
      </c>
      <c r="J1131" t="s">
        <v>3902</v>
      </c>
      <c r="L1131" t="s">
        <v>3865</v>
      </c>
      <c r="M1131" t="s">
        <v>4182</v>
      </c>
    </row>
    <row r="1132" spans="6:13" x14ac:dyDescent="0.25">
      <c r="F1132" t="s">
        <v>46</v>
      </c>
      <c r="G1132" t="s">
        <v>3803</v>
      </c>
      <c r="I1132" t="s">
        <v>124</v>
      </c>
      <c r="J1132" t="s">
        <v>5367</v>
      </c>
      <c r="L1132" t="s">
        <v>37</v>
      </c>
      <c r="M1132" t="s">
        <v>6944</v>
      </c>
    </row>
    <row r="1133" spans="6:13" x14ac:dyDescent="0.25">
      <c r="F1133" t="s">
        <v>551</v>
      </c>
      <c r="G1133" t="s">
        <v>751</v>
      </c>
      <c r="I1133" t="s">
        <v>3912</v>
      </c>
      <c r="J1133" t="s">
        <v>5442</v>
      </c>
      <c r="L1133" t="s">
        <v>464</v>
      </c>
      <c r="M1133" t="s">
        <v>1725</v>
      </c>
    </row>
    <row r="1134" spans="6:13" x14ac:dyDescent="0.25">
      <c r="F1134" t="s">
        <v>2778</v>
      </c>
      <c r="G1134" t="s">
        <v>3338</v>
      </c>
      <c r="I1134" t="s">
        <v>5317</v>
      </c>
      <c r="J1134" t="s">
        <v>6487</v>
      </c>
      <c r="L1134" t="s">
        <v>551</v>
      </c>
      <c r="M1134" t="s">
        <v>7675</v>
      </c>
    </row>
    <row r="1135" spans="6:13" x14ac:dyDescent="0.25">
      <c r="F1135" t="s">
        <v>4442</v>
      </c>
      <c r="G1135" t="s">
        <v>4539</v>
      </c>
      <c r="I1135" t="s">
        <v>5808</v>
      </c>
      <c r="J1135" t="s">
        <v>5935</v>
      </c>
      <c r="L1135" t="s">
        <v>420</v>
      </c>
      <c r="M1135" t="s">
        <v>1989</v>
      </c>
    </row>
    <row r="1136" spans="6:13" x14ac:dyDescent="0.25">
      <c r="F1136" t="s">
        <v>4346</v>
      </c>
      <c r="G1136" t="s">
        <v>4356</v>
      </c>
      <c r="I1136" t="s">
        <v>2743</v>
      </c>
      <c r="J1136" t="s">
        <v>2871</v>
      </c>
      <c r="L1136" t="s">
        <v>6900</v>
      </c>
      <c r="M1136" t="s">
        <v>6901</v>
      </c>
    </row>
    <row r="1137" spans="6:13" x14ac:dyDescent="0.25">
      <c r="F1137" t="s">
        <v>5127</v>
      </c>
      <c r="G1137" t="s">
        <v>5128</v>
      </c>
      <c r="I1137" t="s">
        <v>255</v>
      </c>
      <c r="J1137" t="s">
        <v>5677</v>
      </c>
      <c r="L1137" t="s">
        <v>461</v>
      </c>
      <c r="M1137" t="s">
        <v>2086</v>
      </c>
    </row>
    <row r="1138" spans="6:13" x14ac:dyDescent="0.25">
      <c r="F1138" t="s">
        <v>420</v>
      </c>
      <c r="G1138" t="s">
        <v>4709</v>
      </c>
      <c r="I1138" t="s">
        <v>5651</v>
      </c>
      <c r="J1138" t="s">
        <v>2480</v>
      </c>
      <c r="L1138" t="s">
        <v>37</v>
      </c>
      <c r="M1138" t="s">
        <v>7919</v>
      </c>
    </row>
    <row r="1139" spans="6:13" x14ac:dyDescent="0.25">
      <c r="F1139" t="s">
        <v>37</v>
      </c>
      <c r="G1139" t="s">
        <v>5208</v>
      </c>
      <c r="I1139" t="s">
        <v>6634</v>
      </c>
      <c r="J1139" t="s">
        <v>4099</v>
      </c>
      <c r="L1139" t="s">
        <v>4172</v>
      </c>
      <c r="M1139" t="s">
        <v>4190</v>
      </c>
    </row>
    <row r="1140" spans="6:13" x14ac:dyDescent="0.25">
      <c r="F1140" t="s">
        <v>4529</v>
      </c>
      <c r="G1140" t="s">
        <v>4847</v>
      </c>
      <c r="I1140" t="s">
        <v>5536</v>
      </c>
      <c r="J1140" t="s">
        <v>5691</v>
      </c>
      <c r="L1140" t="s">
        <v>96</v>
      </c>
      <c r="M1140" t="s">
        <v>6959</v>
      </c>
    </row>
    <row r="1141" spans="6:13" x14ac:dyDescent="0.25">
      <c r="F1141" t="s">
        <v>2678</v>
      </c>
      <c r="G1141" t="s">
        <v>3474</v>
      </c>
      <c r="I1141" t="s">
        <v>124</v>
      </c>
      <c r="J1141" t="s">
        <v>6176</v>
      </c>
      <c r="L1141" t="s">
        <v>37</v>
      </c>
      <c r="M1141" t="s">
        <v>7823</v>
      </c>
    </row>
    <row r="1142" spans="6:13" x14ac:dyDescent="0.25">
      <c r="F1142" t="s">
        <v>4914</v>
      </c>
      <c r="G1142" t="s">
        <v>4915</v>
      </c>
      <c r="I1142" t="s">
        <v>6578</v>
      </c>
      <c r="J1142" t="s">
        <v>1495</v>
      </c>
      <c r="L1142" t="s">
        <v>2731</v>
      </c>
      <c r="M1142" t="s">
        <v>7907</v>
      </c>
    </row>
    <row r="1143" spans="6:13" x14ac:dyDescent="0.25">
      <c r="F1143" t="s">
        <v>2673</v>
      </c>
      <c r="G1143" t="s">
        <v>3482</v>
      </c>
      <c r="I1143" t="s">
        <v>6279</v>
      </c>
      <c r="J1143" t="s">
        <v>1326</v>
      </c>
      <c r="L1143" t="s">
        <v>4172</v>
      </c>
      <c r="M1143" t="s">
        <v>4303</v>
      </c>
    </row>
    <row r="1144" spans="6:13" x14ac:dyDescent="0.25">
      <c r="F1144" t="s">
        <v>3865</v>
      </c>
      <c r="G1144" t="s">
        <v>4403</v>
      </c>
      <c r="I1144" t="s">
        <v>357</v>
      </c>
      <c r="J1144" t="s">
        <v>3997</v>
      </c>
      <c r="L1144" t="s">
        <v>6945</v>
      </c>
      <c r="M1144" t="s">
        <v>6946</v>
      </c>
    </row>
    <row r="1145" spans="6:13" x14ac:dyDescent="0.25">
      <c r="F1145" t="s">
        <v>2681</v>
      </c>
      <c r="G1145" t="s">
        <v>3321</v>
      </c>
      <c r="I1145" t="s">
        <v>6031</v>
      </c>
      <c r="J1145" t="s">
        <v>6032</v>
      </c>
      <c r="L1145" t="s">
        <v>7819</v>
      </c>
      <c r="M1145" t="s">
        <v>7820</v>
      </c>
    </row>
    <row r="1146" spans="6:13" x14ac:dyDescent="0.25">
      <c r="F1146" t="s">
        <v>37</v>
      </c>
      <c r="G1146" t="s">
        <v>5207</v>
      </c>
      <c r="I1146" t="s">
        <v>47</v>
      </c>
      <c r="J1146" t="s">
        <v>1584</v>
      </c>
      <c r="L1146" t="s">
        <v>551</v>
      </c>
      <c r="M1146" t="s">
        <v>3154</v>
      </c>
    </row>
    <row r="1147" spans="6:13" x14ac:dyDescent="0.25">
      <c r="F1147" t="s">
        <v>96</v>
      </c>
      <c r="G1147" t="s">
        <v>4724</v>
      </c>
      <c r="I1147" t="s">
        <v>39</v>
      </c>
      <c r="J1147" t="s">
        <v>5965</v>
      </c>
      <c r="L1147" t="s">
        <v>96</v>
      </c>
      <c r="M1147" t="s">
        <v>7292</v>
      </c>
    </row>
    <row r="1148" spans="6:13" x14ac:dyDescent="0.25">
      <c r="F1148" t="s">
        <v>5169</v>
      </c>
      <c r="G1148" t="s">
        <v>732</v>
      </c>
      <c r="I1148" t="s">
        <v>6344</v>
      </c>
      <c r="J1148" t="s">
        <v>1364</v>
      </c>
      <c r="L1148" t="s">
        <v>551</v>
      </c>
      <c r="M1148" t="s">
        <v>7297</v>
      </c>
    </row>
    <row r="1149" spans="6:13" x14ac:dyDescent="0.25">
      <c r="F1149" t="s">
        <v>5190</v>
      </c>
      <c r="G1149" t="s">
        <v>732</v>
      </c>
      <c r="I1149" t="s">
        <v>96</v>
      </c>
      <c r="J1149" t="s">
        <v>6188</v>
      </c>
      <c r="L1149" t="s">
        <v>36</v>
      </c>
      <c r="M1149" t="s">
        <v>7600</v>
      </c>
    </row>
    <row r="1150" spans="6:13" x14ac:dyDescent="0.25">
      <c r="F1150" t="s">
        <v>4440</v>
      </c>
      <c r="G1150" t="s">
        <v>4575</v>
      </c>
      <c r="I1150" t="s">
        <v>314</v>
      </c>
      <c r="J1150" t="s">
        <v>906</v>
      </c>
      <c r="L1150" t="s">
        <v>46</v>
      </c>
      <c r="M1150" t="s">
        <v>2358</v>
      </c>
    </row>
    <row r="1151" spans="6:13" x14ac:dyDescent="0.25">
      <c r="F1151" t="s">
        <v>37</v>
      </c>
      <c r="G1151" t="s">
        <v>5062</v>
      </c>
      <c r="I1151" t="s">
        <v>5958</v>
      </c>
      <c r="J1151" t="s">
        <v>1467</v>
      </c>
      <c r="L1151" t="s">
        <v>37</v>
      </c>
      <c r="M1151" t="s">
        <v>7490</v>
      </c>
    </row>
    <row r="1152" spans="6:13" x14ac:dyDescent="0.25">
      <c r="F1152" t="s">
        <v>551</v>
      </c>
      <c r="G1152" t="s">
        <v>4845</v>
      </c>
      <c r="I1152" t="s">
        <v>255</v>
      </c>
      <c r="J1152" t="s">
        <v>3917</v>
      </c>
      <c r="L1152" t="s">
        <v>2731</v>
      </c>
      <c r="M1152" t="s">
        <v>7119</v>
      </c>
    </row>
    <row r="1153" spans="6:13" x14ac:dyDescent="0.25">
      <c r="F1153" t="s">
        <v>96</v>
      </c>
      <c r="G1153" t="s">
        <v>5006</v>
      </c>
      <c r="I1153" t="s">
        <v>255</v>
      </c>
      <c r="J1153" t="s">
        <v>5450</v>
      </c>
      <c r="L1153" t="s">
        <v>46</v>
      </c>
      <c r="M1153" t="s">
        <v>2073</v>
      </c>
    </row>
    <row r="1154" spans="6:13" x14ac:dyDescent="0.25">
      <c r="F1154" t="s">
        <v>2679</v>
      </c>
      <c r="G1154" t="s">
        <v>3536</v>
      </c>
      <c r="I1154" t="s">
        <v>96</v>
      </c>
      <c r="J1154" t="s">
        <v>6203</v>
      </c>
      <c r="L1154" t="s">
        <v>1</v>
      </c>
      <c r="M1154" t="s">
        <v>7649</v>
      </c>
    </row>
    <row r="1155" spans="6:13" x14ac:dyDescent="0.25">
      <c r="F1155" t="s">
        <v>2673</v>
      </c>
      <c r="G1155" t="s">
        <v>3283</v>
      </c>
      <c r="I1155" t="s">
        <v>2752</v>
      </c>
      <c r="J1155" t="s">
        <v>2793</v>
      </c>
      <c r="L1155" t="s">
        <v>37</v>
      </c>
      <c r="M1155" t="s">
        <v>7660</v>
      </c>
    </row>
    <row r="1156" spans="6:13" x14ac:dyDescent="0.25">
      <c r="F1156" t="s">
        <v>4697</v>
      </c>
      <c r="G1156" t="s">
        <v>4698</v>
      </c>
      <c r="I1156" t="s">
        <v>2752</v>
      </c>
      <c r="J1156" t="s">
        <v>8002</v>
      </c>
      <c r="L1156" t="s">
        <v>551</v>
      </c>
      <c r="M1156" t="s">
        <v>7673</v>
      </c>
    </row>
    <row r="1157" spans="6:13" x14ac:dyDescent="0.25">
      <c r="F1157" t="s">
        <v>2681</v>
      </c>
      <c r="G1157" t="s">
        <v>3382</v>
      </c>
      <c r="I1157" t="s">
        <v>4442</v>
      </c>
      <c r="J1157" t="s">
        <v>5974</v>
      </c>
      <c r="L1157" t="s">
        <v>394</v>
      </c>
      <c r="M1157" t="s">
        <v>7579</v>
      </c>
    </row>
    <row r="1158" spans="6:13" x14ac:dyDescent="0.25">
      <c r="F1158" t="s">
        <v>402</v>
      </c>
      <c r="G1158" t="s">
        <v>689</v>
      </c>
      <c r="I1158" t="s">
        <v>3865</v>
      </c>
      <c r="J1158" t="s">
        <v>4121</v>
      </c>
      <c r="L1158" t="s">
        <v>37</v>
      </c>
      <c r="M1158" t="s">
        <v>6966</v>
      </c>
    </row>
    <row r="1159" spans="6:13" x14ac:dyDescent="0.25">
      <c r="F1159" t="s">
        <v>2686</v>
      </c>
      <c r="G1159" t="s">
        <v>3347</v>
      </c>
      <c r="I1159" t="s">
        <v>37</v>
      </c>
      <c r="J1159" t="s">
        <v>1432</v>
      </c>
      <c r="L1159" t="s">
        <v>461</v>
      </c>
      <c r="M1159" t="s">
        <v>2294</v>
      </c>
    </row>
    <row r="1160" spans="6:13" x14ac:dyDescent="0.25">
      <c r="F1160" t="s">
        <v>2682</v>
      </c>
      <c r="G1160" t="s">
        <v>3797</v>
      </c>
      <c r="I1160" t="s">
        <v>6538</v>
      </c>
      <c r="J1160" t="s">
        <v>6539</v>
      </c>
      <c r="L1160" t="s">
        <v>2737</v>
      </c>
      <c r="M1160" t="s">
        <v>3143</v>
      </c>
    </row>
    <row r="1161" spans="6:13" x14ac:dyDescent="0.25">
      <c r="F1161" t="s">
        <v>4785</v>
      </c>
      <c r="G1161" t="s">
        <v>4786</v>
      </c>
      <c r="I1161" t="s">
        <v>394</v>
      </c>
      <c r="J1161" t="s">
        <v>5418</v>
      </c>
      <c r="L1161" t="s">
        <v>2737</v>
      </c>
      <c r="M1161" t="s">
        <v>3165</v>
      </c>
    </row>
    <row r="1162" spans="6:13" x14ac:dyDescent="0.25">
      <c r="F1162" t="s">
        <v>4980</v>
      </c>
      <c r="G1162" t="s">
        <v>4981</v>
      </c>
      <c r="I1162" t="s">
        <v>36</v>
      </c>
      <c r="J1162" t="s">
        <v>5446</v>
      </c>
      <c r="L1162" t="s">
        <v>36</v>
      </c>
      <c r="M1162" t="s">
        <v>7411</v>
      </c>
    </row>
    <row r="1163" spans="6:13" x14ac:dyDescent="0.25">
      <c r="F1163" t="s">
        <v>46</v>
      </c>
      <c r="G1163" t="s">
        <v>3593</v>
      </c>
      <c r="I1163" t="s">
        <v>5865</v>
      </c>
      <c r="J1163" t="s">
        <v>1098</v>
      </c>
      <c r="L1163" t="s">
        <v>2752</v>
      </c>
      <c r="M1163" t="s">
        <v>3146</v>
      </c>
    </row>
    <row r="1164" spans="6:13" x14ac:dyDescent="0.25">
      <c r="F1164" t="s">
        <v>5140</v>
      </c>
      <c r="G1164" t="s">
        <v>3521</v>
      </c>
      <c r="I1164" t="s">
        <v>316</v>
      </c>
      <c r="J1164" t="s">
        <v>2474</v>
      </c>
      <c r="L1164" t="s">
        <v>37</v>
      </c>
      <c r="M1164" t="s">
        <v>2102</v>
      </c>
    </row>
    <row r="1165" spans="6:13" x14ac:dyDescent="0.25">
      <c r="F1165" t="s">
        <v>4346</v>
      </c>
      <c r="G1165" t="s">
        <v>4400</v>
      </c>
      <c r="I1165" t="s">
        <v>5630</v>
      </c>
      <c r="J1165" t="s">
        <v>6782</v>
      </c>
      <c r="L1165" t="s">
        <v>254</v>
      </c>
      <c r="M1165" t="s">
        <v>2179</v>
      </c>
    </row>
    <row r="1166" spans="6:13" x14ac:dyDescent="0.25">
      <c r="F1166" t="s">
        <v>2778</v>
      </c>
      <c r="G1166" t="s">
        <v>3540</v>
      </c>
      <c r="I1166" t="s">
        <v>6170</v>
      </c>
      <c r="J1166" t="s">
        <v>6171</v>
      </c>
      <c r="L1166" t="s">
        <v>447</v>
      </c>
      <c r="M1166" t="s">
        <v>1969</v>
      </c>
    </row>
    <row r="1167" spans="6:13" x14ac:dyDescent="0.25">
      <c r="F1167" t="s">
        <v>4767</v>
      </c>
      <c r="G1167" t="s">
        <v>4768</v>
      </c>
      <c r="I1167" t="s">
        <v>393</v>
      </c>
      <c r="J1167" t="s">
        <v>2522</v>
      </c>
      <c r="L1167" t="s">
        <v>551</v>
      </c>
      <c r="M1167" t="s">
        <v>6914</v>
      </c>
    </row>
    <row r="1168" spans="6:13" x14ac:dyDescent="0.25">
      <c r="F1168" t="s">
        <v>37</v>
      </c>
      <c r="G1168" t="s">
        <v>5090</v>
      </c>
      <c r="I1168" t="s">
        <v>395</v>
      </c>
      <c r="J1168" t="s">
        <v>2999</v>
      </c>
      <c r="L1168" t="s">
        <v>255</v>
      </c>
      <c r="M1168" t="s">
        <v>1688</v>
      </c>
    </row>
    <row r="1169" spans="6:13" x14ac:dyDescent="0.25">
      <c r="F1169" t="s">
        <v>96</v>
      </c>
      <c r="G1169" t="s">
        <v>639</v>
      </c>
      <c r="I1169" t="s">
        <v>5424</v>
      </c>
      <c r="J1169" t="s">
        <v>879</v>
      </c>
      <c r="L1169" t="s">
        <v>1</v>
      </c>
      <c r="M1169" t="s">
        <v>7120</v>
      </c>
    </row>
    <row r="1170" spans="6:13" x14ac:dyDescent="0.25">
      <c r="F1170" t="s">
        <v>4568</v>
      </c>
      <c r="G1170" t="s">
        <v>617</v>
      </c>
      <c r="I1170" t="s">
        <v>47</v>
      </c>
      <c r="J1170" t="s">
        <v>813</v>
      </c>
      <c r="L1170" t="s">
        <v>37</v>
      </c>
      <c r="M1170" t="s">
        <v>7958</v>
      </c>
    </row>
    <row r="1171" spans="6:13" x14ac:dyDescent="0.25">
      <c r="F1171" t="s">
        <v>2752</v>
      </c>
      <c r="G1171" t="s">
        <v>3365</v>
      </c>
      <c r="I1171" t="s">
        <v>39</v>
      </c>
      <c r="J1171" t="s">
        <v>5936</v>
      </c>
      <c r="L1171" t="s">
        <v>7085</v>
      </c>
      <c r="M1171" t="s">
        <v>3117</v>
      </c>
    </row>
    <row r="1172" spans="6:13" x14ac:dyDescent="0.25">
      <c r="F1172" t="s">
        <v>2778</v>
      </c>
      <c r="G1172" t="s">
        <v>3696</v>
      </c>
      <c r="I1172" t="s">
        <v>5303</v>
      </c>
      <c r="J1172" t="s">
        <v>5739</v>
      </c>
      <c r="L1172" t="s">
        <v>281</v>
      </c>
      <c r="M1172" t="s">
        <v>7481</v>
      </c>
    </row>
    <row r="1173" spans="6:13" x14ac:dyDescent="0.25">
      <c r="F1173" t="s">
        <v>5171</v>
      </c>
      <c r="G1173" t="s">
        <v>3607</v>
      </c>
      <c r="I1173" t="s">
        <v>6100</v>
      </c>
      <c r="J1173" t="s">
        <v>1219</v>
      </c>
      <c r="L1173" t="s">
        <v>7364</v>
      </c>
      <c r="M1173" t="s">
        <v>1931</v>
      </c>
    </row>
    <row r="1174" spans="6:13" x14ac:dyDescent="0.25">
      <c r="F1174" t="s">
        <v>2778</v>
      </c>
      <c r="G1174" t="s">
        <v>3568</v>
      </c>
      <c r="I1174" t="s">
        <v>6426</v>
      </c>
      <c r="J1174" t="s">
        <v>1408</v>
      </c>
      <c r="L1174" t="s">
        <v>5750</v>
      </c>
      <c r="M1174" t="s">
        <v>3089</v>
      </c>
    </row>
    <row r="1175" spans="6:13" x14ac:dyDescent="0.25">
      <c r="F1175" t="s">
        <v>4681</v>
      </c>
      <c r="G1175" t="s">
        <v>663</v>
      </c>
      <c r="I1175" t="s">
        <v>15</v>
      </c>
      <c r="J1175" t="s">
        <v>2996</v>
      </c>
      <c r="L1175" t="s">
        <v>7221</v>
      </c>
      <c r="M1175" t="s">
        <v>1766</v>
      </c>
    </row>
    <row r="1176" spans="6:13" x14ac:dyDescent="0.25">
      <c r="F1176" t="s">
        <v>4816</v>
      </c>
      <c r="G1176" t="s">
        <v>4894</v>
      </c>
      <c r="I1176" t="s">
        <v>5893</v>
      </c>
      <c r="J1176" t="s">
        <v>5894</v>
      </c>
      <c r="L1176" t="s">
        <v>5458</v>
      </c>
      <c r="M1176" t="s">
        <v>2081</v>
      </c>
    </row>
    <row r="1177" spans="6:13" x14ac:dyDescent="0.25">
      <c r="F1177" t="s">
        <v>4866</v>
      </c>
      <c r="G1177" t="s">
        <v>723</v>
      </c>
      <c r="I1177" t="s">
        <v>3865</v>
      </c>
      <c r="J1177" t="s">
        <v>4048</v>
      </c>
      <c r="L1177" t="s">
        <v>461</v>
      </c>
      <c r="M1177" t="s">
        <v>1868</v>
      </c>
    </row>
    <row r="1178" spans="6:13" x14ac:dyDescent="0.25">
      <c r="F1178" t="s">
        <v>2681</v>
      </c>
      <c r="G1178" t="s">
        <v>3787</v>
      </c>
      <c r="I1178" t="s">
        <v>6774</v>
      </c>
      <c r="J1178" t="s">
        <v>6775</v>
      </c>
      <c r="L1178" t="s">
        <v>461</v>
      </c>
      <c r="M1178" t="s">
        <v>7110</v>
      </c>
    </row>
    <row r="1179" spans="6:13" x14ac:dyDescent="0.25">
      <c r="F1179" t="s">
        <v>4626</v>
      </c>
      <c r="G1179" t="s">
        <v>4797</v>
      </c>
      <c r="I1179" t="s">
        <v>6507</v>
      </c>
      <c r="J1179" t="s">
        <v>6508</v>
      </c>
      <c r="L1179" t="s">
        <v>461</v>
      </c>
      <c r="M1179" t="s">
        <v>2338</v>
      </c>
    </row>
    <row r="1180" spans="6:13" x14ac:dyDescent="0.25">
      <c r="F1180" t="s">
        <v>4617</v>
      </c>
      <c r="G1180" t="s">
        <v>772</v>
      </c>
      <c r="I1180" t="s">
        <v>314</v>
      </c>
      <c r="J1180" t="s">
        <v>885</v>
      </c>
      <c r="L1180" t="s">
        <v>46</v>
      </c>
      <c r="M1180" t="s">
        <v>2186</v>
      </c>
    </row>
    <row r="1181" spans="6:13" x14ac:dyDescent="0.25">
      <c r="F1181" t="s">
        <v>4826</v>
      </c>
      <c r="G1181" t="s">
        <v>4911</v>
      </c>
      <c r="I1181" t="s">
        <v>37</v>
      </c>
      <c r="J1181" t="s">
        <v>1078</v>
      </c>
      <c r="L1181" t="s">
        <v>7786</v>
      </c>
      <c r="M1181" t="s">
        <v>7787</v>
      </c>
    </row>
    <row r="1182" spans="6:13" x14ac:dyDescent="0.25">
      <c r="F1182" t="s">
        <v>2681</v>
      </c>
      <c r="G1182" t="s">
        <v>3432</v>
      </c>
      <c r="I1182" t="s">
        <v>6456</v>
      </c>
      <c r="J1182" t="s">
        <v>1416</v>
      </c>
      <c r="L1182" t="s">
        <v>36</v>
      </c>
      <c r="M1182" t="s">
        <v>7300</v>
      </c>
    </row>
    <row r="1183" spans="6:13" x14ac:dyDescent="0.25">
      <c r="F1183" t="s">
        <v>4954</v>
      </c>
      <c r="G1183" t="s">
        <v>4955</v>
      </c>
      <c r="I1183" t="s">
        <v>316</v>
      </c>
      <c r="J1183" t="s">
        <v>2511</v>
      </c>
      <c r="L1183" t="s">
        <v>2740</v>
      </c>
      <c r="M1183" t="s">
        <v>3212</v>
      </c>
    </row>
    <row r="1184" spans="6:13" x14ac:dyDescent="0.25">
      <c r="F1184" t="s">
        <v>4626</v>
      </c>
      <c r="G1184" t="s">
        <v>4627</v>
      </c>
      <c r="I1184" t="s">
        <v>314</v>
      </c>
      <c r="J1184" t="s">
        <v>2379</v>
      </c>
      <c r="L1184" t="s">
        <v>461</v>
      </c>
      <c r="M1184" t="s">
        <v>2593</v>
      </c>
    </row>
    <row r="1185" spans="6:13" x14ac:dyDescent="0.25">
      <c r="F1185" t="s">
        <v>4918</v>
      </c>
      <c r="G1185" t="s">
        <v>3698</v>
      </c>
      <c r="I1185" t="s">
        <v>255</v>
      </c>
      <c r="J1185" t="s">
        <v>3965</v>
      </c>
      <c r="L1185" t="s">
        <v>96</v>
      </c>
      <c r="M1185" t="s">
        <v>7691</v>
      </c>
    </row>
    <row r="1186" spans="6:13" x14ac:dyDescent="0.25">
      <c r="F1186" t="s">
        <v>554</v>
      </c>
      <c r="G1186" t="s">
        <v>3359</v>
      </c>
      <c r="I1186" t="s">
        <v>398</v>
      </c>
      <c r="J1186" t="s">
        <v>3888</v>
      </c>
      <c r="L1186" t="s">
        <v>4172</v>
      </c>
      <c r="M1186" t="s">
        <v>4247</v>
      </c>
    </row>
    <row r="1187" spans="6:13" x14ac:dyDescent="0.25">
      <c r="F1187" t="s">
        <v>2749</v>
      </c>
      <c r="G1187" t="s">
        <v>3348</v>
      </c>
      <c r="I1187" t="s">
        <v>5328</v>
      </c>
      <c r="J1187" t="s">
        <v>6383</v>
      </c>
      <c r="L1187" t="s">
        <v>7354</v>
      </c>
      <c r="M1187" t="s">
        <v>7355</v>
      </c>
    </row>
    <row r="1188" spans="6:13" x14ac:dyDescent="0.25">
      <c r="F1188" t="s">
        <v>258</v>
      </c>
      <c r="G1188" t="s">
        <v>678</v>
      </c>
      <c r="I1188" t="s">
        <v>5531</v>
      </c>
      <c r="J1188" t="s">
        <v>3925</v>
      </c>
      <c r="L1188" t="s">
        <v>37</v>
      </c>
      <c r="M1188" t="s">
        <v>1917</v>
      </c>
    </row>
    <row r="1189" spans="6:13" x14ac:dyDescent="0.25">
      <c r="F1189" t="s">
        <v>4529</v>
      </c>
      <c r="G1189" t="s">
        <v>4945</v>
      </c>
      <c r="I1189" t="s">
        <v>96</v>
      </c>
      <c r="J1189" t="s">
        <v>5245</v>
      </c>
      <c r="L1189" t="s">
        <v>7955</v>
      </c>
      <c r="M1189" t="s">
        <v>2044</v>
      </c>
    </row>
    <row r="1190" spans="6:13" x14ac:dyDescent="0.25">
      <c r="F1190" t="s">
        <v>3865</v>
      </c>
      <c r="G1190" t="s">
        <v>4432</v>
      </c>
      <c r="I1190" t="s">
        <v>37</v>
      </c>
      <c r="J1190" t="s">
        <v>1102</v>
      </c>
      <c r="L1190" t="s">
        <v>461</v>
      </c>
      <c r="M1190" t="s">
        <v>2117</v>
      </c>
    </row>
    <row r="1191" spans="6:13" x14ac:dyDescent="0.25">
      <c r="F1191" t="s">
        <v>2677</v>
      </c>
      <c r="G1191" t="s">
        <v>3799</v>
      </c>
      <c r="I1191" t="s">
        <v>316</v>
      </c>
      <c r="J1191" t="s">
        <v>2550</v>
      </c>
      <c r="L1191" t="s">
        <v>138</v>
      </c>
      <c r="M1191" t="s">
        <v>7200</v>
      </c>
    </row>
    <row r="1192" spans="6:13" x14ac:dyDescent="0.25">
      <c r="F1192" t="s">
        <v>4525</v>
      </c>
      <c r="G1192" t="s">
        <v>715</v>
      </c>
      <c r="I1192" t="s">
        <v>6732</v>
      </c>
      <c r="J1192" t="s">
        <v>4122</v>
      </c>
      <c r="L1192" t="s">
        <v>255</v>
      </c>
      <c r="M1192" t="s">
        <v>2066</v>
      </c>
    </row>
    <row r="1193" spans="6:13" x14ac:dyDescent="0.25">
      <c r="F1193" t="s">
        <v>37</v>
      </c>
      <c r="G1193" t="s">
        <v>5225</v>
      </c>
      <c r="I1193" t="s">
        <v>6702</v>
      </c>
      <c r="J1193" t="s">
        <v>6703</v>
      </c>
      <c r="L1193" t="s">
        <v>4254</v>
      </c>
      <c r="M1193" t="s">
        <v>7604</v>
      </c>
    </row>
    <row r="1194" spans="6:13" x14ac:dyDescent="0.25">
      <c r="F1194" t="s">
        <v>4529</v>
      </c>
      <c r="G1194" t="s">
        <v>4842</v>
      </c>
      <c r="I1194" t="s">
        <v>551</v>
      </c>
      <c r="J1194" t="s">
        <v>2825</v>
      </c>
      <c r="L1194" t="s">
        <v>2362</v>
      </c>
      <c r="M1194" t="s">
        <v>7238</v>
      </c>
    </row>
    <row r="1195" spans="6:13" x14ac:dyDescent="0.25">
      <c r="F1195" t="s">
        <v>37</v>
      </c>
      <c r="G1195" t="s">
        <v>5045</v>
      </c>
      <c r="I1195" t="s">
        <v>96</v>
      </c>
      <c r="J1195" t="s">
        <v>5254</v>
      </c>
      <c r="L1195" t="s">
        <v>294</v>
      </c>
      <c r="M1195" t="s">
        <v>7427</v>
      </c>
    </row>
    <row r="1196" spans="6:13" x14ac:dyDescent="0.25">
      <c r="F1196" t="s">
        <v>5121</v>
      </c>
      <c r="G1196" t="s">
        <v>4710</v>
      </c>
      <c r="I1196" t="s">
        <v>398</v>
      </c>
      <c r="J1196" t="s">
        <v>1226</v>
      </c>
      <c r="L1196" t="s">
        <v>7856</v>
      </c>
      <c r="M1196" t="s">
        <v>7857</v>
      </c>
    </row>
    <row r="1197" spans="6:13" x14ac:dyDescent="0.25">
      <c r="F1197" t="s">
        <v>4754</v>
      </c>
      <c r="G1197" t="s">
        <v>4755</v>
      </c>
      <c r="I1197" t="s">
        <v>284</v>
      </c>
      <c r="J1197" t="s">
        <v>2471</v>
      </c>
      <c r="L1197" t="s">
        <v>284</v>
      </c>
      <c r="M1197" t="s">
        <v>3235</v>
      </c>
    </row>
    <row r="1198" spans="6:13" x14ac:dyDescent="0.25">
      <c r="F1198" t="s">
        <v>39</v>
      </c>
      <c r="G1198" t="s">
        <v>4595</v>
      </c>
      <c r="I1198" t="s">
        <v>2362</v>
      </c>
      <c r="J1198" t="s">
        <v>3898</v>
      </c>
      <c r="L1198" t="s">
        <v>314</v>
      </c>
      <c r="M1198" t="s">
        <v>7846</v>
      </c>
    </row>
    <row r="1199" spans="6:13" x14ac:dyDescent="0.25">
      <c r="F1199" t="s">
        <v>4529</v>
      </c>
      <c r="G1199" t="s">
        <v>4642</v>
      </c>
      <c r="I1199" t="s">
        <v>316</v>
      </c>
      <c r="J1199" t="s">
        <v>2496</v>
      </c>
      <c r="L1199" t="s">
        <v>255</v>
      </c>
      <c r="M1199" t="s">
        <v>2357</v>
      </c>
    </row>
    <row r="1200" spans="6:13" x14ac:dyDescent="0.25">
      <c r="F1200" t="s">
        <v>5180</v>
      </c>
      <c r="G1200" t="s">
        <v>4869</v>
      </c>
      <c r="I1200" t="s">
        <v>255</v>
      </c>
      <c r="J1200" t="s">
        <v>5259</v>
      </c>
      <c r="L1200" t="s">
        <v>7570</v>
      </c>
      <c r="M1200" t="s">
        <v>7571</v>
      </c>
    </row>
    <row r="1201" spans="6:13" x14ac:dyDescent="0.25">
      <c r="F1201" t="s">
        <v>39</v>
      </c>
      <c r="G1201" t="s">
        <v>4903</v>
      </c>
      <c r="I1201" t="s">
        <v>6566</v>
      </c>
      <c r="J1201" t="s">
        <v>6567</v>
      </c>
      <c r="L1201" t="s">
        <v>49</v>
      </c>
      <c r="M1201" t="s">
        <v>7731</v>
      </c>
    </row>
    <row r="1202" spans="6:13" x14ac:dyDescent="0.25">
      <c r="F1202" t="s">
        <v>2678</v>
      </c>
      <c r="G1202" t="s">
        <v>3634</v>
      </c>
      <c r="I1202" t="s">
        <v>554</v>
      </c>
      <c r="J1202" t="s">
        <v>1499</v>
      </c>
      <c r="L1202" t="s">
        <v>554</v>
      </c>
      <c r="M1202" t="s">
        <v>7912</v>
      </c>
    </row>
    <row r="1203" spans="6:13" x14ac:dyDescent="0.25">
      <c r="F1203" t="s">
        <v>4322</v>
      </c>
      <c r="G1203" t="s">
        <v>4385</v>
      </c>
      <c r="I1203" t="s">
        <v>554</v>
      </c>
      <c r="J1203" t="s">
        <v>8012</v>
      </c>
      <c r="L1203" t="s">
        <v>554</v>
      </c>
      <c r="M1203" t="s">
        <v>7912</v>
      </c>
    </row>
    <row r="1204" spans="6:13" x14ac:dyDescent="0.25">
      <c r="F1204" t="s">
        <v>551</v>
      </c>
      <c r="G1204" t="s">
        <v>4781</v>
      </c>
      <c r="I1204" t="s">
        <v>3865</v>
      </c>
      <c r="J1204" t="s">
        <v>4135</v>
      </c>
      <c r="L1204" t="s">
        <v>7874</v>
      </c>
      <c r="M1204" t="s">
        <v>2167</v>
      </c>
    </row>
    <row r="1205" spans="6:13" x14ac:dyDescent="0.25">
      <c r="F1205" t="s">
        <v>37</v>
      </c>
      <c r="G1205" t="s">
        <v>5224</v>
      </c>
      <c r="I1205" t="s">
        <v>5589</v>
      </c>
      <c r="J1205" t="s">
        <v>952</v>
      </c>
      <c r="L1205" t="s">
        <v>96</v>
      </c>
      <c r="M1205" t="s">
        <v>3246</v>
      </c>
    </row>
    <row r="1206" spans="6:13" x14ac:dyDescent="0.25">
      <c r="F1206" t="s">
        <v>2689</v>
      </c>
      <c r="G1206" t="s">
        <v>3595</v>
      </c>
      <c r="I1206" t="s">
        <v>6456</v>
      </c>
      <c r="J1206" t="s">
        <v>1443</v>
      </c>
      <c r="L1206" t="s">
        <v>254</v>
      </c>
      <c r="M1206" t="s">
        <v>1835</v>
      </c>
    </row>
    <row r="1207" spans="6:13" x14ac:dyDescent="0.25">
      <c r="F1207" t="s">
        <v>4988</v>
      </c>
      <c r="G1207" t="s">
        <v>3796</v>
      </c>
      <c r="I1207" t="s">
        <v>255</v>
      </c>
      <c r="J1207" t="s">
        <v>5513</v>
      </c>
      <c r="L1207" t="s">
        <v>37</v>
      </c>
      <c r="M1207" t="s">
        <v>7197</v>
      </c>
    </row>
    <row r="1208" spans="6:13" x14ac:dyDescent="0.25">
      <c r="F1208" t="s">
        <v>486</v>
      </c>
      <c r="G1208" t="s">
        <v>5053</v>
      </c>
      <c r="I1208" t="s">
        <v>255</v>
      </c>
      <c r="J1208" t="s">
        <v>6485</v>
      </c>
      <c r="L1208" t="s">
        <v>2362</v>
      </c>
      <c r="M1208" t="s">
        <v>4207</v>
      </c>
    </row>
    <row r="1209" spans="6:13" x14ac:dyDescent="0.25">
      <c r="F1209" t="s">
        <v>486</v>
      </c>
      <c r="G1209" t="s">
        <v>5055</v>
      </c>
      <c r="I1209" t="s">
        <v>402</v>
      </c>
      <c r="J1209" t="s">
        <v>5592</v>
      </c>
      <c r="L1209" t="s">
        <v>461</v>
      </c>
      <c r="M1209" t="s">
        <v>2096</v>
      </c>
    </row>
    <row r="1210" spans="6:13" x14ac:dyDescent="0.25">
      <c r="F1210" t="s">
        <v>4324</v>
      </c>
      <c r="G1210" t="s">
        <v>4325</v>
      </c>
      <c r="I1210" t="s">
        <v>124</v>
      </c>
      <c r="J1210" t="s">
        <v>6798</v>
      </c>
      <c r="L1210" t="s">
        <v>255</v>
      </c>
      <c r="M1210" t="s">
        <v>1839</v>
      </c>
    </row>
    <row r="1211" spans="6:13" x14ac:dyDescent="0.25">
      <c r="F1211" t="s">
        <v>36</v>
      </c>
      <c r="G1211" t="s">
        <v>4792</v>
      </c>
      <c r="I1211" t="s">
        <v>5345</v>
      </c>
      <c r="J1211" t="s">
        <v>5346</v>
      </c>
      <c r="L1211" t="s">
        <v>290</v>
      </c>
      <c r="M1211" t="s">
        <v>7692</v>
      </c>
    </row>
    <row r="1212" spans="6:13" x14ac:dyDescent="0.25">
      <c r="F1212" t="s">
        <v>4764</v>
      </c>
      <c r="G1212" t="s">
        <v>3531</v>
      </c>
      <c r="I1212" t="s">
        <v>3865</v>
      </c>
      <c r="J1212" t="s">
        <v>3989</v>
      </c>
      <c r="L1212" t="s">
        <v>281</v>
      </c>
      <c r="M1212" t="s">
        <v>7954</v>
      </c>
    </row>
    <row r="1213" spans="6:13" x14ac:dyDescent="0.25">
      <c r="F1213" t="s">
        <v>37</v>
      </c>
      <c r="G1213" t="s">
        <v>5173</v>
      </c>
      <c r="I1213" t="s">
        <v>314</v>
      </c>
      <c r="J1213" t="s">
        <v>786</v>
      </c>
      <c r="L1213" t="s">
        <v>7553</v>
      </c>
      <c r="M1213" t="s">
        <v>2054</v>
      </c>
    </row>
    <row r="1214" spans="6:13" x14ac:dyDescent="0.25">
      <c r="F1214" t="s">
        <v>37</v>
      </c>
      <c r="G1214" t="s">
        <v>681</v>
      </c>
      <c r="I1214" t="s">
        <v>5322</v>
      </c>
      <c r="J1214" t="s">
        <v>1370</v>
      </c>
      <c r="L1214" t="s">
        <v>47</v>
      </c>
      <c r="M1214" t="s">
        <v>7404</v>
      </c>
    </row>
    <row r="1215" spans="6:13" x14ac:dyDescent="0.25">
      <c r="F1215" t="s">
        <v>37</v>
      </c>
      <c r="G1215" t="s">
        <v>5108</v>
      </c>
      <c r="I1215" t="s">
        <v>124</v>
      </c>
      <c r="J1215" t="s">
        <v>6491</v>
      </c>
      <c r="L1215" t="s">
        <v>7402</v>
      </c>
      <c r="M1215" t="s">
        <v>3234</v>
      </c>
    </row>
    <row r="1216" spans="6:13" x14ac:dyDescent="0.25">
      <c r="F1216" t="s">
        <v>4529</v>
      </c>
      <c r="G1216" t="s">
        <v>4749</v>
      </c>
      <c r="I1216" t="s">
        <v>6742</v>
      </c>
      <c r="J1216" t="s">
        <v>1579</v>
      </c>
      <c r="L1216" t="s">
        <v>3928</v>
      </c>
      <c r="M1216" t="s">
        <v>4210</v>
      </c>
    </row>
    <row r="1217" spans="6:13" x14ac:dyDescent="0.25">
      <c r="F1217" t="s">
        <v>46</v>
      </c>
      <c r="G1217" t="s">
        <v>3689</v>
      </c>
      <c r="I1217" t="s">
        <v>2752</v>
      </c>
      <c r="J1217" t="s">
        <v>2917</v>
      </c>
      <c r="L1217" t="s">
        <v>290</v>
      </c>
      <c r="M1217" t="s">
        <v>2609</v>
      </c>
    </row>
    <row r="1218" spans="6:13" x14ac:dyDescent="0.25">
      <c r="F1218" t="s">
        <v>3865</v>
      </c>
      <c r="G1218" t="s">
        <v>4334</v>
      </c>
      <c r="I1218" t="s">
        <v>2752</v>
      </c>
      <c r="J1218" t="s">
        <v>3973</v>
      </c>
      <c r="L1218" t="s">
        <v>4202</v>
      </c>
      <c r="M1218" t="s">
        <v>4295</v>
      </c>
    </row>
    <row r="1219" spans="6:13" x14ac:dyDescent="0.25">
      <c r="F1219" t="s">
        <v>48</v>
      </c>
      <c r="G1219" t="s">
        <v>4838</v>
      </c>
      <c r="I1219" t="s">
        <v>5853</v>
      </c>
      <c r="J1219" t="s">
        <v>1091</v>
      </c>
      <c r="L1219" t="s">
        <v>3865</v>
      </c>
      <c r="M1219" t="s">
        <v>4301</v>
      </c>
    </row>
    <row r="1220" spans="6:13" x14ac:dyDescent="0.25">
      <c r="F1220" t="s">
        <v>37</v>
      </c>
      <c r="G1220" t="s">
        <v>4629</v>
      </c>
      <c r="I1220" t="s">
        <v>96</v>
      </c>
      <c r="J1220" t="s">
        <v>5598</v>
      </c>
      <c r="L1220" t="s">
        <v>7050</v>
      </c>
      <c r="M1220" t="s">
        <v>1892</v>
      </c>
    </row>
    <row r="1221" spans="6:13" x14ac:dyDescent="0.25">
      <c r="F1221" t="s">
        <v>4965</v>
      </c>
      <c r="G1221" t="s">
        <v>760</v>
      </c>
      <c r="I1221" t="s">
        <v>3920</v>
      </c>
      <c r="J1221" t="s">
        <v>4101</v>
      </c>
      <c r="L1221" t="s">
        <v>4202</v>
      </c>
      <c r="M1221" t="s">
        <v>4278</v>
      </c>
    </row>
    <row r="1222" spans="6:13" x14ac:dyDescent="0.25">
      <c r="F1222" t="s">
        <v>4322</v>
      </c>
      <c r="G1222" t="s">
        <v>4423</v>
      </c>
      <c r="I1222" t="s">
        <v>2777</v>
      </c>
      <c r="J1222" t="s">
        <v>2920</v>
      </c>
      <c r="L1222" t="s">
        <v>2731</v>
      </c>
      <c r="M1222" t="s">
        <v>7457</v>
      </c>
    </row>
    <row r="1223" spans="6:13" x14ac:dyDescent="0.25">
      <c r="F1223" t="s">
        <v>2681</v>
      </c>
      <c r="G1223" t="s">
        <v>3767</v>
      </c>
      <c r="I1223" t="s">
        <v>5859</v>
      </c>
      <c r="J1223" t="s">
        <v>6005</v>
      </c>
      <c r="L1223" t="s">
        <v>461</v>
      </c>
      <c r="M1223" t="s">
        <v>2326</v>
      </c>
    </row>
    <row r="1224" spans="6:13" x14ac:dyDescent="0.25">
      <c r="F1224" t="s">
        <v>37</v>
      </c>
      <c r="G1224" t="s">
        <v>5078</v>
      </c>
      <c r="I1224" t="s">
        <v>2749</v>
      </c>
      <c r="J1224" t="s">
        <v>2781</v>
      </c>
      <c r="L1224" t="s">
        <v>138</v>
      </c>
      <c r="M1224" t="s">
        <v>7093</v>
      </c>
    </row>
    <row r="1225" spans="6:13" x14ac:dyDescent="0.25">
      <c r="F1225" t="s">
        <v>2691</v>
      </c>
      <c r="G1225" t="s">
        <v>3754</v>
      </c>
      <c r="I1225" t="s">
        <v>314</v>
      </c>
      <c r="J1225" t="s">
        <v>1444</v>
      </c>
      <c r="L1225" t="s">
        <v>464</v>
      </c>
      <c r="M1225" t="s">
        <v>2155</v>
      </c>
    </row>
    <row r="1226" spans="6:13" x14ac:dyDescent="0.25">
      <c r="F1226" t="s">
        <v>96</v>
      </c>
      <c r="G1226" t="s">
        <v>4732</v>
      </c>
      <c r="I1226" t="s">
        <v>2747</v>
      </c>
      <c r="J1226" t="s">
        <v>4077</v>
      </c>
      <c r="L1226" t="s">
        <v>454</v>
      </c>
      <c r="M1226" t="s">
        <v>2040</v>
      </c>
    </row>
    <row r="1227" spans="6:13" x14ac:dyDescent="0.25">
      <c r="F1227" t="s">
        <v>96</v>
      </c>
      <c r="G1227" t="s">
        <v>3722</v>
      </c>
      <c r="I1227" t="s">
        <v>2747</v>
      </c>
      <c r="J1227" t="s">
        <v>2997</v>
      </c>
      <c r="L1227" t="s">
        <v>464</v>
      </c>
      <c r="M1227" t="s">
        <v>2200</v>
      </c>
    </row>
    <row r="1228" spans="6:13" x14ac:dyDescent="0.25">
      <c r="F1228" t="s">
        <v>5182</v>
      </c>
      <c r="G1228" t="s">
        <v>5183</v>
      </c>
      <c r="I1228" t="s">
        <v>2737</v>
      </c>
      <c r="J1228" t="s">
        <v>2900</v>
      </c>
      <c r="L1228" t="s">
        <v>554</v>
      </c>
      <c r="M1228" t="s">
        <v>7196</v>
      </c>
    </row>
    <row r="1229" spans="6:13" x14ac:dyDescent="0.25">
      <c r="F1229" t="s">
        <v>2756</v>
      </c>
      <c r="G1229" t="s">
        <v>4705</v>
      </c>
      <c r="I1229" t="s">
        <v>2747</v>
      </c>
      <c r="J1229" t="s">
        <v>2873</v>
      </c>
      <c r="L1229" t="s">
        <v>554</v>
      </c>
      <c r="M1229" t="s">
        <v>7196</v>
      </c>
    </row>
    <row r="1230" spans="6:13" x14ac:dyDescent="0.25">
      <c r="F1230" t="s">
        <v>2737</v>
      </c>
      <c r="G1230" t="s">
        <v>3577</v>
      </c>
      <c r="I1230" t="s">
        <v>2734</v>
      </c>
      <c r="J1230" t="s">
        <v>2835</v>
      </c>
      <c r="L1230" t="s">
        <v>96</v>
      </c>
      <c r="M1230" t="s">
        <v>7809</v>
      </c>
    </row>
    <row r="1231" spans="6:13" x14ac:dyDescent="0.25">
      <c r="F1231" t="s">
        <v>2752</v>
      </c>
      <c r="G1231" t="s">
        <v>3816</v>
      </c>
      <c r="I1231" t="s">
        <v>6797</v>
      </c>
      <c r="J1231" t="s">
        <v>1602</v>
      </c>
      <c r="L1231" t="s">
        <v>290</v>
      </c>
      <c r="M1231" t="s">
        <v>2603</v>
      </c>
    </row>
    <row r="1232" spans="6:13" x14ac:dyDescent="0.25">
      <c r="F1232" t="s">
        <v>37</v>
      </c>
      <c r="G1232" t="s">
        <v>720</v>
      </c>
      <c r="I1232" t="s">
        <v>17</v>
      </c>
      <c r="J1232" t="s">
        <v>5435</v>
      </c>
      <c r="L1232" t="s">
        <v>4202</v>
      </c>
      <c r="M1232" t="s">
        <v>4251</v>
      </c>
    </row>
    <row r="1233" spans="6:13" x14ac:dyDescent="0.25">
      <c r="F1233" t="s">
        <v>4324</v>
      </c>
      <c r="G1233" t="s">
        <v>4379</v>
      </c>
      <c r="I1233" t="s">
        <v>6021</v>
      </c>
      <c r="J1233" t="s">
        <v>1177</v>
      </c>
      <c r="L1233" t="s">
        <v>281</v>
      </c>
      <c r="M1233" t="s">
        <v>1752</v>
      </c>
    </row>
    <row r="1234" spans="6:13" x14ac:dyDescent="0.25">
      <c r="F1234" t="s">
        <v>37</v>
      </c>
      <c r="G1234" t="s">
        <v>5050</v>
      </c>
      <c r="I1234" t="s">
        <v>314</v>
      </c>
      <c r="J1234" t="s">
        <v>897</v>
      </c>
      <c r="L1234" t="s">
        <v>2752</v>
      </c>
      <c r="M1234" t="s">
        <v>3271</v>
      </c>
    </row>
    <row r="1235" spans="6:13" x14ac:dyDescent="0.25">
      <c r="F1235" t="s">
        <v>2685</v>
      </c>
      <c r="G1235" t="s">
        <v>3351</v>
      </c>
      <c r="I1235" t="s">
        <v>5488</v>
      </c>
      <c r="J1235" t="s">
        <v>903</v>
      </c>
      <c r="L1235" t="s">
        <v>123</v>
      </c>
      <c r="M1235" t="s">
        <v>7595</v>
      </c>
    </row>
    <row r="1236" spans="6:13" x14ac:dyDescent="0.25">
      <c r="F1236" t="s">
        <v>46</v>
      </c>
      <c r="G1236" t="s">
        <v>3313</v>
      </c>
      <c r="I1236" t="s">
        <v>123</v>
      </c>
      <c r="J1236" t="s">
        <v>2541</v>
      </c>
      <c r="L1236" t="s">
        <v>2731</v>
      </c>
      <c r="M1236" t="s">
        <v>7105</v>
      </c>
    </row>
    <row r="1237" spans="6:13" x14ac:dyDescent="0.25">
      <c r="F1237" t="s">
        <v>486</v>
      </c>
      <c r="G1237" t="s">
        <v>5179</v>
      </c>
      <c r="I1237" t="s">
        <v>255</v>
      </c>
      <c r="J1237" t="s">
        <v>4016</v>
      </c>
      <c r="L1237" t="s">
        <v>45</v>
      </c>
      <c r="M1237" t="s">
        <v>1952</v>
      </c>
    </row>
    <row r="1238" spans="6:13" x14ac:dyDescent="0.25">
      <c r="F1238" t="s">
        <v>37</v>
      </c>
      <c r="G1238" t="s">
        <v>4746</v>
      </c>
      <c r="I1238" t="s">
        <v>521</v>
      </c>
      <c r="J1238" t="s">
        <v>5891</v>
      </c>
      <c r="L1238" t="s">
        <v>290</v>
      </c>
      <c r="M1238" t="s">
        <v>7834</v>
      </c>
    </row>
    <row r="1239" spans="6:13" x14ac:dyDescent="0.25">
      <c r="F1239" t="s">
        <v>4440</v>
      </c>
      <c r="G1239" t="s">
        <v>4777</v>
      </c>
      <c r="I1239" t="s">
        <v>124</v>
      </c>
      <c r="J1239" t="s">
        <v>6625</v>
      </c>
      <c r="L1239" t="s">
        <v>7792</v>
      </c>
      <c r="M1239" t="s">
        <v>7793</v>
      </c>
    </row>
    <row r="1240" spans="6:13" x14ac:dyDescent="0.25">
      <c r="F1240" t="s">
        <v>4728</v>
      </c>
      <c r="G1240" t="s">
        <v>682</v>
      </c>
      <c r="I1240" t="s">
        <v>5740</v>
      </c>
      <c r="J1240" t="s">
        <v>1039</v>
      </c>
      <c r="L1240" t="s">
        <v>123</v>
      </c>
      <c r="M1240" t="s">
        <v>6897</v>
      </c>
    </row>
    <row r="1241" spans="6:13" x14ac:dyDescent="0.25">
      <c r="F1241" t="s">
        <v>37</v>
      </c>
      <c r="G1241" t="s">
        <v>679</v>
      </c>
      <c r="I1241" t="s">
        <v>6602</v>
      </c>
      <c r="J1241" t="s">
        <v>1512</v>
      </c>
      <c r="L1241" t="s">
        <v>3865</v>
      </c>
      <c r="M1241" t="s">
        <v>4184</v>
      </c>
    </row>
    <row r="1242" spans="6:13" x14ac:dyDescent="0.25">
      <c r="F1242" t="s">
        <v>2681</v>
      </c>
      <c r="G1242" t="s">
        <v>3412</v>
      </c>
      <c r="I1242" t="s">
        <v>96</v>
      </c>
      <c r="J1242" t="s">
        <v>5665</v>
      </c>
      <c r="L1242" t="s">
        <v>394</v>
      </c>
      <c r="M1242" t="s">
        <v>7633</v>
      </c>
    </row>
    <row r="1243" spans="6:13" x14ac:dyDescent="0.25">
      <c r="F1243" t="s">
        <v>2734</v>
      </c>
      <c r="G1243" t="s">
        <v>3701</v>
      </c>
      <c r="I1243" t="s">
        <v>96</v>
      </c>
      <c r="J1243" t="s">
        <v>2992</v>
      </c>
      <c r="L1243" t="s">
        <v>2731</v>
      </c>
      <c r="M1243" t="s">
        <v>7521</v>
      </c>
    </row>
    <row r="1244" spans="6:13" x14ac:dyDescent="0.25">
      <c r="F1244" t="s">
        <v>2681</v>
      </c>
      <c r="G1244" t="s">
        <v>3621</v>
      </c>
      <c r="I1244" t="s">
        <v>6631</v>
      </c>
      <c r="J1244" t="s">
        <v>6632</v>
      </c>
      <c r="L1244" t="s">
        <v>290</v>
      </c>
      <c r="M1244" t="s">
        <v>2605</v>
      </c>
    </row>
    <row r="1245" spans="6:13" x14ac:dyDescent="0.25">
      <c r="F1245" t="s">
        <v>2682</v>
      </c>
      <c r="G1245" t="s">
        <v>3301</v>
      </c>
      <c r="I1245" t="s">
        <v>398</v>
      </c>
      <c r="J1245" t="s">
        <v>6036</v>
      </c>
      <c r="L1245" t="s">
        <v>37</v>
      </c>
      <c r="M1245" t="s">
        <v>7298</v>
      </c>
    </row>
    <row r="1246" spans="6:13" x14ac:dyDescent="0.25">
      <c r="F1246" t="s">
        <v>3865</v>
      </c>
      <c r="G1246" t="s">
        <v>4329</v>
      </c>
      <c r="I1246" t="s">
        <v>4878</v>
      </c>
      <c r="J1246" t="s">
        <v>6366</v>
      </c>
      <c r="L1246" t="s">
        <v>2362</v>
      </c>
      <c r="M1246" t="s">
        <v>7368</v>
      </c>
    </row>
    <row r="1247" spans="6:13" x14ac:dyDescent="0.25">
      <c r="F1247" t="s">
        <v>2681</v>
      </c>
      <c r="G1247" t="s">
        <v>3300</v>
      </c>
      <c r="I1247" t="s">
        <v>255</v>
      </c>
      <c r="J1247" t="s">
        <v>6589</v>
      </c>
      <c r="L1247" t="s">
        <v>7057</v>
      </c>
      <c r="M1247" t="s">
        <v>7278</v>
      </c>
    </row>
    <row r="1248" spans="6:13" x14ac:dyDescent="0.25">
      <c r="F1248" t="s">
        <v>4529</v>
      </c>
      <c r="G1248" t="s">
        <v>4807</v>
      </c>
      <c r="I1248" t="s">
        <v>339</v>
      </c>
      <c r="J1248" t="s">
        <v>2803</v>
      </c>
      <c r="L1248" t="s">
        <v>6194</v>
      </c>
      <c r="M1248" t="s">
        <v>2002</v>
      </c>
    </row>
    <row r="1249" spans="6:13" x14ac:dyDescent="0.25">
      <c r="F1249" t="s">
        <v>46</v>
      </c>
      <c r="G1249" t="s">
        <v>3622</v>
      </c>
      <c r="I1249" t="s">
        <v>290</v>
      </c>
      <c r="J1249" t="s">
        <v>943</v>
      </c>
      <c r="L1249" t="s">
        <v>461</v>
      </c>
      <c r="M1249" t="s">
        <v>2306</v>
      </c>
    </row>
    <row r="1250" spans="6:13" x14ac:dyDescent="0.25">
      <c r="F1250" t="s">
        <v>4529</v>
      </c>
      <c r="G1250" t="s">
        <v>4620</v>
      </c>
      <c r="I1250" t="s">
        <v>5378</v>
      </c>
      <c r="J1250" t="s">
        <v>1564</v>
      </c>
      <c r="L1250" t="s">
        <v>312</v>
      </c>
      <c r="M1250" t="s">
        <v>1676</v>
      </c>
    </row>
    <row r="1251" spans="6:13" x14ac:dyDescent="0.25">
      <c r="F1251" t="s">
        <v>2691</v>
      </c>
      <c r="G1251" t="s">
        <v>3443</v>
      </c>
      <c r="I1251" t="s">
        <v>6883</v>
      </c>
      <c r="J1251" t="s">
        <v>1649</v>
      </c>
      <c r="L1251" t="s">
        <v>7150</v>
      </c>
      <c r="M1251" t="s">
        <v>7523</v>
      </c>
    </row>
    <row r="1252" spans="6:13" x14ac:dyDescent="0.25">
      <c r="F1252" t="s">
        <v>37</v>
      </c>
      <c r="G1252" t="s">
        <v>636</v>
      </c>
      <c r="I1252" t="s">
        <v>3920</v>
      </c>
      <c r="J1252" t="s">
        <v>3921</v>
      </c>
      <c r="L1252" t="s">
        <v>461</v>
      </c>
      <c r="M1252" t="s">
        <v>2206</v>
      </c>
    </row>
    <row r="1253" spans="6:13" x14ac:dyDescent="0.25">
      <c r="F1253" t="s">
        <v>2681</v>
      </c>
      <c r="G1253" t="s">
        <v>3397</v>
      </c>
      <c r="I1253" t="s">
        <v>5403</v>
      </c>
      <c r="J1253" t="s">
        <v>2463</v>
      </c>
      <c r="L1253" t="s">
        <v>1</v>
      </c>
      <c r="M1253" t="s">
        <v>7580</v>
      </c>
    </row>
    <row r="1254" spans="6:13" x14ac:dyDescent="0.25">
      <c r="F1254" t="s">
        <v>5044</v>
      </c>
      <c r="G1254" t="s">
        <v>4625</v>
      </c>
      <c r="I1254" t="s">
        <v>277</v>
      </c>
      <c r="J1254" t="s">
        <v>1299</v>
      </c>
      <c r="L1254" t="s">
        <v>461</v>
      </c>
      <c r="M1254" t="s">
        <v>2024</v>
      </c>
    </row>
    <row r="1255" spans="6:13" x14ac:dyDescent="0.25">
      <c r="F1255" t="s">
        <v>5081</v>
      </c>
      <c r="G1255" t="s">
        <v>4625</v>
      </c>
      <c r="I1255" t="s">
        <v>96</v>
      </c>
      <c r="J1255" t="s">
        <v>5264</v>
      </c>
      <c r="L1255" t="s">
        <v>394</v>
      </c>
      <c r="M1255" t="s">
        <v>7022</v>
      </c>
    </row>
    <row r="1256" spans="6:13" x14ac:dyDescent="0.25">
      <c r="F1256" t="s">
        <v>257</v>
      </c>
      <c r="G1256" t="s">
        <v>4975</v>
      </c>
      <c r="I1256" t="s">
        <v>96</v>
      </c>
      <c r="J1256" t="s">
        <v>5668</v>
      </c>
      <c r="L1256" t="s">
        <v>138</v>
      </c>
      <c r="M1256" t="s">
        <v>7922</v>
      </c>
    </row>
    <row r="1257" spans="6:13" x14ac:dyDescent="0.25">
      <c r="F1257" t="s">
        <v>486</v>
      </c>
      <c r="G1257" t="s">
        <v>3381</v>
      </c>
      <c r="I1257" t="s">
        <v>123</v>
      </c>
      <c r="J1257" t="s">
        <v>2475</v>
      </c>
      <c r="L1257" t="s">
        <v>2731</v>
      </c>
      <c r="M1257" t="s">
        <v>2595</v>
      </c>
    </row>
    <row r="1258" spans="6:13" x14ac:dyDescent="0.25">
      <c r="F1258" t="s">
        <v>5019</v>
      </c>
      <c r="G1258" t="s">
        <v>5020</v>
      </c>
      <c r="I1258" t="s">
        <v>279</v>
      </c>
      <c r="J1258" t="s">
        <v>1381</v>
      </c>
      <c r="L1258" t="s">
        <v>37</v>
      </c>
      <c r="M1258" t="s">
        <v>7161</v>
      </c>
    </row>
    <row r="1259" spans="6:13" x14ac:dyDescent="0.25">
      <c r="F1259" t="s">
        <v>4896</v>
      </c>
      <c r="G1259" t="s">
        <v>4897</v>
      </c>
      <c r="I1259" t="s">
        <v>123</v>
      </c>
      <c r="J1259" t="s">
        <v>2538</v>
      </c>
      <c r="L1259" t="s">
        <v>7147</v>
      </c>
      <c r="M1259" t="s">
        <v>2183</v>
      </c>
    </row>
    <row r="1260" spans="6:13" x14ac:dyDescent="0.25">
      <c r="F1260" t="s">
        <v>2681</v>
      </c>
      <c r="G1260" t="s">
        <v>3547</v>
      </c>
      <c r="I1260" t="s">
        <v>4</v>
      </c>
      <c r="J1260" t="s">
        <v>1452</v>
      </c>
      <c r="L1260" t="s">
        <v>7766</v>
      </c>
      <c r="M1260" t="s">
        <v>7767</v>
      </c>
    </row>
    <row r="1261" spans="6:13" x14ac:dyDescent="0.25">
      <c r="F1261" t="s">
        <v>4529</v>
      </c>
      <c r="G1261" t="s">
        <v>4916</v>
      </c>
      <c r="I1261" t="s">
        <v>5580</v>
      </c>
      <c r="J1261" t="s">
        <v>5581</v>
      </c>
      <c r="L1261" t="s">
        <v>402</v>
      </c>
      <c r="M1261" t="s">
        <v>7959</v>
      </c>
    </row>
    <row r="1262" spans="6:13" x14ac:dyDescent="0.25">
      <c r="F1262" t="s">
        <v>5083</v>
      </c>
      <c r="G1262" t="s">
        <v>3383</v>
      </c>
      <c r="I1262" t="s">
        <v>398</v>
      </c>
      <c r="J1262" t="s">
        <v>5917</v>
      </c>
      <c r="L1262" t="s">
        <v>339</v>
      </c>
      <c r="M1262" t="s">
        <v>1762</v>
      </c>
    </row>
    <row r="1263" spans="6:13" x14ac:dyDescent="0.25">
      <c r="F1263" t="s">
        <v>5219</v>
      </c>
      <c r="G1263" t="s">
        <v>3770</v>
      </c>
      <c r="I1263" t="s">
        <v>3920</v>
      </c>
      <c r="J1263" t="s">
        <v>4127</v>
      </c>
      <c r="L1263" t="s">
        <v>7047</v>
      </c>
      <c r="M1263" t="s">
        <v>7048</v>
      </c>
    </row>
    <row r="1264" spans="6:13" x14ac:dyDescent="0.25">
      <c r="F1264" t="s">
        <v>49</v>
      </c>
      <c r="G1264" t="s">
        <v>4650</v>
      </c>
      <c r="I1264" t="s">
        <v>91</v>
      </c>
      <c r="J1264" t="s">
        <v>1019</v>
      </c>
      <c r="L1264" t="s">
        <v>7879</v>
      </c>
      <c r="M1264" t="s">
        <v>3233</v>
      </c>
    </row>
    <row r="1265" spans="6:13" x14ac:dyDescent="0.25">
      <c r="F1265" t="s">
        <v>4529</v>
      </c>
      <c r="G1265" t="s">
        <v>4706</v>
      </c>
      <c r="I1265" t="s">
        <v>63</v>
      </c>
      <c r="J1265" t="s">
        <v>4070</v>
      </c>
      <c r="L1265" t="s">
        <v>290</v>
      </c>
      <c r="M1265" t="s">
        <v>2140</v>
      </c>
    </row>
    <row r="1266" spans="6:13" x14ac:dyDescent="0.25">
      <c r="F1266" t="s">
        <v>2684</v>
      </c>
      <c r="G1266" t="s">
        <v>3703</v>
      </c>
      <c r="I1266" t="s">
        <v>6741</v>
      </c>
      <c r="J1266" t="s">
        <v>1578</v>
      </c>
      <c r="L1266" t="s">
        <v>461</v>
      </c>
      <c r="M1266" t="s">
        <v>2366</v>
      </c>
    </row>
    <row r="1267" spans="6:13" x14ac:dyDescent="0.25">
      <c r="F1267" t="s">
        <v>4529</v>
      </c>
      <c r="G1267" t="s">
        <v>4967</v>
      </c>
      <c r="I1267" t="s">
        <v>5358</v>
      </c>
      <c r="J1267" t="s">
        <v>5359</v>
      </c>
      <c r="L1267" t="s">
        <v>316</v>
      </c>
      <c r="M1267" t="s">
        <v>1975</v>
      </c>
    </row>
    <row r="1268" spans="6:13" x14ac:dyDescent="0.25">
      <c r="F1268" t="s">
        <v>2752</v>
      </c>
      <c r="G1268" t="s">
        <v>3580</v>
      </c>
      <c r="I1268" t="s">
        <v>5345</v>
      </c>
      <c r="J1268" t="s">
        <v>6210</v>
      </c>
      <c r="L1268" t="s">
        <v>7476</v>
      </c>
      <c r="M1268" t="s">
        <v>1941</v>
      </c>
    </row>
    <row r="1269" spans="6:13" x14ac:dyDescent="0.25">
      <c r="F1269" t="s">
        <v>46</v>
      </c>
      <c r="G1269" t="s">
        <v>652</v>
      </c>
      <c r="I1269" t="s">
        <v>281</v>
      </c>
      <c r="J1269" t="s">
        <v>6548</v>
      </c>
      <c r="L1269" t="s">
        <v>316</v>
      </c>
      <c r="M1269" t="s">
        <v>1697</v>
      </c>
    </row>
    <row r="1270" spans="6:13" x14ac:dyDescent="0.25">
      <c r="F1270" t="s">
        <v>4687</v>
      </c>
      <c r="G1270" t="s">
        <v>4688</v>
      </c>
      <c r="I1270" t="s">
        <v>394</v>
      </c>
      <c r="J1270" t="s">
        <v>6581</v>
      </c>
      <c r="L1270" t="s">
        <v>290</v>
      </c>
      <c r="M1270" t="s">
        <v>2305</v>
      </c>
    </row>
    <row r="1271" spans="6:13" x14ac:dyDescent="0.25">
      <c r="F1271" t="s">
        <v>554</v>
      </c>
      <c r="G1271" t="s">
        <v>3460</v>
      </c>
      <c r="I1271" t="s">
        <v>5312</v>
      </c>
      <c r="J1271" t="s">
        <v>2458</v>
      </c>
      <c r="L1271" t="s">
        <v>463</v>
      </c>
      <c r="M1271" t="s">
        <v>7564</v>
      </c>
    </row>
    <row r="1272" spans="6:13" x14ac:dyDescent="0.25">
      <c r="F1272" t="s">
        <v>4529</v>
      </c>
      <c r="G1272" t="s">
        <v>4921</v>
      </c>
      <c r="I1272" t="s">
        <v>5394</v>
      </c>
      <c r="J1272" t="s">
        <v>861</v>
      </c>
      <c r="L1272" t="s">
        <v>7428</v>
      </c>
      <c r="M1272" t="s">
        <v>1967</v>
      </c>
    </row>
    <row r="1273" spans="6:13" x14ac:dyDescent="0.25">
      <c r="F1273" t="s">
        <v>4322</v>
      </c>
      <c r="G1273" t="s">
        <v>4383</v>
      </c>
      <c r="I1273" t="s">
        <v>5316</v>
      </c>
      <c r="J1273" t="s">
        <v>2790</v>
      </c>
      <c r="L1273" t="s">
        <v>2728</v>
      </c>
      <c r="M1273" t="s">
        <v>2582</v>
      </c>
    </row>
    <row r="1274" spans="6:13" x14ac:dyDescent="0.25">
      <c r="F1274" t="s">
        <v>400</v>
      </c>
      <c r="G1274" t="s">
        <v>687</v>
      </c>
      <c r="I1274" t="s">
        <v>287</v>
      </c>
      <c r="J1274" t="s">
        <v>1447</v>
      </c>
      <c r="L1274" t="s">
        <v>290</v>
      </c>
      <c r="M1274" t="s">
        <v>1959</v>
      </c>
    </row>
    <row r="1275" spans="6:13" x14ac:dyDescent="0.25">
      <c r="F1275" t="s">
        <v>4904</v>
      </c>
      <c r="G1275" t="s">
        <v>3692</v>
      </c>
      <c r="I1275" t="s">
        <v>6065</v>
      </c>
      <c r="J1275" t="s">
        <v>2865</v>
      </c>
      <c r="L1275" t="s">
        <v>2743</v>
      </c>
      <c r="M1275" t="s">
        <v>3260</v>
      </c>
    </row>
    <row r="1276" spans="6:13" x14ac:dyDescent="0.25">
      <c r="F1276" t="s">
        <v>5165</v>
      </c>
      <c r="G1276" t="s">
        <v>4812</v>
      </c>
      <c r="I1276" t="s">
        <v>93</v>
      </c>
      <c r="J1276" t="s">
        <v>1607</v>
      </c>
      <c r="L1276" t="s">
        <v>461</v>
      </c>
      <c r="M1276" t="s">
        <v>1956</v>
      </c>
    </row>
    <row r="1277" spans="6:13" x14ac:dyDescent="0.25">
      <c r="F1277" t="s">
        <v>5197</v>
      </c>
      <c r="G1277" t="s">
        <v>4812</v>
      </c>
      <c r="I1277" t="s">
        <v>123</v>
      </c>
      <c r="J1277" t="s">
        <v>2459</v>
      </c>
      <c r="L1277" t="s">
        <v>287</v>
      </c>
      <c r="M1277" t="s">
        <v>7361</v>
      </c>
    </row>
    <row r="1278" spans="6:13" x14ac:dyDescent="0.25">
      <c r="F1278" t="s">
        <v>4834</v>
      </c>
      <c r="G1278" t="s">
        <v>4835</v>
      </c>
      <c r="I1278" t="s">
        <v>5452</v>
      </c>
      <c r="J1278" t="s">
        <v>5453</v>
      </c>
      <c r="L1278" t="s">
        <v>4172</v>
      </c>
      <c r="M1278" t="s">
        <v>7661</v>
      </c>
    </row>
    <row r="1279" spans="6:13" x14ac:dyDescent="0.25">
      <c r="F1279" t="s">
        <v>2674</v>
      </c>
      <c r="G1279" t="s">
        <v>3550</v>
      </c>
      <c r="I1279" t="s">
        <v>361</v>
      </c>
      <c r="J1279" t="s">
        <v>4047</v>
      </c>
      <c r="L1279" t="s">
        <v>96</v>
      </c>
      <c r="M1279" t="s">
        <v>7676</v>
      </c>
    </row>
    <row r="1280" spans="6:13" x14ac:dyDescent="0.25">
      <c r="F1280" t="s">
        <v>2678</v>
      </c>
      <c r="G1280" t="s">
        <v>3629</v>
      </c>
      <c r="I1280" t="s">
        <v>6605</v>
      </c>
      <c r="J1280" t="s">
        <v>6606</v>
      </c>
      <c r="L1280" t="s">
        <v>400</v>
      </c>
      <c r="M1280" t="s">
        <v>7674</v>
      </c>
    </row>
    <row r="1281" spans="6:13" x14ac:dyDescent="0.25">
      <c r="F1281" t="s">
        <v>2673</v>
      </c>
      <c r="G1281" t="s">
        <v>3445</v>
      </c>
      <c r="I1281" t="s">
        <v>92</v>
      </c>
      <c r="J1281" t="s">
        <v>6755</v>
      </c>
      <c r="L1281" t="s">
        <v>7568</v>
      </c>
      <c r="M1281" t="s">
        <v>7569</v>
      </c>
    </row>
    <row r="1282" spans="6:13" x14ac:dyDescent="0.25">
      <c r="F1282" t="s">
        <v>551</v>
      </c>
      <c r="G1282" t="s">
        <v>3509</v>
      </c>
      <c r="I1282" t="s">
        <v>6764</v>
      </c>
      <c r="J1282" t="s">
        <v>6765</v>
      </c>
      <c r="L1282" t="s">
        <v>255</v>
      </c>
      <c r="M1282" t="s">
        <v>7621</v>
      </c>
    </row>
    <row r="1283" spans="6:13" x14ac:dyDescent="0.25">
      <c r="F1283" t="s">
        <v>5181</v>
      </c>
      <c r="G1283" t="s">
        <v>728</v>
      </c>
      <c r="I1283" t="s">
        <v>9</v>
      </c>
      <c r="J1283" t="s">
        <v>2878</v>
      </c>
      <c r="L1283" t="s">
        <v>4156</v>
      </c>
      <c r="M1283" t="s">
        <v>4313</v>
      </c>
    </row>
    <row r="1284" spans="6:13" x14ac:dyDescent="0.25">
      <c r="F1284" t="s">
        <v>554</v>
      </c>
      <c r="G1284" t="s">
        <v>3317</v>
      </c>
      <c r="I1284" t="s">
        <v>5682</v>
      </c>
      <c r="J1284" t="s">
        <v>5722</v>
      </c>
      <c r="L1284" t="s">
        <v>319</v>
      </c>
      <c r="M1284" t="s">
        <v>3201</v>
      </c>
    </row>
    <row r="1285" spans="6:13" x14ac:dyDescent="0.25">
      <c r="F1285" t="s">
        <v>2681</v>
      </c>
      <c r="G1285" t="s">
        <v>3369</v>
      </c>
      <c r="I1285" t="s">
        <v>357</v>
      </c>
      <c r="J1285" t="s">
        <v>5827</v>
      </c>
      <c r="L1285" t="s">
        <v>7471</v>
      </c>
      <c r="M1285" t="s">
        <v>3213</v>
      </c>
    </row>
    <row r="1286" spans="6:13" x14ac:dyDescent="0.25">
      <c r="F1286" t="s">
        <v>4322</v>
      </c>
      <c r="G1286" t="s">
        <v>4351</v>
      </c>
      <c r="I1286" t="s">
        <v>92</v>
      </c>
      <c r="J1286" t="s">
        <v>6748</v>
      </c>
      <c r="L1286" t="s">
        <v>4172</v>
      </c>
      <c r="M1286" t="s">
        <v>4206</v>
      </c>
    </row>
    <row r="1287" spans="6:13" x14ac:dyDescent="0.25">
      <c r="F1287" t="s">
        <v>2683</v>
      </c>
      <c r="G1287" t="s">
        <v>3446</v>
      </c>
      <c r="I1287" t="s">
        <v>255</v>
      </c>
      <c r="J1287" t="s">
        <v>5258</v>
      </c>
      <c r="L1287" t="s">
        <v>310</v>
      </c>
      <c r="M1287" t="s">
        <v>1914</v>
      </c>
    </row>
    <row r="1288" spans="6:13" x14ac:dyDescent="0.25">
      <c r="F1288" t="s">
        <v>3865</v>
      </c>
      <c r="G1288" t="s">
        <v>4333</v>
      </c>
      <c r="I1288" t="s">
        <v>551</v>
      </c>
      <c r="J1288" t="s">
        <v>2951</v>
      </c>
      <c r="L1288" t="s">
        <v>339</v>
      </c>
      <c r="M1288" t="s">
        <v>2273</v>
      </c>
    </row>
    <row r="1289" spans="6:13" x14ac:dyDescent="0.25">
      <c r="F1289" t="s">
        <v>2681</v>
      </c>
      <c r="G1289" t="s">
        <v>3420</v>
      </c>
      <c r="I1289" t="s">
        <v>5641</v>
      </c>
      <c r="J1289" t="s">
        <v>5642</v>
      </c>
      <c r="L1289" t="s">
        <v>400</v>
      </c>
      <c r="M1289" t="s">
        <v>7545</v>
      </c>
    </row>
    <row r="1290" spans="6:13" x14ac:dyDescent="0.25">
      <c r="F1290" t="s">
        <v>36</v>
      </c>
      <c r="G1290" t="s">
        <v>4993</v>
      </c>
      <c r="I1290" t="s">
        <v>255</v>
      </c>
      <c r="J1290" t="s">
        <v>865</v>
      </c>
      <c r="L1290" t="s">
        <v>4769</v>
      </c>
      <c r="M1290" t="s">
        <v>2327</v>
      </c>
    </row>
    <row r="1291" spans="6:13" x14ac:dyDescent="0.25">
      <c r="F1291" t="s">
        <v>2684</v>
      </c>
      <c r="G1291" t="s">
        <v>3466</v>
      </c>
      <c r="I1291" t="s">
        <v>2747</v>
      </c>
      <c r="J1291" t="s">
        <v>4136</v>
      </c>
      <c r="L1291" t="s">
        <v>310</v>
      </c>
      <c r="M1291" t="s">
        <v>2042</v>
      </c>
    </row>
    <row r="1292" spans="6:13" x14ac:dyDescent="0.25">
      <c r="F1292" t="s">
        <v>4826</v>
      </c>
      <c r="G1292" t="s">
        <v>4827</v>
      </c>
      <c r="I1292" t="s">
        <v>2747</v>
      </c>
      <c r="J1292" t="s">
        <v>2976</v>
      </c>
      <c r="L1292" t="s">
        <v>2731</v>
      </c>
      <c r="M1292" t="s">
        <v>3231</v>
      </c>
    </row>
    <row r="1293" spans="6:13" x14ac:dyDescent="0.25">
      <c r="F1293" t="s">
        <v>4753</v>
      </c>
      <c r="G1293" t="s">
        <v>3517</v>
      </c>
      <c r="I1293" t="s">
        <v>2749</v>
      </c>
      <c r="J1293" t="s">
        <v>2973</v>
      </c>
      <c r="L1293" t="s">
        <v>7043</v>
      </c>
      <c r="M1293" t="s">
        <v>1746</v>
      </c>
    </row>
    <row r="1294" spans="6:13" x14ac:dyDescent="0.25">
      <c r="F1294" t="s">
        <v>4626</v>
      </c>
      <c r="G1294" t="s">
        <v>4974</v>
      </c>
      <c r="I1294" t="s">
        <v>2747</v>
      </c>
      <c r="J1294" t="s">
        <v>2953</v>
      </c>
      <c r="L1294" t="s">
        <v>461</v>
      </c>
      <c r="M1294" t="s">
        <v>1862</v>
      </c>
    </row>
    <row r="1295" spans="6:13" x14ac:dyDescent="0.25">
      <c r="F1295" t="s">
        <v>4697</v>
      </c>
      <c r="G1295" t="s">
        <v>5002</v>
      </c>
      <c r="I1295" t="s">
        <v>2747</v>
      </c>
      <c r="J1295" t="s">
        <v>3983</v>
      </c>
      <c r="L1295" t="s">
        <v>7643</v>
      </c>
      <c r="M1295" t="s">
        <v>1838</v>
      </c>
    </row>
    <row r="1296" spans="6:13" x14ac:dyDescent="0.25">
      <c r="F1296" t="s">
        <v>4859</v>
      </c>
      <c r="G1296" t="s">
        <v>4860</v>
      </c>
      <c r="I1296" t="s">
        <v>255</v>
      </c>
      <c r="J1296" t="s">
        <v>1415</v>
      </c>
      <c r="L1296" t="s">
        <v>290</v>
      </c>
      <c r="M1296" t="s">
        <v>1739</v>
      </c>
    </row>
    <row r="1297" spans="6:13" x14ac:dyDescent="0.25">
      <c r="F1297" t="s">
        <v>5097</v>
      </c>
      <c r="G1297" t="s">
        <v>4657</v>
      </c>
      <c r="I1297" t="s">
        <v>393</v>
      </c>
      <c r="J1297" t="s">
        <v>4132</v>
      </c>
      <c r="L1297" t="s">
        <v>96</v>
      </c>
      <c r="M1297" t="s">
        <v>7181</v>
      </c>
    </row>
    <row r="1298" spans="6:13" x14ac:dyDescent="0.25">
      <c r="F1298" t="s">
        <v>48</v>
      </c>
      <c r="G1298" t="s">
        <v>4715</v>
      </c>
      <c r="I1298" t="s">
        <v>5561</v>
      </c>
      <c r="J1298" t="s">
        <v>5562</v>
      </c>
      <c r="L1298" t="s">
        <v>7492</v>
      </c>
      <c r="M1298" t="s">
        <v>2036</v>
      </c>
    </row>
    <row r="1299" spans="6:13" x14ac:dyDescent="0.25">
      <c r="I1299" t="s">
        <v>92</v>
      </c>
      <c r="J1299" t="s">
        <v>6276</v>
      </c>
      <c r="L1299" t="s">
        <v>393</v>
      </c>
      <c r="M1299" t="s">
        <v>3236</v>
      </c>
    </row>
    <row r="1300" spans="6:13" x14ac:dyDescent="0.25">
      <c r="I1300" t="s">
        <v>316</v>
      </c>
      <c r="J1300" t="s">
        <v>2849</v>
      </c>
      <c r="L1300" t="s">
        <v>316</v>
      </c>
      <c r="M1300" t="s">
        <v>2300</v>
      </c>
    </row>
    <row r="1301" spans="6:13" x14ac:dyDescent="0.25">
      <c r="I1301" t="s">
        <v>314</v>
      </c>
      <c r="J1301" t="s">
        <v>1538</v>
      </c>
      <c r="L1301" t="s">
        <v>554</v>
      </c>
      <c r="M1301" t="s">
        <v>7330</v>
      </c>
    </row>
    <row r="1302" spans="6:13" x14ac:dyDescent="0.25">
      <c r="I1302" t="s">
        <v>6011</v>
      </c>
      <c r="J1302" t="s">
        <v>6867</v>
      </c>
      <c r="L1302" t="s">
        <v>2752</v>
      </c>
      <c r="M1302" t="s">
        <v>3258</v>
      </c>
    </row>
    <row r="1303" spans="6:13" x14ac:dyDescent="0.25">
      <c r="I1303" t="s">
        <v>5688</v>
      </c>
      <c r="J1303" t="s">
        <v>6517</v>
      </c>
      <c r="L1303" t="s">
        <v>37</v>
      </c>
      <c r="M1303" t="s">
        <v>7113</v>
      </c>
    </row>
    <row r="1304" spans="6:13" x14ac:dyDescent="0.25">
      <c r="I1304" t="s">
        <v>2734</v>
      </c>
      <c r="J1304" t="s">
        <v>2816</v>
      </c>
      <c r="L1304" t="s">
        <v>3865</v>
      </c>
      <c r="M1304" t="s">
        <v>4260</v>
      </c>
    </row>
    <row r="1305" spans="6:13" x14ac:dyDescent="0.25">
      <c r="I1305" t="s">
        <v>314</v>
      </c>
      <c r="J1305" t="s">
        <v>6802</v>
      </c>
      <c r="L1305" t="s">
        <v>287</v>
      </c>
      <c r="M1305" t="s">
        <v>7812</v>
      </c>
    </row>
    <row r="1306" spans="6:13" x14ac:dyDescent="0.25">
      <c r="I1306" t="s">
        <v>5621</v>
      </c>
      <c r="J1306" t="s">
        <v>968</v>
      </c>
      <c r="L1306" t="s">
        <v>393</v>
      </c>
      <c r="M1306" t="s">
        <v>2611</v>
      </c>
    </row>
    <row r="1307" spans="6:13" x14ac:dyDescent="0.25">
      <c r="I1307" t="s">
        <v>316</v>
      </c>
      <c r="J1307" t="s">
        <v>2876</v>
      </c>
      <c r="L1307" t="s">
        <v>461</v>
      </c>
      <c r="M1307" t="s">
        <v>1836</v>
      </c>
    </row>
    <row r="1308" spans="6:13" x14ac:dyDescent="0.25">
      <c r="I1308" t="s">
        <v>290</v>
      </c>
      <c r="J1308" t="s">
        <v>793</v>
      </c>
      <c r="L1308" t="s">
        <v>7329</v>
      </c>
      <c r="M1308" t="s">
        <v>3159</v>
      </c>
    </row>
    <row r="1309" spans="6:13" x14ac:dyDescent="0.25">
      <c r="I1309" t="s">
        <v>91</v>
      </c>
      <c r="J1309" t="s">
        <v>1273</v>
      </c>
      <c r="L1309" t="s">
        <v>294</v>
      </c>
      <c r="M1309" t="s">
        <v>7611</v>
      </c>
    </row>
    <row r="1310" spans="6:13" x14ac:dyDescent="0.25">
      <c r="I1310" t="s">
        <v>37</v>
      </c>
      <c r="J1310" t="s">
        <v>1585</v>
      </c>
      <c r="L1310" t="s">
        <v>1</v>
      </c>
      <c r="M1310" t="s">
        <v>7876</v>
      </c>
    </row>
    <row r="1311" spans="6:13" x14ac:dyDescent="0.25">
      <c r="I1311" t="s">
        <v>6340</v>
      </c>
      <c r="J1311" t="s">
        <v>1363</v>
      </c>
      <c r="L1311" t="s">
        <v>4442</v>
      </c>
      <c r="M1311" t="s">
        <v>7597</v>
      </c>
    </row>
    <row r="1312" spans="6:13" x14ac:dyDescent="0.25">
      <c r="I1312" t="s">
        <v>17</v>
      </c>
      <c r="J1312" t="s">
        <v>5756</v>
      </c>
      <c r="L1312" t="s">
        <v>461</v>
      </c>
      <c r="M1312" t="s">
        <v>1778</v>
      </c>
    </row>
    <row r="1313" spans="9:13" x14ac:dyDescent="0.25">
      <c r="I1313" t="s">
        <v>5421</v>
      </c>
      <c r="J1313" t="s">
        <v>6358</v>
      </c>
      <c r="L1313" t="s">
        <v>6945</v>
      </c>
      <c r="M1313" t="s">
        <v>6981</v>
      </c>
    </row>
    <row r="1314" spans="9:13" x14ac:dyDescent="0.25">
      <c r="I1314" t="s">
        <v>279</v>
      </c>
      <c r="J1314" t="s">
        <v>1505</v>
      </c>
      <c r="L1314" t="s">
        <v>37</v>
      </c>
      <c r="M1314" t="s">
        <v>7644</v>
      </c>
    </row>
    <row r="1315" spans="9:13" x14ac:dyDescent="0.25">
      <c r="I1315" t="s">
        <v>5958</v>
      </c>
      <c r="J1315" t="s">
        <v>5959</v>
      </c>
      <c r="L1315" t="s">
        <v>7167</v>
      </c>
      <c r="M1315" t="s">
        <v>2139</v>
      </c>
    </row>
    <row r="1316" spans="9:13" x14ac:dyDescent="0.25">
      <c r="I1316" t="s">
        <v>6009</v>
      </c>
      <c r="J1316" t="s">
        <v>2497</v>
      </c>
      <c r="L1316" t="s">
        <v>290</v>
      </c>
      <c r="M1316" t="s">
        <v>7338</v>
      </c>
    </row>
    <row r="1317" spans="9:13" x14ac:dyDescent="0.25">
      <c r="I1317" t="s">
        <v>5854</v>
      </c>
      <c r="J1317" t="s">
        <v>5855</v>
      </c>
      <c r="L1317" t="s">
        <v>1</v>
      </c>
      <c r="M1317" t="s">
        <v>7942</v>
      </c>
    </row>
    <row r="1318" spans="9:13" x14ac:dyDescent="0.25">
      <c r="I1318" t="s">
        <v>314</v>
      </c>
      <c r="J1318" t="s">
        <v>1613</v>
      </c>
      <c r="L1318" t="s">
        <v>7706</v>
      </c>
      <c r="M1318" t="s">
        <v>1795</v>
      </c>
    </row>
    <row r="1319" spans="9:13" x14ac:dyDescent="0.25">
      <c r="I1319" t="s">
        <v>91</v>
      </c>
      <c r="J1319" t="s">
        <v>1089</v>
      </c>
      <c r="L1319" t="s">
        <v>287</v>
      </c>
      <c r="M1319" t="s">
        <v>7900</v>
      </c>
    </row>
    <row r="1320" spans="9:13" x14ac:dyDescent="0.25">
      <c r="I1320" t="s">
        <v>254</v>
      </c>
      <c r="J1320" t="s">
        <v>5601</v>
      </c>
      <c r="L1320" t="s">
        <v>287</v>
      </c>
      <c r="M1320" t="s">
        <v>7177</v>
      </c>
    </row>
    <row r="1321" spans="9:13" x14ac:dyDescent="0.25">
      <c r="I1321" t="s">
        <v>5243</v>
      </c>
      <c r="J1321" t="s">
        <v>5907</v>
      </c>
      <c r="L1321" t="s">
        <v>255</v>
      </c>
      <c r="M1321" t="s">
        <v>1897</v>
      </c>
    </row>
    <row r="1322" spans="9:13" x14ac:dyDescent="0.25">
      <c r="I1322" t="s">
        <v>314</v>
      </c>
      <c r="J1322" t="s">
        <v>6811</v>
      </c>
      <c r="L1322" t="s">
        <v>3865</v>
      </c>
      <c r="M1322" t="s">
        <v>4248</v>
      </c>
    </row>
    <row r="1323" spans="9:13" x14ac:dyDescent="0.25">
      <c r="I1323" t="s">
        <v>6736</v>
      </c>
      <c r="J1323" t="s">
        <v>6737</v>
      </c>
      <c r="L1323" t="s">
        <v>7007</v>
      </c>
      <c r="M1323" t="s">
        <v>2262</v>
      </c>
    </row>
    <row r="1324" spans="9:13" x14ac:dyDescent="0.25">
      <c r="I1324" t="s">
        <v>255</v>
      </c>
      <c r="J1324" t="s">
        <v>6868</v>
      </c>
      <c r="L1324" t="s">
        <v>36</v>
      </c>
      <c r="M1324" t="s">
        <v>6929</v>
      </c>
    </row>
    <row r="1325" spans="9:13" x14ac:dyDescent="0.25">
      <c r="I1325" t="s">
        <v>408</v>
      </c>
      <c r="J1325" t="s">
        <v>6488</v>
      </c>
      <c r="L1325" t="s">
        <v>461</v>
      </c>
      <c r="M1325" t="s">
        <v>2328</v>
      </c>
    </row>
    <row r="1326" spans="9:13" x14ac:dyDescent="0.25">
      <c r="I1326" t="s">
        <v>14</v>
      </c>
      <c r="J1326" t="s">
        <v>2521</v>
      </c>
      <c r="L1326" t="s">
        <v>3865</v>
      </c>
      <c r="M1326" t="s">
        <v>4270</v>
      </c>
    </row>
    <row r="1327" spans="9:13" x14ac:dyDescent="0.25">
      <c r="I1327" t="s">
        <v>6174</v>
      </c>
      <c r="J1327" t="s">
        <v>2877</v>
      </c>
      <c r="L1327" t="s">
        <v>287</v>
      </c>
      <c r="M1327" t="s">
        <v>7585</v>
      </c>
    </row>
    <row r="1328" spans="9:13" x14ac:dyDescent="0.25">
      <c r="I1328" t="s">
        <v>393</v>
      </c>
      <c r="J1328" t="s">
        <v>2529</v>
      </c>
      <c r="L1328" t="s">
        <v>314</v>
      </c>
      <c r="M1328" t="s">
        <v>1715</v>
      </c>
    </row>
    <row r="1329" spans="9:13" x14ac:dyDescent="0.25">
      <c r="I1329" t="s">
        <v>290</v>
      </c>
      <c r="J1329" t="s">
        <v>6697</v>
      </c>
      <c r="L1329" t="s">
        <v>17</v>
      </c>
      <c r="M1329" t="s">
        <v>7662</v>
      </c>
    </row>
    <row r="1330" spans="9:13" x14ac:dyDescent="0.25">
      <c r="I1330" t="s">
        <v>337</v>
      </c>
      <c r="J1330" t="s">
        <v>1484</v>
      </c>
      <c r="L1330" t="s">
        <v>2749</v>
      </c>
      <c r="M1330" t="s">
        <v>3149</v>
      </c>
    </row>
    <row r="1331" spans="9:13" x14ac:dyDescent="0.25">
      <c r="I1331" t="s">
        <v>357</v>
      </c>
      <c r="J1331" t="s">
        <v>5558</v>
      </c>
      <c r="L1331" t="s">
        <v>37</v>
      </c>
      <c r="M1331" t="s">
        <v>7155</v>
      </c>
    </row>
    <row r="1332" spans="9:13" x14ac:dyDescent="0.25">
      <c r="I1332" t="s">
        <v>314</v>
      </c>
      <c r="J1332" t="s">
        <v>8016</v>
      </c>
      <c r="L1332" t="s">
        <v>255</v>
      </c>
      <c r="M1332" t="s">
        <v>1825</v>
      </c>
    </row>
    <row r="1333" spans="9:13" x14ac:dyDescent="0.25">
      <c r="I1333" t="s">
        <v>467</v>
      </c>
      <c r="J1333" t="s">
        <v>1456</v>
      </c>
      <c r="L1333" t="s">
        <v>461</v>
      </c>
      <c r="M1333" t="s">
        <v>2239</v>
      </c>
    </row>
    <row r="1334" spans="9:13" x14ac:dyDescent="0.25">
      <c r="I1334" t="s">
        <v>6849</v>
      </c>
      <c r="J1334" t="s">
        <v>1632</v>
      </c>
      <c r="L1334" t="s">
        <v>461</v>
      </c>
      <c r="M1334" t="s">
        <v>1876</v>
      </c>
    </row>
    <row r="1335" spans="9:13" x14ac:dyDescent="0.25">
      <c r="I1335" t="s">
        <v>405</v>
      </c>
      <c r="J1335" t="s">
        <v>1216</v>
      </c>
      <c r="L1335" t="s">
        <v>4563</v>
      </c>
      <c r="M1335" t="s">
        <v>1716</v>
      </c>
    </row>
    <row r="1336" spans="9:13" x14ac:dyDescent="0.25">
      <c r="I1336" t="s">
        <v>405</v>
      </c>
      <c r="J1336" t="s">
        <v>2978</v>
      </c>
      <c r="L1336" t="s">
        <v>7324</v>
      </c>
      <c r="M1336" t="s">
        <v>1905</v>
      </c>
    </row>
    <row r="1337" spans="9:13" x14ac:dyDescent="0.25">
      <c r="I1337" t="s">
        <v>5536</v>
      </c>
      <c r="J1337" t="s">
        <v>5537</v>
      </c>
      <c r="L1337" t="s">
        <v>7458</v>
      </c>
      <c r="M1337" t="s">
        <v>1794</v>
      </c>
    </row>
    <row r="1338" spans="9:13" x14ac:dyDescent="0.25">
      <c r="I1338" t="s">
        <v>46</v>
      </c>
      <c r="J1338" t="s">
        <v>1290</v>
      </c>
      <c r="L1338" t="s">
        <v>2731</v>
      </c>
      <c r="M1338" t="s">
        <v>2121</v>
      </c>
    </row>
    <row r="1339" spans="9:13" x14ac:dyDescent="0.25">
      <c r="I1339" t="s">
        <v>6386</v>
      </c>
      <c r="J1339" t="s">
        <v>2528</v>
      </c>
      <c r="L1339" t="s">
        <v>2743</v>
      </c>
      <c r="M1339" t="s">
        <v>3257</v>
      </c>
    </row>
    <row r="1340" spans="9:13" x14ac:dyDescent="0.25">
      <c r="I1340" t="s">
        <v>6715</v>
      </c>
      <c r="J1340" t="s">
        <v>1571</v>
      </c>
      <c r="L1340" t="s">
        <v>290</v>
      </c>
      <c r="M1340" t="s">
        <v>7598</v>
      </c>
    </row>
    <row r="1341" spans="9:13" x14ac:dyDescent="0.25">
      <c r="I1341" t="s">
        <v>5343</v>
      </c>
      <c r="J1341" t="s">
        <v>5344</v>
      </c>
      <c r="L1341" t="s">
        <v>255</v>
      </c>
      <c r="M1341" t="s">
        <v>2175</v>
      </c>
    </row>
    <row r="1342" spans="9:13" x14ac:dyDescent="0.25">
      <c r="I1342" t="s">
        <v>5315</v>
      </c>
      <c r="J1342" t="s">
        <v>6612</v>
      </c>
      <c r="L1342" t="s">
        <v>314</v>
      </c>
      <c r="M1342" t="s">
        <v>1753</v>
      </c>
    </row>
    <row r="1343" spans="9:13" x14ac:dyDescent="0.25">
      <c r="I1343" t="s">
        <v>400</v>
      </c>
      <c r="J1343" t="s">
        <v>5706</v>
      </c>
      <c r="L1343" t="s">
        <v>287</v>
      </c>
      <c r="M1343" t="s">
        <v>7716</v>
      </c>
    </row>
    <row r="1344" spans="9:13" x14ac:dyDescent="0.25">
      <c r="I1344" t="s">
        <v>5911</v>
      </c>
      <c r="J1344" t="s">
        <v>5912</v>
      </c>
      <c r="L1344" t="s">
        <v>7398</v>
      </c>
      <c r="M1344" t="s">
        <v>1695</v>
      </c>
    </row>
    <row r="1345" spans="9:13" x14ac:dyDescent="0.25">
      <c r="I1345" t="s">
        <v>314</v>
      </c>
      <c r="J1345" t="s">
        <v>992</v>
      </c>
      <c r="L1345" t="s">
        <v>255</v>
      </c>
      <c r="M1345" t="s">
        <v>2088</v>
      </c>
    </row>
    <row r="1346" spans="9:13" x14ac:dyDescent="0.25">
      <c r="I1346" t="s">
        <v>6135</v>
      </c>
      <c r="J1346" t="s">
        <v>6874</v>
      </c>
      <c r="L1346" t="s">
        <v>47</v>
      </c>
      <c r="M1346" t="s">
        <v>7296</v>
      </c>
    </row>
    <row r="1347" spans="9:13" x14ac:dyDescent="0.25">
      <c r="I1347" t="s">
        <v>63</v>
      </c>
      <c r="J1347" t="s">
        <v>2544</v>
      </c>
      <c r="L1347" t="s">
        <v>287</v>
      </c>
      <c r="M1347" t="s">
        <v>7061</v>
      </c>
    </row>
    <row r="1348" spans="9:13" x14ac:dyDescent="0.25">
      <c r="I1348" t="s">
        <v>46</v>
      </c>
      <c r="J1348" t="s">
        <v>5971</v>
      </c>
      <c r="L1348" t="s">
        <v>287</v>
      </c>
      <c r="M1348" t="s">
        <v>7081</v>
      </c>
    </row>
    <row r="1349" spans="9:13" x14ac:dyDescent="0.25">
      <c r="I1349" t="s">
        <v>394</v>
      </c>
      <c r="J1349" t="s">
        <v>6781</v>
      </c>
      <c r="L1349" t="s">
        <v>3865</v>
      </c>
      <c r="M1349" t="s">
        <v>4282</v>
      </c>
    </row>
    <row r="1350" spans="9:13" x14ac:dyDescent="0.25">
      <c r="I1350" t="s">
        <v>5900</v>
      </c>
      <c r="J1350" t="s">
        <v>1115</v>
      </c>
      <c r="L1350" t="s">
        <v>402</v>
      </c>
      <c r="M1350" t="s">
        <v>2261</v>
      </c>
    </row>
    <row r="1351" spans="9:13" x14ac:dyDescent="0.25">
      <c r="I1351" t="s">
        <v>339</v>
      </c>
      <c r="J1351" t="s">
        <v>850</v>
      </c>
      <c r="L1351" t="s">
        <v>96</v>
      </c>
      <c r="M1351" t="s">
        <v>7351</v>
      </c>
    </row>
    <row r="1352" spans="9:13" x14ac:dyDescent="0.25">
      <c r="I1352" t="s">
        <v>277</v>
      </c>
      <c r="J1352" t="s">
        <v>1231</v>
      </c>
      <c r="L1352" t="s">
        <v>3865</v>
      </c>
      <c r="M1352" t="s">
        <v>4185</v>
      </c>
    </row>
    <row r="1353" spans="9:13" x14ac:dyDescent="0.25">
      <c r="I1353" t="s">
        <v>255</v>
      </c>
      <c r="J1353" t="s">
        <v>1600</v>
      </c>
      <c r="L1353" t="s">
        <v>7525</v>
      </c>
      <c r="M1353" t="s">
        <v>2043</v>
      </c>
    </row>
    <row r="1354" spans="9:13" x14ac:dyDescent="0.25">
      <c r="I1354" t="s">
        <v>5322</v>
      </c>
      <c r="J1354" t="s">
        <v>1498</v>
      </c>
      <c r="L1354" t="s">
        <v>5835</v>
      </c>
      <c r="M1354" t="s">
        <v>7104</v>
      </c>
    </row>
    <row r="1355" spans="9:13" x14ac:dyDescent="0.25">
      <c r="I1355" t="s">
        <v>3865</v>
      </c>
      <c r="J1355" t="s">
        <v>4086</v>
      </c>
      <c r="L1355" t="s">
        <v>255</v>
      </c>
      <c r="M1355" t="s">
        <v>7031</v>
      </c>
    </row>
    <row r="1356" spans="9:13" x14ac:dyDescent="0.25">
      <c r="I1356" t="s">
        <v>5345</v>
      </c>
      <c r="J1356" t="s">
        <v>6717</v>
      </c>
      <c r="L1356" t="s">
        <v>395</v>
      </c>
      <c r="M1356" t="s">
        <v>2264</v>
      </c>
    </row>
    <row r="1357" spans="9:13" x14ac:dyDescent="0.25">
      <c r="I1357" t="s">
        <v>17</v>
      </c>
      <c r="J1357" t="s">
        <v>5526</v>
      </c>
      <c r="L1357" t="s">
        <v>37</v>
      </c>
      <c r="M1357" t="s">
        <v>3173</v>
      </c>
    </row>
    <row r="1358" spans="9:13" x14ac:dyDescent="0.25">
      <c r="I1358" t="s">
        <v>405</v>
      </c>
      <c r="J1358" t="s">
        <v>2887</v>
      </c>
      <c r="L1358" t="s">
        <v>9</v>
      </c>
      <c r="M1358" t="s">
        <v>7156</v>
      </c>
    </row>
    <row r="1359" spans="9:13" x14ac:dyDescent="0.25">
      <c r="I1359" t="s">
        <v>3865</v>
      </c>
      <c r="J1359" t="s">
        <v>3938</v>
      </c>
      <c r="L1359" t="s">
        <v>314</v>
      </c>
      <c r="M1359" t="s">
        <v>2103</v>
      </c>
    </row>
    <row r="1360" spans="9:13" x14ac:dyDescent="0.25">
      <c r="I1360" t="s">
        <v>63</v>
      </c>
      <c r="J1360" t="s">
        <v>4138</v>
      </c>
      <c r="L1360" t="s">
        <v>2728</v>
      </c>
      <c r="M1360" t="s">
        <v>7931</v>
      </c>
    </row>
    <row r="1361" spans="9:13" x14ac:dyDescent="0.25">
      <c r="I1361" t="s">
        <v>3900</v>
      </c>
      <c r="J1361" t="s">
        <v>3901</v>
      </c>
      <c r="L1361" t="s">
        <v>7363</v>
      </c>
      <c r="M1361" t="s">
        <v>3220</v>
      </c>
    </row>
    <row r="1362" spans="9:13" x14ac:dyDescent="0.25">
      <c r="I1362" t="s">
        <v>2752</v>
      </c>
      <c r="J1362" t="s">
        <v>6604</v>
      </c>
      <c r="L1362" t="s">
        <v>461</v>
      </c>
      <c r="M1362" t="s">
        <v>2094</v>
      </c>
    </row>
    <row r="1363" spans="9:13" x14ac:dyDescent="0.25">
      <c r="I1363" t="s">
        <v>287</v>
      </c>
      <c r="J1363" t="s">
        <v>923</v>
      </c>
      <c r="L1363" t="s">
        <v>37</v>
      </c>
      <c r="M1363" t="s">
        <v>7393</v>
      </c>
    </row>
    <row r="1364" spans="9:13" x14ac:dyDescent="0.25">
      <c r="I1364" t="s">
        <v>17</v>
      </c>
      <c r="J1364" t="s">
        <v>1640</v>
      </c>
      <c r="L1364" t="s">
        <v>255</v>
      </c>
      <c r="M1364" t="s">
        <v>1732</v>
      </c>
    </row>
    <row r="1365" spans="9:13" x14ac:dyDescent="0.25">
      <c r="I1365" t="s">
        <v>319</v>
      </c>
      <c r="J1365" t="s">
        <v>5579</v>
      </c>
      <c r="L1365" t="s">
        <v>7284</v>
      </c>
      <c r="M1365" t="s">
        <v>7285</v>
      </c>
    </row>
    <row r="1366" spans="9:13" x14ac:dyDescent="0.25">
      <c r="I1366" t="s">
        <v>2752</v>
      </c>
      <c r="J1366" t="s">
        <v>6052</v>
      </c>
      <c r="L1366" t="s">
        <v>402</v>
      </c>
      <c r="M1366" t="s">
        <v>7179</v>
      </c>
    </row>
    <row r="1367" spans="9:13" x14ac:dyDescent="0.25">
      <c r="I1367" t="s">
        <v>2752</v>
      </c>
      <c r="J1367" t="s">
        <v>6371</v>
      </c>
      <c r="L1367" t="s">
        <v>314</v>
      </c>
      <c r="M1367" t="s">
        <v>1659</v>
      </c>
    </row>
    <row r="1368" spans="9:13" x14ac:dyDescent="0.25">
      <c r="I1368" t="s">
        <v>5623</v>
      </c>
      <c r="J1368" t="s">
        <v>6860</v>
      </c>
      <c r="L1368" t="s">
        <v>255</v>
      </c>
      <c r="M1368" t="s">
        <v>7108</v>
      </c>
    </row>
    <row r="1369" spans="9:13" x14ac:dyDescent="0.25">
      <c r="I1369" t="s">
        <v>290</v>
      </c>
      <c r="J1369" t="s">
        <v>5723</v>
      </c>
      <c r="L1369" t="s">
        <v>402</v>
      </c>
      <c r="M1369" t="s">
        <v>7333</v>
      </c>
    </row>
    <row r="1370" spans="9:13" x14ac:dyDescent="0.25">
      <c r="I1370" t="s">
        <v>357</v>
      </c>
      <c r="J1370" t="s">
        <v>6409</v>
      </c>
      <c r="L1370" t="s">
        <v>7079</v>
      </c>
      <c r="M1370" t="s">
        <v>1763</v>
      </c>
    </row>
    <row r="1371" spans="9:13" x14ac:dyDescent="0.25">
      <c r="I1371" t="s">
        <v>92</v>
      </c>
      <c r="J1371" t="s">
        <v>890</v>
      </c>
      <c r="L1371" t="s">
        <v>287</v>
      </c>
      <c r="M1371" t="s">
        <v>7703</v>
      </c>
    </row>
    <row r="1372" spans="9:13" x14ac:dyDescent="0.25">
      <c r="I1372" t="s">
        <v>290</v>
      </c>
      <c r="J1372" t="s">
        <v>5824</v>
      </c>
      <c r="L1372" t="s">
        <v>464</v>
      </c>
      <c r="M1372" t="s">
        <v>2354</v>
      </c>
    </row>
    <row r="1373" spans="9:13" x14ac:dyDescent="0.25">
      <c r="I1373" t="s">
        <v>5498</v>
      </c>
      <c r="J1373" t="s">
        <v>6153</v>
      </c>
      <c r="L1373" t="s">
        <v>402</v>
      </c>
      <c r="M1373" t="s">
        <v>7236</v>
      </c>
    </row>
    <row r="1374" spans="9:13" x14ac:dyDescent="0.25">
      <c r="I1374" t="s">
        <v>6587</v>
      </c>
      <c r="J1374" t="s">
        <v>1501</v>
      </c>
      <c r="L1374" t="s">
        <v>7583</v>
      </c>
      <c r="M1374" t="s">
        <v>7584</v>
      </c>
    </row>
    <row r="1375" spans="9:13" x14ac:dyDescent="0.25">
      <c r="I1375" t="s">
        <v>5408</v>
      </c>
      <c r="J1375" t="s">
        <v>2464</v>
      </c>
      <c r="L1375" t="s">
        <v>5924</v>
      </c>
      <c r="M1375" t="s">
        <v>1791</v>
      </c>
    </row>
    <row r="1376" spans="9:13" x14ac:dyDescent="0.25">
      <c r="I1376" t="s">
        <v>49</v>
      </c>
      <c r="J1376" t="s">
        <v>6010</v>
      </c>
      <c r="L1376" t="s">
        <v>255</v>
      </c>
      <c r="M1376" t="s">
        <v>6955</v>
      </c>
    </row>
    <row r="1377" spans="9:13" x14ac:dyDescent="0.25">
      <c r="I1377" t="s">
        <v>5400</v>
      </c>
      <c r="J1377" t="s">
        <v>866</v>
      </c>
      <c r="L1377" t="s">
        <v>7525</v>
      </c>
      <c r="M1377" t="s">
        <v>2141</v>
      </c>
    </row>
    <row r="1378" spans="9:13" x14ac:dyDescent="0.25">
      <c r="I1378" t="s">
        <v>5345</v>
      </c>
      <c r="J1378" t="s">
        <v>5402</v>
      </c>
      <c r="L1378" t="s">
        <v>255</v>
      </c>
      <c r="M1378" t="s">
        <v>2133</v>
      </c>
    </row>
    <row r="1379" spans="9:13" x14ac:dyDescent="0.25">
      <c r="I1379" t="s">
        <v>2743</v>
      </c>
      <c r="J1379" t="s">
        <v>2832</v>
      </c>
      <c r="L1379" t="s">
        <v>4832</v>
      </c>
      <c r="M1379" t="s">
        <v>4255</v>
      </c>
    </row>
    <row r="1380" spans="9:13" x14ac:dyDescent="0.25">
      <c r="I1380" t="s">
        <v>255</v>
      </c>
      <c r="J1380" t="s">
        <v>978</v>
      </c>
      <c r="L1380" t="s">
        <v>7413</v>
      </c>
      <c r="M1380" t="s">
        <v>1842</v>
      </c>
    </row>
    <row r="1381" spans="9:13" x14ac:dyDescent="0.25">
      <c r="I1381" t="s">
        <v>4346</v>
      </c>
      <c r="J1381" t="s">
        <v>5715</v>
      </c>
      <c r="L1381" t="s">
        <v>47</v>
      </c>
      <c r="M1381" t="s">
        <v>7864</v>
      </c>
    </row>
    <row r="1382" spans="9:13" x14ac:dyDescent="0.25">
      <c r="I1382" t="s">
        <v>5757</v>
      </c>
      <c r="J1382" t="s">
        <v>5758</v>
      </c>
      <c r="L1382" t="s">
        <v>281</v>
      </c>
      <c r="M1382" t="s">
        <v>7307</v>
      </c>
    </row>
    <row r="1383" spans="9:13" x14ac:dyDescent="0.25">
      <c r="I1383" t="s">
        <v>347</v>
      </c>
      <c r="J1383" t="s">
        <v>1463</v>
      </c>
      <c r="L1383" t="s">
        <v>124</v>
      </c>
      <c r="M1383" t="s">
        <v>7502</v>
      </c>
    </row>
    <row r="1384" spans="9:13" x14ac:dyDescent="0.25">
      <c r="I1384" t="s">
        <v>48</v>
      </c>
      <c r="J1384" t="s">
        <v>814</v>
      </c>
      <c r="L1384" t="s">
        <v>5379</v>
      </c>
      <c r="M1384" t="s">
        <v>4159</v>
      </c>
    </row>
    <row r="1385" spans="9:13" x14ac:dyDescent="0.25">
      <c r="I1385" t="s">
        <v>314</v>
      </c>
      <c r="J1385" t="s">
        <v>6406</v>
      </c>
      <c r="L1385" t="s">
        <v>2777</v>
      </c>
      <c r="M1385" t="s">
        <v>3185</v>
      </c>
    </row>
    <row r="1386" spans="9:13" x14ac:dyDescent="0.25">
      <c r="I1386" t="s">
        <v>5841</v>
      </c>
      <c r="J1386" t="s">
        <v>5842</v>
      </c>
      <c r="L1386" t="s">
        <v>7026</v>
      </c>
      <c r="M1386" t="s">
        <v>7027</v>
      </c>
    </row>
    <row r="1387" spans="9:13" x14ac:dyDescent="0.25">
      <c r="I1387" t="s">
        <v>6305</v>
      </c>
      <c r="J1387" t="s">
        <v>6772</v>
      </c>
      <c r="L1387" t="s">
        <v>290</v>
      </c>
      <c r="M1387" t="s">
        <v>2634</v>
      </c>
    </row>
    <row r="1388" spans="9:13" x14ac:dyDescent="0.25">
      <c r="I1388" t="s">
        <v>123</v>
      </c>
      <c r="J1388" t="s">
        <v>2824</v>
      </c>
      <c r="L1388" t="s">
        <v>461</v>
      </c>
      <c r="M1388" t="s">
        <v>2072</v>
      </c>
    </row>
    <row r="1389" spans="9:13" x14ac:dyDescent="0.25">
      <c r="I1389" t="s">
        <v>63</v>
      </c>
      <c r="J1389" t="s">
        <v>2487</v>
      </c>
      <c r="L1389" t="s">
        <v>7651</v>
      </c>
      <c r="M1389" t="s">
        <v>3109</v>
      </c>
    </row>
    <row r="1390" spans="9:13" x14ac:dyDescent="0.25">
      <c r="I1390" t="s">
        <v>2752</v>
      </c>
      <c r="J1390" t="s">
        <v>5790</v>
      </c>
      <c r="L1390" t="s">
        <v>290</v>
      </c>
      <c r="M1390" t="s">
        <v>2633</v>
      </c>
    </row>
    <row r="1391" spans="9:13" x14ac:dyDescent="0.25">
      <c r="I1391" t="s">
        <v>2752</v>
      </c>
      <c r="J1391" t="s">
        <v>5945</v>
      </c>
      <c r="L1391" t="s">
        <v>123</v>
      </c>
      <c r="M1391" t="s">
        <v>7798</v>
      </c>
    </row>
    <row r="1392" spans="9:13" x14ac:dyDescent="0.25">
      <c r="I1392" t="s">
        <v>2749</v>
      </c>
      <c r="J1392" t="s">
        <v>2980</v>
      </c>
      <c r="L1392" t="s">
        <v>400</v>
      </c>
      <c r="M1392" t="s">
        <v>7548</v>
      </c>
    </row>
    <row r="1393" spans="9:13" x14ac:dyDescent="0.25">
      <c r="I1393" t="s">
        <v>2752</v>
      </c>
      <c r="J1393" t="s">
        <v>2821</v>
      </c>
      <c r="L1393" t="s">
        <v>7091</v>
      </c>
      <c r="M1393" t="s">
        <v>7737</v>
      </c>
    </row>
    <row r="1394" spans="9:13" x14ac:dyDescent="0.25">
      <c r="I1394" t="s">
        <v>2752</v>
      </c>
      <c r="J1394" t="s">
        <v>2928</v>
      </c>
      <c r="L1394" t="s">
        <v>464</v>
      </c>
      <c r="M1394" t="s">
        <v>2109</v>
      </c>
    </row>
    <row r="1395" spans="9:13" x14ac:dyDescent="0.25">
      <c r="I1395" t="s">
        <v>2752</v>
      </c>
      <c r="J1395" t="s">
        <v>2829</v>
      </c>
      <c r="L1395" t="s">
        <v>464</v>
      </c>
      <c r="M1395" t="s">
        <v>2258</v>
      </c>
    </row>
    <row r="1396" spans="9:13" x14ac:dyDescent="0.25">
      <c r="I1396" t="s">
        <v>5303</v>
      </c>
      <c r="J1396" t="s">
        <v>5304</v>
      </c>
      <c r="L1396" t="s">
        <v>255</v>
      </c>
      <c r="M1396" t="s">
        <v>2020</v>
      </c>
    </row>
    <row r="1397" spans="9:13" x14ac:dyDescent="0.25">
      <c r="I1397" t="s">
        <v>467</v>
      </c>
      <c r="J1397" t="s">
        <v>1212</v>
      </c>
      <c r="L1397" t="s">
        <v>314</v>
      </c>
      <c r="M1397" t="s">
        <v>1885</v>
      </c>
    </row>
    <row r="1398" spans="9:13" x14ac:dyDescent="0.25">
      <c r="I1398" t="s">
        <v>5886</v>
      </c>
      <c r="J1398" t="s">
        <v>1110</v>
      </c>
      <c r="L1398" t="s">
        <v>255</v>
      </c>
      <c r="M1398" t="s">
        <v>7917</v>
      </c>
    </row>
    <row r="1399" spans="9:13" x14ac:dyDescent="0.25">
      <c r="I1399" t="s">
        <v>6001</v>
      </c>
      <c r="J1399" t="s">
        <v>6002</v>
      </c>
      <c r="L1399" t="s">
        <v>2731</v>
      </c>
      <c r="M1399" t="s">
        <v>3121</v>
      </c>
    </row>
    <row r="1400" spans="9:13" x14ac:dyDescent="0.25">
      <c r="I1400" t="s">
        <v>5746</v>
      </c>
      <c r="J1400" t="s">
        <v>1042</v>
      </c>
      <c r="L1400" t="s">
        <v>464</v>
      </c>
      <c r="M1400" t="s">
        <v>1733</v>
      </c>
    </row>
    <row r="1401" spans="9:13" x14ac:dyDescent="0.25">
      <c r="I1401" t="s">
        <v>3865</v>
      </c>
      <c r="J1401" t="s">
        <v>3897</v>
      </c>
      <c r="L1401" t="s">
        <v>3920</v>
      </c>
      <c r="M1401" t="s">
        <v>4256</v>
      </c>
    </row>
    <row r="1402" spans="9:13" x14ac:dyDescent="0.25">
      <c r="I1402" t="s">
        <v>255</v>
      </c>
      <c r="J1402" t="s">
        <v>1321</v>
      </c>
      <c r="L1402" t="s">
        <v>463</v>
      </c>
      <c r="M1402" t="s">
        <v>7001</v>
      </c>
    </row>
    <row r="1403" spans="9:13" x14ac:dyDescent="0.25">
      <c r="I1403" t="s">
        <v>279</v>
      </c>
      <c r="J1403" t="s">
        <v>812</v>
      </c>
      <c r="L1403" t="s">
        <v>402</v>
      </c>
      <c r="M1403" t="s">
        <v>2105</v>
      </c>
    </row>
    <row r="1404" spans="9:13" x14ac:dyDescent="0.25">
      <c r="I1404" t="s">
        <v>394</v>
      </c>
      <c r="J1404" t="s">
        <v>6081</v>
      </c>
      <c r="L1404" t="s">
        <v>7432</v>
      </c>
      <c r="M1404" t="s">
        <v>2118</v>
      </c>
    </row>
    <row r="1405" spans="9:13" x14ac:dyDescent="0.25">
      <c r="I1405" t="s">
        <v>339</v>
      </c>
      <c r="J1405" t="s">
        <v>2905</v>
      </c>
      <c r="L1405" t="s">
        <v>7615</v>
      </c>
      <c r="M1405" t="s">
        <v>2099</v>
      </c>
    </row>
    <row r="1406" spans="9:13" x14ac:dyDescent="0.25">
      <c r="I1406" t="s">
        <v>45</v>
      </c>
      <c r="J1406" t="s">
        <v>6241</v>
      </c>
      <c r="L1406" t="s">
        <v>7543</v>
      </c>
      <c r="M1406" t="s">
        <v>7544</v>
      </c>
    </row>
    <row r="1407" spans="9:13" x14ac:dyDescent="0.25">
      <c r="I1407" t="s">
        <v>255</v>
      </c>
      <c r="J1407" t="s">
        <v>6056</v>
      </c>
      <c r="L1407" t="s">
        <v>7318</v>
      </c>
      <c r="M1407" t="s">
        <v>3136</v>
      </c>
    </row>
    <row r="1408" spans="9:13" x14ac:dyDescent="0.25">
      <c r="I1408" t="s">
        <v>6877</v>
      </c>
      <c r="J1408" t="s">
        <v>1645</v>
      </c>
      <c r="L1408" t="s">
        <v>287</v>
      </c>
      <c r="M1408" t="s">
        <v>7976</v>
      </c>
    </row>
    <row r="1409" spans="9:13" x14ac:dyDescent="0.25">
      <c r="I1409" t="s">
        <v>314</v>
      </c>
      <c r="J1409" t="s">
        <v>8018</v>
      </c>
      <c r="L1409" t="s">
        <v>461</v>
      </c>
      <c r="M1409" t="s">
        <v>2318</v>
      </c>
    </row>
    <row r="1410" spans="9:13" x14ac:dyDescent="0.25">
      <c r="I1410" t="s">
        <v>255</v>
      </c>
      <c r="J1410" t="s">
        <v>3884</v>
      </c>
      <c r="L1410" t="s">
        <v>2731</v>
      </c>
      <c r="M1410" t="s">
        <v>7639</v>
      </c>
    </row>
    <row r="1411" spans="9:13" x14ac:dyDescent="0.25">
      <c r="I1411" t="s">
        <v>4442</v>
      </c>
      <c r="J1411" t="s">
        <v>5993</v>
      </c>
      <c r="L1411" t="s">
        <v>290</v>
      </c>
      <c r="M1411" t="s">
        <v>2618</v>
      </c>
    </row>
    <row r="1412" spans="9:13" x14ac:dyDescent="0.25">
      <c r="I1412" t="s">
        <v>284</v>
      </c>
      <c r="J1412" t="s">
        <v>2473</v>
      </c>
      <c r="L1412" t="s">
        <v>461</v>
      </c>
      <c r="M1412" t="s">
        <v>1953</v>
      </c>
    </row>
    <row r="1413" spans="9:13" x14ac:dyDescent="0.25">
      <c r="I1413" t="s">
        <v>314</v>
      </c>
      <c r="J1413" t="s">
        <v>6398</v>
      </c>
      <c r="L1413" t="s">
        <v>2752</v>
      </c>
      <c r="M1413" t="s">
        <v>3124</v>
      </c>
    </row>
    <row r="1414" spans="9:13" x14ac:dyDescent="0.25">
      <c r="I1414" t="s">
        <v>123</v>
      </c>
      <c r="J1414" t="s">
        <v>2796</v>
      </c>
      <c r="L1414" t="s">
        <v>464</v>
      </c>
      <c r="M1414" t="s">
        <v>2023</v>
      </c>
    </row>
    <row r="1415" spans="9:13" x14ac:dyDescent="0.25">
      <c r="I1415" t="s">
        <v>319</v>
      </c>
      <c r="J1415" t="s">
        <v>5909</v>
      </c>
      <c r="L1415" t="s">
        <v>461</v>
      </c>
      <c r="M1415" t="s">
        <v>1700</v>
      </c>
    </row>
    <row r="1416" spans="9:13" x14ac:dyDescent="0.25">
      <c r="I1416" t="s">
        <v>5498</v>
      </c>
      <c r="J1416" t="s">
        <v>5976</v>
      </c>
      <c r="L1416" t="s">
        <v>255</v>
      </c>
      <c r="M1416" t="s">
        <v>1710</v>
      </c>
    </row>
    <row r="1417" spans="9:13" x14ac:dyDescent="0.25">
      <c r="I1417" t="s">
        <v>314</v>
      </c>
      <c r="J1417" t="s">
        <v>1476</v>
      </c>
      <c r="L1417" t="s">
        <v>4156</v>
      </c>
      <c r="M1417" t="s">
        <v>4157</v>
      </c>
    </row>
    <row r="1418" spans="9:13" x14ac:dyDescent="0.25">
      <c r="I1418" t="s">
        <v>5987</v>
      </c>
      <c r="J1418" t="s">
        <v>1558</v>
      </c>
      <c r="L1418" t="s">
        <v>7026</v>
      </c>
      <c r="M1418" t="s">
        <v>7253</v>
      </c>
    </row>
    <row r="1419" spans="9:13" x14ac:dyDescent="0.25">
      <c r="I1419" t="s">
        <v>2752</v>
      </c>
      <c r="J1419" t="s">
        <v>5828</v>
      </c>
      <c r="L1419" t="s">
        <v>7438</v>
      </c>
      <c r="M1419" t="s">
        <v>1998</v>
      </c>
    </row>
    <row r="1420" spans="9:13" x14ac:dyDescent="0.25">
      <c r="I1420" t="s">
        <v>2752</v>
      </c>
      <c r="J1420" t="s">
        <v>6280</v>
      </c>
      <c r="L1420" t="s">
        <v>420</v>
      </c>
      <c r="M1420" t="s">
        <v>7908</v>
      </c>
    </row>
    <row r="1421" spans="9:13" x14ac:dyDescent="0.25">
      <c r="I1421" t="s">
        <v>6089</v>
      </c>
      <c r="J1421" t="s">
        <v>1210</v>
      </c>
      <c r="L1421" t="s">
        <v>1</v>
      </c>
      <c r="M1421" t="s">
        <v>7005</v>
      </c>
    </row>
    <row r="1422" spans="9:13" x14ac:dyDescent="0.25">
      <c r="I1422" t="s">
        <v>5690</v>
      </c>
      <c r="J1422" t="s">
        <v>1259</v>
      </c>
      <c r="L1422" t="s">
        <v>4172</v>
      </c>
      <c r="M1422" t="s">
        <v>4216</v>
      </c>
    </row>
    <row r="1423" spans="9:13" x14ac:dyDescent="0.25">
      <c r="I1423" t="s">
        <v>277</v>
      </c>
      <c r="J1423" t="s">
        <v>1392</v>
      </c>
      <c r="L1423" t="s">
        <v>393</v>
      </c>
      <c r="M1423" t="s">
        <v>3232</v>
      </c>
    </row>
    <row r="1424" spans="9:13" x14ac:dyDescent="0.25">
      <c r="I1424" t="s">
        <v>5868</v>
      </c>
      <c r="J1424" t="s">
        <v>1101</v>
      </c>
      <c r="L1424" t="s">
        <v>255</v>
      </c>
      <c r="M1424" t="s">
        <v>1670</v>
      </c>
    </row>
    <row r="1425" spans="9:13" x14ac:dyDescent="0.25">
      <c r="I1425" t="s">
        <v>5421</v>
      </c>
      <c r="J1425" t="s">
        <v>6099</v>
      </c>
      <c r="L1425" t="s">
        <v>37</v>
      </c>
      <c r="M1425" t="s">
        <v>2092</v>
      </c>
    </row>
    <row r="1426" spans="9:13" x14ac:dyDescent="0.25">
      <c r="I1426" t="s">
        <v>3865</v>
      </c>
      <c r="J1426" t="s">
        <v>4147</v>
      </c>
      <c r="L1426" t="s">
        <v>464</v>
      </c>
      <c r="M1426" t="s">
        <v>2248</v>
      </c>
    </row>
    <row r="1427" spans="9:13" x14ac:dyDescent="0.25">
      <c r="I1427" t="s">
        <v>5334</v>
      </c>
      <c r="J1427" t="s">
        <v>2791</v>
      </c>
      <c r="L1427" t="s">
        <v>5582</v>
      </c>
      <c r="M1427" t="s">
        <v>2145</v>
      </c>
    </row>
    <row r="1428" spans="9:13" x14ac:dyDescent="0.25">
      <c r="I1428" t="s">
        <v>255</v>
      </c>
      <c r="J1428" t="s">
        <v>5333</v>
      </c>
      <c r="L1428" t="s">
        <v>290</v>
      </c>
      <c r="M1428" t="s">
        <v>2610</v>
      </c>
    </row>
    <row r="1429" spans="9:13" x14ac:dyDescent="0.25">
      <c r="I1429" t="s">
        <v>5421</v>
      </c>
      <c r="J1429" t="s">
        <v>6263</v>
      </c>
      <c r="L1429" t="s">
        <v>6953</v>
      </c>
      <c r="M1429" t="s">
        <v>1663</v>
      </c>
    </row>
    <row r="1430" spans="9:13" x14ac:dyDescent="0.25">
      <c r="I1430" t="s">
        <v>418</v>
      </c>
      <c r="J1430" t="s">
        <v>2924</v>
      </c>
      <c r="L1430" t="s">
        <v>314</v>
      </c>
      <c r="M1430" t="s">
        <v>2176</v>
      </c>
    </row>
    <row r="1431" spans="9:13" x14ac:dyDescent="0.25">
      <c r="I1431" t="s">
        <v>314</v>
      </c>
      <c r="J1431" t="s">
        <v>6046</v>
      </c>
      <c r="L1431" t="s">
        <v>7560</v>
      </c>
      <c r="M1431" t="s">
        <v>2061</v>
      </c>
    </row>
    <row r="1432" spans="9:13" x14ac:dyDescent="0.25">
      <c r="I1432" t="s">
        <v>6009</v>
      </c>
      <c r="J1432" t="s">
        <v>6120</v>
      </c>
      <c r="L1432" t="s">
        <v>339</v>
      </c>
      <c r="M1432" t="s">
        <v>1759</v>
      </c>
    </row>
    <row r="1433" spans="9:13" x14ac:dyDescent="0.25">
      <c r="I1433" t="s">
        <v>314</v>
      </c>
      <c r="J1433" t="s">
        <v>916</v>
      </c>
      <c r="L1433" t="s">
        <v>461</v>
      </c>
      <c r="M1433" t="s">
        <v>2267</v>
      </c>
    </row>
    <row r="1434" spans="9:13" x14ac:dyDescent="0.25">
      <c r="I1434" t="s">
        <v>3865</v>
      </c>
      <c r="J1434" t="s">
        <v>4046</v>
      </c>
      <c r="L1434" t="s">
        <v>461</v>
      </c>
      <c r="M1434" t="s">
        <v>1666</v>
      </c>
    </row>
    <row r="1435" spans="9:13" x14ac:dyDescent="0.25">
      <c r="I1435" t="s">
        <v>48</v>
      </c>
      <c r="J1435" t="s">
        <v>5529</v>
      </c>
      <c r="L1435" t="s">
        <v>314</v>
      </c>
      <c r="M1435" t="s">
        <v>1847</v>
      </c>
    </row>
    <row r="1436" spans="9:13" x14ac:dyDescent="0.25">
      <c r="I1436" t="s">
        <v>5811</v>
      </c>
      <c r="J1436" t="s">
        <v>5812</v>
      </c>
      <c r="L1436" t="s">
        <v>7986</v>
      </c>
      <c r="M1436" t="s">
        <v>3139</v>
      </c>
    </row>
    <row r="1437" spans="9:13" x14ac:dyDescent="0.25">
      <c r="I1437" t="s">
        <v>5421</v>
      </c>
      <c r="J1437" t="s">
        <v>6157</v>
      </c>
      <c r="L1437" t="s">
        <v>9</v>
      </c>
      <c r="M1437" t="s">
        <v>2272</v>
      </c>
    </row>
    <row r="1438" spans="9:13" x14ac:dyDescent="0.25">
      <c r="I1438" t="s">
        <v>93</v>
      </c>
      <c r="J1438" t="s">
        <v>6310</v>
      </c>
      <c r="L1438" t="s">
        <v>314</v>
      </c>
      <c r="M1438" t="s">
        <v>1900</v>
      </c>
    </row>
    <row r="1439" spans="9:13" x14ac:dyDescent="0.25">
      <c r="I1439" t="s">
        <v>5550</v>
      </c>
      <c r="J1439" t="s">
        <v>1164</v>
      </c>
      <c r="L1439" t="s">
        <v>394</v>
      </c>
      <c r="M1439" t="s">
        <v>2110</v>
      </c>
    </row>
    <row r="1440" spans="9:13" x14ac:dyDescent="0.25">
      <c r="I1440" t="s">
        <v>63</v>
      </c>
      <c r="J1440" t="s">
        <v>2488</v>
      </c>
      <c r="L1440" t="s">
        <v>314</v>
      </c>
      <c r="M1440" t="s">
        <v>1817</v>
      </c>
    </row>
    <row r="1441" spans="9:13" x14ac:dyDescent="0.25">
      <c r="I1441" t="s">
        <v>255</v>
      </c>
      <c r="J1441" t="s">
        <v>6129</v>
      </c>
      <c r="L1441" t="s">
        <v>314</v>
      </c>
      <c r="M1441" t="s">
        <v>2311</v>
      </c>
    </row>
    <row r="1442" spans="9:13" x14ac:dyDescent="0.25">
      <c r="I1442" t="s">
        <v>255</v>
      </c>
      <c r="J1442" t="s">
        <v>1220</v>
      </c>
      <c r="L1442" t="s">
        <v>6916</v>
      </c>
      <c r="M1442" t="s">
        <v>1669</v>
      </c>
    </row>
    <row r="1443" spans="9:13" x14ac:dyDescent="0.25">
      <c r="I1443" t="s">
        <v>6382</v>
      </c>
      <c r="J1443" t="s">
        <v>1384</v>
      </c>
      <c r="L1443" t="s">
        <v>3865</v>
      </c>
      <c r="M1443" t="s">
        <v>4310</v>
      </c>
    </row>
    <row r="1444" spans="9:13" x14ac:dyDescent="0.25">
      <c r="I1444" t="s">
        <v>2752</v>
      </c>
      <c r="J1444" t="s">
        <v>6821</v>
      </c>
      <c r="L1444" t="s">
        <v>37</v>
      </c>
      <c r="M1444" t="s">
        <v>2334</v>
      </c>
    </row>
    <row r="1445" spans="9:13" x14ac:dyDescent="0.25">
      <c r="I1445" t="s">
        <v>2752</v>
      </c>
      <c r="J1445" t="s">
        <v>6585</v>
      </c>
      <c r="L1445" t="s">
        <v>7167</v>
      </c>
      <c r="M1445" t="s">
        <v>2114</v>
      </c>
    </row>
    <row r="1446" spans="9:13" x14ac:dyDescent="0.25">
      <c r="I1446" t="s">
        <v>96</v>
      </c>
      <c r="J1446" t="s">
        <v>6759</v>
      </c>
      <c r="L1446" t="s">
        <v>123</v>
      </c>
      <c r="M1446" t="s">
        <v>7710</v>
      </c>
    </row>
    <row r="1447" spans="9:13" x14ac:dyDescent="0.25">
      <c r="I1447" t="s">
        <v>5947</v>
      </c>
      <c r="J1447" t="s">
        <v>1627</v>
      </c>
      <c r="L1447" t="s">
        <v>463</v>
      </c>
      <c r="M1447" t="s">
        <v>7018</v>
      </c>
    </row>
    <row r="1448" spans="9:13" x14ac:dyDescent="0.25">
      <c r="I1448" t="s">
        <v>2737</v>
      </c>
      <c r="J1448" t="s">
        <v>2948</v>
      </c>
      <c r="L1448" t="s">
        <v>290</v>
      </c>
      <c r="M1448" t="s">
        <v>2627</v>
      </c>
    </row>
    <row r="1449" spans="9:13" x14ac:dyDescent="0.25">
      <c r="I1449" t="s">
        <v>5421</v>
      </c>
      <c r="J1449" t="s">
        <v>5921</v>
      </c>
      <c r="L1449" t="s">
        <v>96</v>
      </c>
      <c r="M1449" t="s">
        <v>7192</v>
      </c>
    </row>
    <row r="1450" spans="9:13" x14ac:dyDescent="0.25">
      <c r="I1450" t="s">
        <v>93</v>
      </c>
      <c r="J1450" t="s">
        <v>1329</v>
      </c>
      <c r="L1450" t="s">
        <v>124</v>
      </c>
      <c r="M1450" t="s">
        <v>6957</v>
      </c>
    </row>
    <row r="1451" spans="9:13" x14ac:dyDescent="0.25">
      <c r="I1451" t="s">
        <v>360</v>
      </c>
      <c r="J1451" t="s">
        <v>8005</v>
      </c>
      <c r="L1451" t="s">
        <v>290</v>
      </c>
      <c r="M1451" t="s">
        <v>2157</v>
      </c>
    </row>
    <row r="1452" spans="9:13" x14ac:dyDescent="0.25">
      <c r="I1452" t="s">
        <v>395</v>
      </c>
      <c r="J1452" t="s">
        <v>5292</v>
      </c>
      <c r="L1452" t="s">
        <v>7631</v>
      </c>
      <c r="M1452" t="s">
        <v>2579</v>
      </c>
    </row>
    <row r="1453" spans="9:13" x14ac:dyDescent="0.25">
      <c r="I1453" t="s">
        <v>6237</v>
      </c>
      <c r="J1453" t="s">
        <v>1297</v>
      </c>
      <c r="L1453" t="s">
        <v>420</v>
      </c>
      <c r="M1453" t="s">
        <v>7539</v>
      </c>
    </row>
    <row r="1454" spans="9:13" x14ac:dyDescent="0.25">
      <c r="I1454" t="s">
        <v>96</v>
      </c>
      <c r="J1454" t="s">
        <v>1520</v>
      </c>
      <c r="L1454" t="s">
        <v>7842</v>
      </c>
      <c r="M1454" t="s">
        <v>7843</v>
      </c>
    </row>
    <row r="1455" spans="9:13" x14ac:dyDescent="0.25">
      <c r="I1455" t="s">
        <v>94</v>
      </c>
      <c r="J1455" t="s">
        <v>1064</v>
      </c>
      <c r="L1455" t="s">
        <v>290</v>
      </c>
      <c r="M1455" t="s">
        <v>2613</v>
      </c>
    </row>
    <row r="1456" spans="9:13" x14ac:dyDescent="0.25">
      <c r="I1456" t="s">
        <v>6535</v>
      </c>
      <c r="J1456" t="s">
        <v>6536</v>
      </c>
      <c r="L1456" t="s">
        <v>281</v>
      </c>
      <c r="M1456" t="s">
        <v>7385</v>
      </c>
    </row>
    <row r="1457" spans="9:13" x14ac:dyDescent="0.25">
      <c r="I1457" t="s">
        <v>6779</v>
      </c>
      <c r="J1457" t="s">
        <v>6780</v>
      </c>
      <c r="L1457" t="s">
        <v>7400</v>
      </c>
      <c r="M1457" t="s">
        <v>1948</v>
      </c>
    </row>
    <row r="1458" spans="9:13" x14ac:dyDescent="0.25">
      <c r="I1458" t="s">
        <v>46</v>
      </c>
      <c r="J1458" t="s">
        <v>1173</v>
      </c>
      <c r="L1458" t="s">
        <v>96</v>
      </c>
      <c r="M1458" t="s">
        <v>7254</v>
      </c>
    </row>
    <row r="1459" spans="9:13" x14ac:dyDescent="0.25">
      <c r="I1459" t="s">
        <v>91</v>
      </c>
      <c r="J1459" t="s">
        <v>5434</v>
      </c>
      <c r="L1459" t="s">
        <v>7150</v>
      </c>
      <c r="M1459" t="s">
        <v>7151</v>
      </c>
    </row>
    <row r="1460" spans="9:13" x14ac:dyDescent="0.25">
      <c r="I1460" t="s">
        <v>5421</v>
      </c>
      <c r="J1460" t="s">
        <v>6149</v>
      </c>
      <c r="L1460" t="s">
        <v>287</v>
      </c>
      <c r="M1460" t="s">
        <v>7780</v>
      </c>
    </row>
    <row r="1461" spans="9:13" x14ac:dyDescent="0.25">
      <c r="I1461" t="s">
        <v>6150</v>
      </c>
      <c r="J1461" t="s">
        <v>6693</v>
      </c>
      <c r="L1461" t="s">
        <v>37</v>
      </c>
      <c r="M1461" t="s">
        <v>7289</v>
      </c>
    </row>
    <row r="1462" spans="9:13" x14ac:dyDescent="0.25">
      <c r="I1462" t="s">
        <v>395</v>
      </c>
      <c r="J1462" t="s">
        <v>6094</v>
      </c>
      <c r="L1462" t="s">
        <v>11</v>
      </c>
      <c r="M1462" t="s">
        <v>7250</v>
      </c>
    </row>
    <row r="1463" spans="9:13" x14ac:dyDescent="0.25">
      <c r="I1463" t="s">
        <v>6185</v>
      </c>
      <c r="J1463" t="s">
        <v>6186</v>
      </c>
      <c r="L1463" t="s">
        <v>37</v>
      </c>
      <c r="M1463" t="s">
        <v>1705</v>
      </c>
    </row>
    <row r="1464" spans="9:13" x14ac:dyDescent="0.25">
      <c r="I1464" t="s">
        <v>2752</v>
      </c>
      <c r="J1464" t="s">
        <v>5282</v>
      </c>
      <c r="L1464" t="s">
        <v>3865</v>
      </c>
      <c r="M1464" t="s">
        <v>4307</v>
      </c>
    </row>
    <row r="1465" spans="9:13" x14ac:dyDescent="0.25">
      <c r="I1465" t="s">
        <v>2752</v>
      </c>
      <c r="J1465" t="s">
        <v>6132</v>
      </c>
      <c r="L1465" t="s">
        <v>461</v>
      </c>
      <c r="M1465" t="s">
        <v>1960</v>
      </c>
    </row>
    <row r="1466" spans="9:13" x14ac:dyDescent="0.25">
      <c r="I1466" t="s">
        <v>5421</v>
      </c>
      <c r="J1466" t="s">
        <v>6030</v>
      </c>
      <c r="L1466" t="s">
        <v>7116</v>
      </c>
      <c r="M1466" t="s">
        <v>1984</v>
      </c>
    </row>
    <row r="1467" spans="9:13" x14ac:dyDescent="0.25">
      <c r="I1467" t="s">
        <v>6528</v>
      </c>
      <c r="J1467" t="s">
        <v>6529</v>
      </c>
      <c r="L1467" t="s">
        <v>4172</v>
      </c>
      <c r="M1467" t="s">
        <v>7670</v>
      </c>
    </row>
    <row r="1468" spans="9:13" x14ac:dyDescent="0.25">
      <c r="I1468" t="s">
        <v>314</v>
      </c>
      <c r="J1468" t="s">
        <v>5291</v>
      </c>
      <c r="L1468" t="s">
        <v>461</v>
      </c>
      <c r="M1468" t="s">
        <v>2156</v>
      </c>
    </row>
    <row r="1469" spans="9:13" x14ac:dyDescent="0.25">
      <c r="I1469" t="s">
        <v>39</v>
      </c>
      <c r="J1469" t="s">
        <v>931</v>
      </c>
      <c r="L1469" t="s">
        <v>7065</v>
      </c>
      <c r="M1469" t="s">
        <v>1655</v>
      </c>
    </row>
    <row r="1470" spans="9:13" x14ac:dyDescent="0.25">
      <c r="I1470" t="s">
        <v>2752</v>
      </c>
      <c r="J1470" t="s">
        <v>5327</v>
      </c>
      <c r="L1470" t="s">
        <v>7442</v>
      </c>
      <c r="M1470" t="s">
        <v>2302</v>
      </c>
    </row>
    <row r="1471" spans="9:13" x14ac:dyDescent="0.25">
      <c r="I1471" t="s">
        <v>314</v>
      </c>
      <c r="J1471" t="s">
        <v>1608</v>
      </c>
      <c r="L1471" t="s">
        <v>7366</v>
      </c>
      <c r="M1471" t="s">
        <v>1713</v>
      </c>
    </row>
    <row r="1472" spans="9:13" x14ac:dyDescent="0.25">
      <c r="I1472" t="s">
        <v>39</v>
      </c>
      <c r="J1472" t="s">
        <v>1372</v>
      </c>
      <c r="L1472" t="s">
        <v>2752</v>
      </c>
      <c r="M1472" t="s">
        <v>3249</v>
      </c>
    </row>
    <row r="1473" spans="9:13" x14ac:dyDescent="0.25">
      <c r="I1473" t="s">
        <v>39</v>
      </c>
      <c r="J1473" t="s">
        <v>1601</v>
      </c>
      <c r="L1473" t="s">
        <v>46</v>
      </c>
      <c r="M1473" t="s">
        <v>1657</v>
      </c>
    </row>
    <row r="1474" spans="9:13" x14ac:dyDescent="0.25">
      <c r="I1474" t="s">
        <v>5799</v>
      </c>
      <c r="J1474" t="s">
        <v>1070</v>
      </c>
      <c r="L1474" t="s">
        <v>461</v>
      </c>
      <c r="M1474" t="s">
        <v>2242</v>
      </c>
    </row>
    <row r="1475" spans="9:13" x14ac:dyDescent="0.25">
      <c r="I1475" t="s">
        <v>395</v>
      </c>
      <c r="J1475" t="s">
        <v>5437</v>
      </c>
      <c r="L1475" t="s">
        <v>4172</v>
      </c>
      <c r="M1475" t="s">
        <v>4193</v>
      </c>
    </row>
    <row r="1476" spans="9:13" x14ac:dyDescent="0.25">
      <c r="I1476" t="s">
        <v>4442</v>
      </c>
      <c r="J1476" t="s">
        <v>5298</v>
      </c>
      <c r="L1476" t="s">
        <v>36</v>
      </c>
      <c r="M1476" t="s">
        <v>7974</v>
      </c>
    </row>
    <row r="1477" spans="9:13" x14ac:dyDescent="0.25">
      <c r="I1477" t="s">
        <v>5421</v>
      </c>
      <c r="J1477" t="s">
        <v>6389</v>
      </c>
      <c r="L1477" t="s">
        <v>312</v>
      </c>
      <c r="M1477" t="s">
        <v>2174</v>
      </c>
    </row>
    <row r="1478" spans="9:13" x14ac:dyDescent="0.25">
      <c r="I1478" t="s">
        <v>395</v>
      </c>
      <c r="J1478" t="s">
        <v>5906</v>
      </c>
      <c r="L1478" t="s">
        <v>312</v>
      </c>
      <c r="M1478" t="s">
        <v>2027</v>
      </c>
    </row>
    <row r="1479" spans="9:13" x14ac:dyDescent="0.25">
      <c r="I1479" t="s">
        <v>5879</v>
      </c>
      <c r="J1479" t="s">
        <v>1651</v>
      </c>
      <c r="L1479" t="s">
        <v>281</v>
      </c>
      <c r="M1479" t="s">
        <v>7440</v>
      </c>
    </row>
    <row r="1480" spans="9:13" x14ac:dyDescent="0.25">
      <c r="I1480" t="s">
        <v>2752</v>
      </c>
      <c r="J1480" t="s">
        <v>4131</v>
      </c>
      <c r="L1480" t="s">
        <v>312</v>
      </c>
      <c r="M1480" t="s">
        <v>2365</v>
      </c>
    </row>
    <row r="1481" spans="9:13" x14ac:dyDescent="0.25">
      <c r="I1481" t="s">
        <v>2752</v>
      </c>
      <c r="J1481" t="s">
        <v>2830</v>
      </c>
      <c r="L1481" t="s">
        <v>3865</v>
      </c>
      <c r="M1481" t="s">
        <v>4314</v>
      </c>
    </row>
    <row r="1482" spans="9:13" x14ac:dyDescent="0.25">
      <c r="I1482" t="s">
        <v>47</v>
      </c>
      <c r="J1482" t="s">
        <v>835</v>
      </c>
      <c r="L1482" t="s">
        <v>314</v>
      </c>
      <c r="M1482" t="s">
        <v>1772</v>
      </c>
    </row>
    <row r="1483" spans="9:13" x14ac:dyDescent="0.25">
      <c r="I1483" t="s">
        <v>5308</v>
      </c>
      <c r="J1483" t="s">
        <v>5309</v>
      </c>
      <c r="L1483" t="s">
        <v>37</v>
      </c>
      <c r="M1483" t="s">
        <v>7455</v>
      </c>
    </row>
    <row r="1484" spans="9:13" x14ac:dyDescent="0.25">
      <c r="I1484" t="s">
        <v>319</v>
      </c>
      <c r="J1484" t="s">
        <v>6886</v>
      </c>
      <c r="L1484" t="s">
        <v>314</v>
      </c>
      <c r="M1484" t="s">
        <v>2196</v>
      </c>
    </row>
    <row r="1485" spans="9:13" x14ac:dyDescent="0.25">
      <c r="I1485" t="s">
        <v>3865</v>
      </c>
      <c r="J1485" t="s">
        <v>4130</v>
      </c>
      <c r="L1485" t="s">
        <v>62</v>
      </c>
      <c r="M1485" t="s">
        <v>7700</v>
      </c>
    </row>
    <row r="1486" spans="9:13" x14ac:dyDescent="0.25">
      <c r="I1486" t="s">
        <v>255</v>
      </c>
      <c r="J1486" t="s">
        <v>1371</v>
      </c>
      <c r="L1486" t="s">
        <v>21</v>
      </c>
      <c r="M1486" t="s">
        <v>2159</v>
      </c>
    </row>
    <row r="1487" spans="9:13" x14ac:dyDescent="0.25">
      <c r="I1487" t="s">
        <v>39</v>
      </c>
      <c r="J1487" t="s">
        <v>1528</v>
      </c>
      <c r="L1487" t="s">
        <v>37</v>
      </c>
      <c r="M1487" t="s">
        <v>2025</v>
      </c>
    </row>
    <row r="1488" spans="9:13" x14ac:dyDescent="0.25">
      <c r="I1488" t="s">
        <v>5421</v>
      </c>
      <c r="J1488" t="s">
        <v>5834</v>
      </c>
      <c r="L1488" t="s">
        <v>307</v>
      </c>
      <c r="M1488" t="s">
        <v>7638</v>
      </c>
    </row>
    <row r="1489" spans="9:13" x14ac:dyDescent="0.25">
      <c r="I1489" t="s">
        <v>6130</v>
      </c>
      <c r="J1489" t="s">
        <v>6131</v>
      </c>
      <c r="L1489" t="s">
        <v>37</v>
      </c>
      <c r="M1489" t="s">
        <v>2282</v>
      </c>
    </row>
    <row r="1490" spans="9:13" x14ac:dyDescent="0.25">
      <c r="I1490" t="s">
        <v>5421</v>
      </c>
      <c r="J1490" t="s">
        <v>6500</v>
      </c>
      <c r="L1490" t="s">
        <v>461</v>
      </c>
      <c r="M1490" t="s">
        <v>6924</v>
      </c>
    </row>
    <row r="1491" spans="9:13" x14ac:dyDescent="0.25">
      <c r="I1491" t="s">
        <v>5421</v>
      </c>
      <c r="J1491" t="s">
        <v>5422</v>
      </c>
      <c r="L1491" t="s">
        <v>310</v>
      </c>
      <c r="M1491" t="s">
        <v>2226</v>
      </c>
    </row>
    <row r="1492" spans="9:13" x14ac:dyDescent="0.25">
      <c r="I1492" t="s">
        <v>554</v>
      </c>
      <c r="J1492" t="s">
        <v>1232</v>
      </c>
      <c r="L1492" t="s">
        <v>255</v>
      </c>
      <c r="M1492" t="s">
        <v>7264</v>
      </c>
    </row>
    <row r="1493" spans="9:13" x14ac:dyDescent="0.25">
      <c r="I1493" t="s">
        <v>39</v>
      </c>
      <c r="J1493" t="s">
        <v>1486</v>
      </c>
      <c r="L1493" t="s">
        <v>464</v>
      </c>
      <c r="M1493" t="s">
        <v>1788</v>
      </c>
    </row>
    <row r="1494" spans="9:13" x14ac:dyDescent="0.25">
      <c r="I1494" t="s">
        <v>255</v>
      </c>
      <c r="J1494" t="s">
        <v>1114</v>
      </c>
      <c r="L1494" t="s">
        <v>7047</v>
      </c>
      <c r="M1494" t="s">
        <v>7709</v>
      </c>
    </row>
    <row r="1495" spans="9:13" x14ac:dyDescent="0.25">
      <c r="I1495" t="s">
        <v>6483</v>
      </c>
      <c r="J1495" t="s">
        <v>6484</v>
      </c>
      <c r="L1495" t="s">
        <v>124</v>
      </c>
      <c r="M1495" t="s">
        <v>7967</v>
      </c>
    </row>
    <row r="1496" spans="9:13" x14ac:dyDescent="0.25">
      <c r="I1496" t="s">
        <v>319</v>
      </c>
      <c r="J1496" t="s">
        <v>5409</v>
      </c>
      <c r="L1496" t="s">
        <v>284</v>
      </c>
      <c r="M1496" t="s">
        <v>3084</v>
      </c>
    </row>
    <row r="1497" spans="9:13" x14ac:dyDescent="0.25">
      <c r="I1497" t="s">
        <v>5682</v>
      </c>
      <c r="J1497" t="s">
        <v>5683</v>
      </c>
      <c r="L1497" t="s">
        <v>123</v>
      </c>
      <c r="M1497" t="s">
        <v>7441</v>
      </c>
    </row>
    <row r="1498" spans="9:13" x14ac:dyDescent="0.25">
      <c r="I1498" t="s">
        <v>6125</v>
      </c>
      <c r="J1498" t="s">
        <v>6126</v>
      </c>
      <c r="L1498" t="s">
        <v>314</v>
      </c>
      <c r="M1498" t="s">
        <v>2187</v>
      </c>
    </row>
    <row r="1499" spans="9:13" x14ac:dyDescent="0.25">
      <c r="I1499" t="s">
        <v>255</v>
      </c>
      <c r="J1499" t="s">
        <v>1092</v>
      </c>
      <c r="L1499" t="s">
        <v>4877</v>
      </c>
      <c r="M1499" t="s">
        <v>7588</v>
      </c>
    </row>
    <row r="1500" spans="9:13" x14ac:dyDescent="0.25">
      <c r="I1500" t="s">
        <v>5860</v>
      </c>
      <c r="J1500" t="s">
        <v>1096</v>
      </c>
      <c r="L1500" t="s">
        <v>314</v>
      </c>
      <c r="M1500" t="s">
        <v>1767</v>
      </c>
    </row>
    <row r="1501" spans="9:13" x14ac:dyDescent="0.25">
      <c r="I1501" t="s">
        <v>3865</v>
      </c>
      <c r="J1501" t="s">
        <v>5249</v>
      </c>
      <c r="L1501" t="s">
        <v>37</v>
      </c>
      <c r="M1501" t="s">
        <v>2319</v>
      </c>
    </row>
    <row r="1502" spans="9:13" x14ac:dyDescent="0.25">
      <c r="I1502" t="s">
        <v>395</v>
      </c>
      <c r="J1502" t="s">
        <v>6264</v>
      </c>
      <c r="L1502" t="s">
        <v>314</v>
      </c>
      <c r="M1502" t="s">
        <v>1660</v>
      </c>
    </row>
    <row r="1503" spans="9:13" x14ac:dyDescent="0.25">
      <c r="I1503" t="s">
        <v>5660</v>
      </c>
      <c r="J1503" t="s">
        <v>5661</v>
      </c>
      <c r="L1503" t="s">
        <v>287</v>
      </c>
      <c r="M1503" t="s">
        <v>7625</v>
      </c>
    </row>
    <row r="1504" spans="9:13" x14ac:dyDescent="0.25">
      <c r="I1504" t="s">
        <v>408</v>
      </c>
      <c r="J1504" t="s">
        <v>6245</v>
      </c>
      <c r="L1504" t="s">
        <v>3920</v>
      </c>
      <c r="M1504" t="s">
        <v>6911</v>
      </c>
    </row>
    <row r="1505" spans="9:13" x14ac:dyDescent="0.25">
      <c r="I1505" t="s">
        <v>6182</v>
      </c>
      <c r="J1505" t="s">
        <v>6183</v>
      </c>
      <c r="L1505" t="s">
        <v>124</v>
      </c>
      <c r="M1505" t="s">
        <v>7902</v>
      </c>
    </row>
    <row r="1506" spans="9:13" x14ac:dyDescent="0.25">
      <c r="I1506" t="s">
        <v>5567</v>
      </c>
      <c r="J1506" t="s">
        <v>5568</v>
      </c>
      <c r="L1506" t="s">
        <v>4848</v>
      </c>
      <c r="M1506" t="s">
        <v>3259</v>
      </c>
    </row>
    <row r="1507" spans="9:13" x14ac:dyDescent="0.25">
      <c r="I1507" t="s">
        <v>5421</v>
      </c>
      <c r="J1507" t="s">
        <v>5707</v>
      </c>
      <c r="L1507" t="s">
        <v>124</v>
      </c>
      <c r="M1507" t="s">
        <v>7312</v>
      </c>
    </row>
    <row r="1508" spans="9:13" x14ac:dyDescent="0.25">
      <c r="I1508" t="s">
        <v>124</v>
      </c>
      <c r="J1508" t="s">
        <v>5901</v>
      </c>
      <c r="L1508" t="s">
        <v>287</v>
      </c>
      <c r="M1508" t="s">
        <v>7153</v>
      </c>
    </row>
    <row r="1509" spans="9:13" x14ac:dyDescent="0.25">
      <c r="I1509" t="s">
        <v>314</v>
      </c>
      <c r="J1509" t="s">
        <v>1261</v>
      </c>
      <c r="L1509" t="s">
        <v>7587</v>
      </c>
      <c r="M1509" t="s">
        <v>1980</v>
      </c>
    </row>
    <row r="1510" spans="9:13" x14ac:dyDescent="0.25">
      <c r="I1510" t="s">
        <v>6150</v>
      </c>
      <c r="J1510" t="s">
        <v>6795</v>
      </c>
      <c r="L1510" t="s">
        <v>314</v>
      </c>
      <c r="M1510" t="s">
        <v>1898</v>
      </c>
    </row>
    <row r="1511" spans="9:13" x14ac:dyDescent="0.25">
      <c r="I1511" t="s">
        <v>6770</v>
      </c>
      <c r="J1511" t="s">
        <v>6771</v>
      </c>
      <c r="L1511" t="s">
        <v>279</v>
      </c>
      <c r="M1511" t="s">
        <v>7509</v>
      </c>
    </row>
    <row r="1512" spans="9:13" x14ac:dyDescent="0.25">
      <c r="I1512" t="s">
        <v>5421</v>
      </c>
      <c r="J1512" t="s">
        <v>5538</v>
      </c>
      <c r="L1512" t="s">
        <v>46</v>
      </c>
      <c r="M1512" t="s">
        <v>2045</v>
      </c>
    </row>
    <row r="1513" spans="9:13" x14ac:dyDescent="0.25">
      <c r="I1513" t="s">
        <v>5650</v>
      </c>
      <c r="J1513" t="s">
        <v>979</v>
      </c>
      <c r="L1513" t="s">
        <v>37</v>
      </c>
      <c r="M1513" t="s">
        <v>3161</v>
      </c>
    </row>
    <row r="1514" spans="9:13" x14ac:dyDescent="0.25">
      <c r="I1514" t="s">
        <v>4788</v>
      </c>
      <c r="J1514" t="s">
        <v>5866</v>
      </c>
      <c r="L1514" t="s">
        <v>21</v>
      </c>
      <c r="M1514" t="s">
        <v>6954</v>
      </c>
    </row>
    <row r="1515" spans="9:13" x14ac:dyDescent="0.25">
      <c r="I1515" t="s">
        <v>551</v>
      </c>
      <c r="J1515" t="s">
        <v>2827</v>
      </c>
      <c r="L1515" t="s">
        <v>6027</v>
      </c>
      <c r="M1515" t="s">
        <v>2170</v>
      </c>
    </row>
    <row r="1516" spans="9:13" x14ac:dyDescent="0.25">
      <c r="I1516" t="s">
        <v>255</v>
      </c>
      <c r="J1516" t="s">
        <v>1589</v>
      </c>
      <c r="L1516" t="s">
        <v>7309</v>
      </c>
      <c r="M1516" t="s">
        <v>2087</v>
      </c>
    </row>
    <row r="1517" spans="9:13" x14ac:dyDescent="0.25">
      <c r="I1517" t="s">
        <v>123</v>
      </c>
      <c r="J1517" t="s">
        <v>1058</v>
      </c>
      <c r="L1517" t="s">
        <v>7352</v>
      </c>
      <c r="M1517" t="s">
        <v>7353</v>
      </c>
    </row>
    <row r="1518" spans="9:13" x14ac:dyDescent="0.25">
      <c r="I1518" t="s">
        <v>6492</v>
      </c>
      <c r="J1518" t="s">
        <v>1439</v>
      </c>
      <c r="L1518" t="s">
        <v>461</v>
      </c>
      <c r="M1518" t="s">
        <v>7686</v>
      </c>
    </row>
    <row r="1519" spans="9:13" x14ac:dyDescent="0.25">
      <c r="I1519" t="s">
        <v>5772</v>
      </c>
      <c r="J1519" t="s">
        <v>1148</v>
      </c>
      <c r="L1519" t="s">
        <v>7086</v>
      </c>
      <c r="M1519" t="s">
        <v>3177</v>
      </c>
    </row>
    <row r="1520" spans="9:13" x14ac:dyDescent="0.25">
      <c r="I1520" t="s">
        <v>5918</v>
      </c>
      <c r="J1520" t="s">
        <v>1122</v>
      </c>
      <c r="L1520" t="s">
        <v>314</v>
      </c>
      <c r="M1520" t="s">
        <v>1883</v>
      </c>
    </row>
    <row r="1521" spans="9:13" x14ac:dyDescent="0.25">
      <c r="I1521" t="s">
        <v>5587</v>
      </c>
      <c r="J1521" t="s">
        <v>948</v>
      </c>
      <c r="L1521" t="s">
        <v>281</v>
      </c>
      <c r="M1521" t="s">
        <v>3229</v>
      </c>
    </row>
    <row r="1522" spans="9:13" x14ac:dyDescent="0.25">
      <c r="I1522" t="s">
        <v>312</v>
      </c>
      <c r="J1522" t="s">
        <v>1206</v>
      </c>
      <c r="L1522" t="s">
        <v>2731</v>
      </c>
      <c r="M1522" t="s">
        <v>3083</v>
      </c>
    </row>
    <row r="1523" spans="9:13" x14ac:dyDescent="0.25">
      <c r="I1523" t="s">
        <v>254</v>
      </c>
      <c r="J1523" t="s">
        <v>5570</v>
      </c>
      <c r="L1523" t="s">
        <v>49</v>
      </c>
      <c r="M1523" t="s">
        <v>7064</v>
      </c>
    </row>
    <row r="1524" spans="9:13" x14ac:dyDescent="0.25">
      <c r="I1524" t="s">
        <v>5447</v>
      </c>
      <c r="J1524" t="s">
        <v>888</v>
      </c>
      <c r="L1524" t="s">
        <v>7371</v>
      </c>
      <c r="M1524" t="s">
        <v>7772</v>
      </c>
    </row>
    <row r="1525" spans="9:13" x14ac:dyDescent="0.25">
      <c r="I1525" t="s">
        <v>39</v>
      </c>
      <c r="J1525" t="s">
        <v>993</v>
      </c>
      <c r="L1525" t="s">
        <v>281</v>
      </c>
      <c r="M1525" t="s">
        <v>3125</v>
      </c>
    </row>
    <row r="1526" spans="9:13" x14ac:dyDescent="0.25">
      <c r="I1526" t="s">
        <v>96</v>
      </c>
      <c r="J1526" t="s">
        <v>779</v>
      </c>
      <c r="L1526" t="s">
        <v>3865</v>
      </c>
      <c r="M1526" t="s">
        <v>4176</v>
      </c>
    </row>
    <row r="1527" spans="9:13" x14ac:dyDescent="0.25">
      <c r="I1527" t="s">
        <v>6437</v>
      </c>
      <c r="J1527" t="s">
        <v>6438</v>
      </c>
      <c r="L1527" t="s">
        <v>2362</v>
      </c>
      <c r="M1527" t="s">
        <v>4284</v>
      </c>
    </row>
    <row r="1528" spans="9:13" x14ac:dyDescent="0.25">
      <c r="I1528" t="s">
        <v>314</v>
      </c>
      <c r="J1528" t="s">
        <v>6259</v>
      </c>
      <c r="L1528" t="s">
        <v>123</v>
      </c>
      <c r="M1528" t="s">
        <v>1851</v>
      </c>
    </row>
    <row r="1529" spans="9:13" x14ac:dyDescent="0.25">
      <c r="I1529" t="s">
        <v>6160</v>
      </c>
      <c r="J1529" t="s">
        <v>1260</v>
      </c>
      <c r="L1529" t="s">
        <v>7241</v>
      </c>
      <c r="M1529" t="s">
        <v>1977</v>
      </c>
    </row>
    <row r="1530" spans="9:13" x14ac:dyDescent="0.25">
      <c r="I1530" t="s">
        <v>6403</v>
      </c>
      <c r="J1530" t="s">
        <v>6404</v>
      </c>
      <c r="L1530" t="s">
        <v>310</v>
      </c>
      <c r="M1530" t="s">
        <v>3240</v>
      </c>
    </row>
    <row r="1531" spans="9:13" x14ac:dyDescent="0.25">
      <c r="I1531" t="s">
        <v>5246</v>
      </c>
      <c r="J1531" t="s">
        <v>5247</v>
      </c>
      <c r="L1531" t="s">
        <v>554</v>
      </c>
      <c r="M1531" t="s">
        <v>1889</v>
      </c>
    </row>
    <row r="1532" spans="9:13" x14ac:dyDescent="0.25">
      <c r="I1532" t="s">
        <v>6024</v>
      </c>
      <c r="J1532" t="s">
        <v>6025</v>
      </c>
      <c r="L1532" t="s">
        <v>554</v>
      </c>
      <c r="M1532" t="s">
        <v>1889</v>
      </c>
    </row>
    <row r="1533" spans="9:13" x14ac:dyDescent="0.25">
      <c r="I1533" t="s">
        <v>314</v>
      </c>
      <c r="J1533" t="s">
        <v>6283</v>
      </c>
      <c r="L1533" t="s">
        <v>124</v>
      </c>
      <c r="M1533" t="s">
        <v>1696</v>
      </c>
    </row>
    <row r="1534" spans="9:13" x14ac:dyDescent="0.25">
      <c r="I1534" t="s">
        <v>314</v>
      </c>
      <c r="J1534" t="s">
        <v>1202</v>
      </c>
      <c r="L1534" t="s">
        <v>2362</v>
      </c>
      <c r="M1534" t="s">
        <v>4153</v>
      </c>
    </row>
    <row r="1535" spans="9:13" x14ac:dyDescent="0.25">
      <c r="I1535" t="s">
        <v>314</v>
      </c>
      <c r="J1535" t="s">
        <v>1533</v>
      </c>
      <c r="L1535" t="s">
        <v>314</v>
      </c>
      <c r="M1535" t="s">
        <v>2095</v>
      </c>
    </row>
    <row r="1536" spans="9:13" x14ac:dyDescent="0.25">
      <c r="I1536" t="s">
        <v>314</v>
      </c>
      <c r="J1536" t="s">
        <v>804</v>
      </c>
      <c r="L1536" t="s">
        <v>554</v>
      </c>
      <c r="M1536" t="s">
        <v>7892</v>
      </c>
    </row>
    <row r="1537" spans="9:13" x14ac:dyDescent="0.25">
      <c r="I1537" t="s">
        <v>551</v>
      </c>
      <c r="J1537" t="s">
        <v>2952</v>
      </c>
      <c r="L1537" t="s">
        <v>281</v>
      </c>
      <c r="M1537" t="s">
        <v>3200</v>
      </c>
    </row>
    <row r="1538" spans="9:13" x14ac:dyDescent="0.25">
      <c r="I1538" t="s">
        <v>39</v>
      </c>
      <c r="J1538" t="s">
        <v>1339</v>
      </c>
      <c r="L1538" t="s">
        <v>400</v>
      </c>
      <c r="M1538" t="s">
        <v>7969</v>
      </c>
    </row>
    <row r="1539" spans="9:13" x14ac:dyDescent="0.25">
      <c r="I1539" t="s">
        <v>5682</v>
      </c>
      <c r="J1539" t="s">
        <v>6588</v>
      </c>
      <c r="L1539" t="s">
        <v>7026</v>
      </c>
      <c r="M1539" t="s">
        <v>7739</v>
      </c>
    </row>
    <row r="1540" spans="9:13" x14ac:dyDescent="0.25">
      <c r="I1540" t="s">
        <v>39</v>
      </c>
      <c r="J1540" t="s">
        <v>802</v>
      </c>
      <c r="L1540" t="s">
        <v>7059</v>
      </c>
      <c r="M1540" t="s">
        <v>3184</v>
      </c>
    </row>
    <row r="1541" spans="9:13" x14ac:dyDescent="0.25">
      <c r="I1541" t="s">
        <v>551</v>
      </c>
      <c r="J1541" t="s">
        <v>2784</v>
      </c>
      <c r="L1541" t="s">
        <v>96</v>
      </c>
      <c r="M1541" t="s">
        <v>7984</v>
      </c>
    </row>
    <row r="1542" spans="9:13" x14ac:dyDescent="0.25">
      <c r="I1542" t="s">
        <v>5539</v>
      </c>
      <c r="J1542" t="s">
        <v>1345</v>
      </c>
      <c r="L1542" t="s">
        <v>316</v>
      </c>
      <c r="M1542" t="s">
        <v>3135</v>
      </c>
    </row>
    <row r="1543" spans="9:13" x14ac:dyDescent="0.25">
      <c r="I1543" t="s">
        <v>63</v>
      </c>
      <c r="J1543" t="s">
        <v>2502</v>
      </c>
      <c r="L1543" t="s">
        <v>7280</v>
      </c>
      <c r="M1543" t="s">
        <v>3087</v>
      </c>
    </row>
    <row r="1544" spans="9:13" x14ac:dyDescent="0.25">
      <c r="I1544" t="s">
        <v>36</v>
      </c>
      <c r="J1544" t="s">
        <v>1594</v>
      </c>
      <c r="L1544" t="s">
        <v>2747</v>
      </c>
      <c r="M1544" t="s">
        <v>3218</v>
      </c>
    </row>
    <row r="1545" spans="9:13" x14ac:dyDescent="0.25">
      <c r="I1545" t="s">
        <v>2734</v>
      </c>
      <c r="J1545" t="s">
        <v>2893</v>
      </c>
      <c r="L1545" t="s">
        <v>2747</v>
      </c>
      <c r="M1545" t="s">
        <v>3153</v>
      </c>
    </row>
    <row r="1546" spans="9:13" x14ac:dyDescent="0.25">
      <c r="I1546" t="s">
        <v>6619</v>
      </c>
      <c r="J1546" t="s">
        <v>6620</v>
      </c>
      <c r="L1546" t="s">
        <v>2752</v>
      </c>
      <c r="M1546" t="s">
        <v>3110</v>
      </c>
    </row>
    <row r="1547" spans="9:13" x14ac:dyDescent="0.25">
      <c r="I1547" t="s">
        <v>314</v>
      </c>
      <c r="J1547" t="s">
        <v>5569</v>
      </c>
      <c r="L1547" t="s">
        <v>2752</v>
      </c>
      <c r="M1547" t="s">
        <v>3221</v>
      </c>
    </row>
    <row r="1548" spans="9:13" x14ac:dyDescent="0.25">
      <c r="I1548" t="s">
        <v>39</v>
      </c>
      <c r="J1548" t="s">
        <v>1355</v>
      </c>
      <c r="L1548" t="s">
        <v>2747</v>
      </c>
      <c r="M1548" t="s">
        <v>3263</v>
      </c>
    </row>
    <row r="1549" spans="9:13" x14ac:dyDescent="0.25">
      <c r="I1549" t="s">
        <v>93</v>
      </c>
      <c r="J1549" t="s">
        <v>6653</v>
      </c>
      <c r="L1549" t="s">
        <v>2747</v>
      </c>
      <c r="M1549" t="s">
        <v>3247</v>
      </c>
    </row>
    <row r="1550" spans="9:13" x14ac:dyDescent="0.25">
      <c r="I1550" t="s">
        <v>339</v>
      </c>
      <c r="J1550" t="s">
        <v>5278</v>
      </c>
      <c r="L1550" t="s">
        <v>2745</v>
      </c>
      <c r="M1550" t="s">
        <v>3244</v>
      </c>
    </row>
    <row r="1551" spans="9:13" x14ac:dyDescent="0.25">
      <c r="I1551" t="s">
        <v>37</v>
      </c>
      <c r="J1551" t="s">
        <v>869</v>
      </c>
      <c r="L1551" t="s">
        <v>37</v>
      </c>
      <c r="M1551" t="s">
        <v>2235</v>
      </c>
    </row>
    <row r="1552" spans="9:13" x14ac:dyDescent="0.25">
      <c r="I1552" t="s">
        <v>5439</v>
      </c>
      <c r="J1552" t="s">
        <v>1095</v>
      </c>
      <c r="L1552" t="s">
        <v>6977</v>
      </c>
      <c r="M1552" t="s">
        <v>2228</v>
      </c>
    </row>
    <row r="1553" spans="9:13" x14ac:dyDescent="0.25">
      <c r="I1553" t="s">
        <v>2743</v>
      </c>
      <c r="J1553" t="s">
        <v>4096</v>
      </c>
      <c r="L1553" t="s">
        <v>464</v>
      </c>
      <c r="M1553" t="s">
        <v>2089</v>
      </c>
    </row>
    <row r="1554" spans="9:13" x14ac:dyDescent="0.25">
      <c r="I1554" t="s">
        <v>6466</v>
      </c>
      <c r="J1554" t="s">
        <v>2540</v>
      </c>
      <c r="L1554" t="s">
        <v>123</v>
      </c>
      <c r="M1554" t="s">
        <v>2229</v>
      </c>
    </row>
    <row r="1555" spans="9:13" x14ac:dyDescent="0.25">
      <c r="I1555" t="s">
        <v>39</v>
      </c>
      <c r="J1555" t="s">
        <v>791</v>
      </c>
      <c r="L1555" t="s">
        <v>4442</v>
      </c>
      <c r="M1555" t="s">
        <v>6943</v>
      </c>
    </row>
    <row r="1556" spans="9:13" x14ac:dyDescent="0.25">
      <c r="I1556" t="s">
        <v>5772</v>
      </c>
      <c r="J1556" t="s">
        <v>6569</v>
      </c>
      <c r="L1556" t="s">
        <v>36</v>
      </c>
      <c r="M1556" t="s">
        <v>7340</v>
      </c>
    </row>
    <row r="1557" spans="9:13" x14ac:dyDescent="0.25">
      <c r="I1557" t="s">
        <v>21</v>
      </c>
      <c r="J1557" t="s">
        <v>1295</v>
      </c>
      <c r="L1557" t="s">
        <v>279</v>
      </c>
      <c r="M1557" t="s">
        <v>7935</v>
      </c>
    </row>
    <row r="1558" spans="9:13" x14ac:dyDescent="0.25">
      <c r="I1558" t="s">
        <v>395</v>
      </c>
      <c r="J1558" t="s">
        <v>963</v>
      </c>
      <c r="L1558" t="s">
        <v>554</v>
      </c>
      <c r="M1558" t="s">
        <v>7577</v>
      </c>
    </row>
    <row r="1559" spans="9:13" x14ac:dyDescent="0.25">
      <c r="I1559" t="s">
        <v>551</v>
      </c>
      <c r="J1559" t="s">
        <v>1473</v>
      </c>
      <c r="L1559" t="s">
        <v>393</v>
      </c>
      <c r="M1559" t="s">
        <v>2106</v>
      </c>
    </row>
    <row r="1560" spans="9:13" x14ac:dyDescent="0.25">
      <c r="I1560" t="s">
        <v>39</v>
      </c>
      <c r="J1560" t="s">
        <v>1442</v>
      </c>
      <c r="L1560" t="s">
        <v>461</v>
      </c>
      <c r="M1560" t="s">
        <v>1822</v>
      </c>
    </row>
    <row r="1561" spans="9:13" x14ac:dyDescent="0.25">
      <c r="I1561" t="s">
        <v>554</v>
      </c>
      <c r="J1561" t="s">
        <v>8006</v>
      </c>
      <c r="L1561" t="s">
        <v>287</v>
      </c>
      <c r="M1561" t="s">
        <v>7087</v>
      </c>
    </row>
    <row r="1562" spans="9:13" x14ac:dyDescent="0.25">
      <c r="I1562" t="s">
        <v>554</v>
      </c>
      <c r="J1562" t="s">
        <v>5785</v>
      </c>
      <c r="L1562" t="s">
        <v>37</v>
      </c>
      <c r="M1562" t="s">
        <v>6947</v>
      </c>
    </row>
    <row r="1563" spans="9:13" x14ac:dyDescent="0.25">
      <c r="I1563" t="s">
        <v>319</v>
      </c>
      <c r="J1563" t="s">
        <v>2802</v>
      </c>
      <c r="L1563" t="s">
        <v>47</v>
      </c>
      <c r="M1563" t="s">
        <v>7199</v>
      </c>
    </row>
    <row r="1564" spans="9:13" x14ac:dyDescent="0.25">
      <c r="I1564" t="s">
        <v>5669</v>
      </c>
      <c r="J1564" t="s">
        <v>996</v>
      </c>
      <c r="L1564" t="s">
        <v>464</v>
      </c>
      <c r="M1564" t="s">
        <v>2101</v>
      </c>
    </row>
    <row r="1565" spans="9:13" x14ac:dyDescent="0.25">
      <c r="I1565" t="s">
        <v>312</v>
      </c>
      <c r="J1565" t="s">
        <v>1265</v>
      </c>
      <c r="L1565" t="s">
        <v>319</v>
      </c>
      <c r="M1565" t="s">
        <v>3230</v>
      </c>
    </row>
    <row r="1566" spans="9:13" x14ac:dyDescent="0.25">
      <c r="I1566" t="s">
        <v>5713</v>
      </c>
      <c r="J1566" t="s">
        <v>1020</v>
      </c>
      <c r="L1566" t="s">
        <v>46</v>
      </c>
      <c r="M1566" t="s">
        <v>1884</v>
      </c>
    </row>
    <row r="1567" spans="9:13" x14ac:dyDescent="0.25">
      <c r="I1567" t="s">
        <v>314</v>
      </c>
      <c r="J1567" t="s">
        <v>5667</v>
      </c>
      <c r="L1567" t="s">
        <v>36</v>
      </c>
      <c r="M1567" t="s">
        <v>7713</v>
      </c>
    </row>
    <row r="1568" spans="9:13" x14ac:dyDescent="0.25">
      <c r="I1568" t="s">
        <v>96</v>
      </c>
      <c r="J1568" t="s">
        <v>1387</v>
      </c>
      <c r="L1568" t="s">
        <v>255</v>
      </c>
      <c r="M1568" t="s">
        <v>1706</v>
      </c>
    </row>
    <row r="1569" spans="9:13" x14ac:dyDescent="0.25">
      <c r="I1569" t="s">
        <v>551</v>
      </c>
      <c r="J1569" t="s">
        <v>5791</v>
      </c>
      <c r="L1569" t="s">
        <v>7208</v>
      </c>
      <c r="M1569" t="s">
        <v>1852</v>
      </c>
    </row>
    <row r="1570" spans="9:13" x14ac:dyDescent="0.25">
      <c r="I1570" t="s">
        <v>2777</v>
      </c>
      <c r="J1570" t="s">
        <v>2846</v>
      </c>
      <c r="L1570" t="s">
        <v>312</v>
      </c>
      <c r="M1570" t="s">
        <v>1656</v>
      </c>
    </row>
    <row r="1571" spans="9:13" x14ac:dyDescent="0.25">
      <c r="I1571" t="s">
        <v>39</v>
      </c>
      <c r="J1571" t="s">
        <v>837</v>
      </c>
      <c r="L1571" t="s">
        <v>7371</v>
      </c>
      <c r="M1571" t="s">
        <v>7372</v>
      </c>
    </row>
    <row r="1572" spans="9:13" x14ac:dyDescent="0.25">
      <c r="I1572" t="s">
        <v>123</v>
      </c>
      <c r="J1572" t="s">
        <v>920</v>
      </c>
      <c r="L1572" t="s">
        <v>314</v>
      </c>
      <c r="M1572" t="s">
        <v>1834</v>
      </c>
    </row>
    <row r="1573" spans="9:13" x14ac:dyDescent="0.25">
      <c r="I1573" t="s">
        <v>395</v>
      </c>
      <c r="J1573" t="s">
        <v>1637</v>
      </c>
      <c r="L1573" t="s">
        <v>7182</v>
      </c>
      <c r="M1573" t="s">
        <v>7183</v>
      </c>
    </row>
    <row r="1574" spans="9:13" x14ac:dyDescent="0.25">
      <c r="I1574" t="s">
        <v>39</v>
      </c>
      <c r="J1574" t="s">
        <v>1624</v>
      </c>
      <c r="L1574" t="s">
        <v>7850</v>
      </c>
      <c r="M1574" t="s">
        <v>7851</v>
      </c>
    </row>
    <row r="1575" spans="9:13" x14ac:dyDescent="0.25">
      <c r="I1575" t="s">
        <v>6282</v>
      </c>
      <c r="J1575" t="s">
        <v>1327</v>
      </c>
      <c r="L1575" t="s">
        <v>287</v>
      </c>
      <c r="M1575" t="s">
        <v>7445</v>
      </c>
    </row>
    <row r="1576" spans="9:13" x14ac:dyDescent="0.25">
      <c r="I1576" t="s">
        <v>393</v>
      </c>
      <c r="J1576" t="s">
        <v>3915</v>
      </c>
      <c r="L1576" t="s">
        <v>7114</v>
      </c>
      <c r="M1576" t="s">
        <v>1790</v>
      </c>
    </row>
    <row r="1577" spans="9:13" x14ac:dyDescent="0.25">
      <c r="I1577" t="s">
        <v>314</v>
      </c>
      <c r="J1577" t="s">
        <v>1109</v>
      </c>
      <c r="L1577" t="s">
        <v>402</v>
      </c>
      <c r="M1577" t="s">
        <v>7157</v>
      </c>
    </row>
    <row r="1578" spans="9:13" x14ac:dyDescent="0.25">
      <c r="I1578" t="s">
        <v>2362</v>
      </c>
      <c r="J1578" t="s">
        <v>3880</v>
      </c>
      <c r="L1578" t="s">
        <v>461</v>
      </c>
      <c r="M1578" t="s">
        <v>2165</v>
      </c>
    </row>
    <row r="1579" spans="9:13" x14ac:dyDescent="0.25">
      <c r="I1579" t="s">
        <v>6420</v>
      </c>
      <c r="J1579" t="s">
        <v>6663</v>
      </c>
      <c r="L1579" t="s">
        <v>6462</v>
      </c>
      <c r="M1579" t="s">
        <v>2033</v>
      </c>
    </row>
    <row r="1580" spans="9:13" x14ac:dyDescent="0.25">
      <c r="I1580" t="s">
        <v>5681</v>
      </c>
      <c r="J1580" t="s">
        <v>1004</v>
      </c>
      <c r="L1580" t="s">
        <v>7053</v>
      </c>
      <c r="M1580" t="s">
        <v>2033</v>
      </c>
    </row>
    <row r="1581" spans="9:13" x14ac:dyDescent="0.25">
      <c r="I1581" t="s">
        <v>255</v>
      </c>
      <c r="J1581" t="s">
        <v>6473</v>
      </c>
      <c r="L1581" t="s">
        <v>123</v>
      </c>
      <c r="M1581" t="s">
        <v>7848</v>
      </c>
    </row>
    <row r="1582" spans="9:13" x14ac:dyDescent="0.25">
      <c r="I1582" t="s">
        <v>314</v>
      </c>
      <c r="J1582" t="s">
        <v>6029</v>
      </c>
      <c r="L1582" t="s">
        <v>464</v>
      </c>
      <c r="M1582" t="s">
        <v>2253</v>
      </c>
    </row>
    <row r="1583" spans="9:13" x14ac:dyDescent="0.25">
      <c r="I1583" t="s">
        <v>6673</v>
      </c>
      <c r="J1583" t="s">
        <v>2548</v>
      </c>
      <c r="L1583" t="s">
        <v>37</v>
      </c>
      <c r="M1583" t="s">
        <v>7528</v>
      </c>
    </row>
    <row r="1584" spans="9:13" x14ac:dyDescent="0.25">
      <c r="I1584" t="s">
        <v>2749</v>
      </c>
      <c r="J1584" t="s">
        <v>2843</v>
      </c>
      <c r="L1584" t="s">
        <v>37</v>
      </c>
      <c r="M1584" t="s">
        <v>1992</v>
      </c>
    </row>
    <row r="1585" spans="9:13" x14ac:dyDescent="0.25">
      <c r="I1585" t="s">
        <v>63</v>
      </c>
      <c r="J1585" t="s">
        <v>3993</v>
      </c>
      <c r="L1585" t="s">
        <v>4172</v>
      </c>
      <c r="M1585" t="s">
        <v>4226</v>
      </c>
    </row>
    <row r="1586" spans="9:13" x14ac:dyDescent="0.25">
      <c r="I1586" t="s">
        <v>63</v>
      </c>
      <c r="J1586" t="s">
        <v>2524</v>
      </c>
      <c r="L1586" t="s">
        <v>255</v>
      </c>
      <c r="M1586" t="s">
        <v>7446</v>
      </c>
    </row>
    <row r="1587" spans="9:13" x14ac:dyDescent="0.25">
      <c r="I1587" t="s">
        <v>5772</v>
      </c>
      <c r="J1587" t="s">
        <v>1055</v>
      </c>
      <c r="L1587" t="s">
        <v>7400</v>
      </c>
      <c r="M1587" t="s">
        <v>2188</v>
      </c>
    </row>
    <row r="1588" spans="9:13" x14ac:dyDescent="0.25">
      <c r="I1588" t="s">
        <v>5287</v>
      </c>
      <c r="J1588" t="s">
        <v>807</v>
      </c>
      <c r="L1588" t="s">
        <v>123</v>
      </c>
      <c r="M1588" t="s">
        <v>1924</v>
      </c>
    </row>
    <row r="1589" spans="9:13" x14ac:dyDescent="0.25">
      <c r="I1589" t="s">
        <v>5279</v>
      </c>
      <c r="J1589" t="s">
        <v>800</v>
      </c>
      <c r="L1589" t="s">
        <v>255</v>
      </c>
      <c r="M1589" t="s">
        <v>2062</v>
      </c>
    </row>
    <row r="1590" spans="9:13" x14ac:dyDescent="0.25">
      <c r="I1590" t="s">
        <v>36</v>
      </c>
      <c r="J1590" t="s">
        <v>5949</v>
      </c>
      <c r="L1590" t="s">
        <v>314</v>
      </c>
      <c r="M1590" t="s">
        <v>2224</v>
      </c>
    </row>
    <row r="1591" spans="9:13" x14ac:dyDescent="0.25">
      <c r="I1591" t="s">
        <v>339</v>
      </c>
      <c r="J1591" t="s">
        <v>5420</v>
      </c>
      <c r="L1591" t="s">
        <v>2752</v>
      </c>
      <c r="M1591" t="s">
        <v>3112</v>
      </c>
    </row>
    <row r="1592" spans="9:13" x14ac:dyDescent="0.25">
      <c r="I1592" t="s">
        <v>314</v>
      </c>
      <c r="J1592" t="s">
        <v>6490</v>
      </c>
      <c r="L1592" t="s">
        <v>314</v>
      </c>
      <c r="M1592" t="s">
        <v>1837</v>
      </c>
    </row>
    <row r="1593" spans="9:13" x14ac:dyDescent="0.25">
      <c r="I1593" t="s">
        <v>6163</v>
      </c>
      <c r="J1593" t="s">
        <v>2506</v>
      </c>
      <c r="L1593" t="s">
        <v>3865</v>
      </c>
      <c r="M1593" t="s">
        <v>4258</v>
      </c>
    </row>
    <row r="1594" spans="9:13" x14ac:dyDescent="0.25">
      <c r="I1594" t="s">
        <v>255</v>
      </c>
      <c r="J1594" t="s">
        <v>1593</v>
      </c>
      <c r="L1594" t="s">
        <v>461</v>
      </c>
      <c r="M1594" t="s">
        <v>1754</v>
      </c>
    </row>
    <row r="1595" spans="9:13" x14ac:dyDescent="0.25">
      <c r="I1595" t="s">
        <v>3865</v>
      </c>
      <c r="J1595" t="s">
        <v>3911</v>
      </c>
      <c r="L1595" t="s">
        <v>7165</v>
      </c>
      <c r="M1595" t="s">
        <v>7166</v>
      </c>
    </row>
    <row r="1596" spans="9:13" x14ac:dyDescent="0.25">
      <c r="I1596" t="s">
        <v>395</v>
      </c>
      <c r="J1596" t="s">
        <v>918</v>
      </c>
      <c r="L1596" t="s">
        <v>7518</v>
      </c>
      <c r="M1596" t="s">
        <v>1704</v>
      </c>
    </row>
    <row r="1597" spans="9:13" x14ac:dyDescent="0.25">
      <c r="I1597" t="s">
        <v>395</v>
      </c>
      <c r="J1597" t="s">
        <v>5286</v>
      </c>
      <c r="L1597" t="s">
        <v>254</v>
      </c>
      <c r="M1597" t="s">
        <v>2050</v>
      </c>
    </row>
    <row r="1598" spans="9:13" x14ac:dyDescent="0.25">
      <c r="I1598" t="s">
        <v>307</v>
      </c>
      <c r="J1598" t="s">
        <v>1185</v>
      </c>
      <c r="L1598" t="s">
        <v>7903</v>
      </c>
      <c r="M1598" t="s">
        <v>7904</v>
      </c>
    </row>
    <row r="1599" spans="9:13" x14ac:dyDescent="0.25">
      <c r="I1599" t="s">
        <v>63</v>
      </c>
      <c r="J1599" t="s">
        <v>4002</v>
      </c>
      <c r="L1599" t="s">
        <v>96</v>
      </c>
      <c r="M1599" t="s">
        <v>7620</v>
      </c>
    </row>
    <row r="1600" spans="9:13" x14ac:dyDescent="0.25">
      <c r="I1600" t="s">
        <v>314</v>
      </c>
      <c r="J1600" t="s">
        <v>6316</v>
      </c>
      <c r="L1600" t="s">
        <v>123</v>
      </c>
      <c r="M1600" t="s">
        <v>2344</v>
      </c>
    </row>
    <row r="1601" spans="9:13" x14ac:dyDescent="0.25">
      <c r="I1601" t="s">
        <v>424</v>
      </c>
      <c r="J1601" t="s">
        <v>6336</v>
      </c>
      <c r="L1601" t="s">
        <v>464</v>
      </c>
      <c r="M1601" t="s">
        <v>2202</v>
      </c>
    </row>
    <row r="1602" spans="9:13" x14ac:dyDescent="0.25">
      <c r="I1602" t="s">
        <v>424</v>
      </c>
      <c r="J1602" t="s">
        <v>6117</v>
      </c>
      <c r="L1602" t="s">
        <v>3865</v>
      </c>
      <c r="M1602" t="s">
        <v>4161</v>
      </c>
    </row>
    <row r="1603" spans="9:13" x14ac:dyDescent="0.25">
      <c r="I1603" t="s">
        <v>6420</v>
      </c>
      <c r="J1603" t="s">
        <v>6421</v>
      </c>
      <c r="L1603" t="s">
        <v>11</v>
      </c>
      <c r="M1603" t="s">
        <v>1903</v>
      </c>
    </row>
    <row r="1604" spans="9:13" x14ac:dyDescent="0.25">
      <c r="I1604" t="s">
        <v>5882</v>
      </c>
      <c r="J1604" t="s">
        <v>5883</v>
      </c>
      <c r="L1604" t="s">
        <v>3920</v>
      </c>
      <c r="M1604" t="s">
        <v>7029</v>
      </c>
    </row>
    <row r="1605" spans="9:13" x14ac:dyDescent="0.25">
      <c r="I1605" t="s">
        <v>395</v>
      </c>
      <c r="J1605" t="s">
        <v>987</v>
      </c>
      <c r="L1605" t="s">
        <v>551</v>
      </c>
      <c r="M1605" t="s">
        <v>7738</v>
      </c>
    </row>
    <row r="1606" spans="9:13" x14ac:dyDescent="0.25">
      <c r="I1606" t="s">
        <v>254</v>
      </c>
      <c r="J1606" t="s">
        <v>5705</v>
      </c>
      <c r="L1606" t="s">
        <v>37</v>
      </c>
      <c r="M1606" t="s">
        <v>2034</v>
      </c>
    </row>
    <row r="1607" spans="9:13" x14ac:dyDescent="0.25">
      <c r="I1607" t="s">
        <v>424</v>
      </c>
      <c r="J1607" t="s">
        <v>5818</v>
      </c>
      <c r="L1607" t="s">
        <v>463</v>
      </c>
      <c r="M1607" t="s">
        <v>7859</v>
      </c>
    </row>
    <row r="1608" spans="9:13" x14ac:dyDescent="0.25">
      <c r="I1608" t="s">
        <v>6146</v>
      </c>
      <c r="J1608" t="s">
        <v>1248</v>
      </c>
      <c r="L1608" t="s">
        <v>46</v>
      </c>
      <c r="M1608" t="s">
        <v>7515</v>
      </c>
    </row>
    <row r="1609" spans="9:13" x14ac:dyDescent="0.25">
      <c r="I1609" t="s">
        <v>312</v>
      </c>
      <c r="J1609" t="s">
        <v>6066</v>
      </c>
      <c r="L1609" t="s">
        <v>3865</v>
      </c>
      <c r="M1609" t="s">
        <v>4155</v>
      </c>
    </row>
    <row r="1610" spans="9:13" x14ac:dyDescent="0.25">
      <c r="I1610" t="s">
        <v>339</v>
      </c>
      <c r="J1610" t="s">
        <v>5564</v>
      </c>
      <c r="L1610" t="s">
        <v>21</v>
      </c>
      <c r="M1610" t="s">
        <v>1840</v>
      </c>
    </row>
    <row r="1611" spans="9:13" x14ac:dyDescent="0.25">
      <c r="I1611" t="s">
        <v>314</v>
      </c>
      <c r="J1611" t="s">
        <v>937</v>
      </c>
      <c r="L1611" t="s">
        <v>290</v>
      </c>
      <c r="M1611" t="s">
        <v>7816</v>
      </c>
    </row>
    <row r="1612" spans="9:13" x14ac:dyDescent="0.25">
      <c r="I1612" t="s">
        <v>6047</v>
      </c>
      <c r="J1612" t="s">
        <v>6048</v>
      </c>
      <c r="L1612" t="s">
        <v>312</v>
      </c>
      <c r="M1612" t="s">
        <v>1946</v>
      </c>
    </row>
    <row r="1613" spans="9:13" x14ac:dyDescent="0.25">
      <c r="I1613" t="s">
        <v>6590</v>
      </c>
      <c r="J1613" t="s">
        <v>8021</v>
      </c>
      <c r="L1613" t="s">
        <v>37</v>
      </c>
      <c r="M1613" t="s">
        <v>2351</v>
      </c>
    </row>
    <row r="1614" spans="9:13" x14ac:dyDescent="0.25">
      <c r="I1614" t="s">
        <v>5863</v>
      </c>
      <c r="J1614" t="s">
        <v>1481</v>
      </c>
      <c r="L1614" t="s">
        <v>7503</v>
      </c>
      <c r="M1614" t="s">
        <v>7504</v>
      </c>
    </row>
    <row r="1615" spans="9:13" x14ac:dyDescent="0.25">
      <c r="I1615" t="s">
        <v>347</v>
      </c>
      <c r="J1615" t="s">
        <v>1111</v>
      </c>
      <c r="L1615" t="s">
        <v>402</v>
      </c>
      <c r="M1615" t="s">
        <v>2098</v>
      </c>
    </row>
    <row r="1616" spans="9:13" x14ac:dyDescent="0.25">
      <c r="I1616" t="s">
        <v>358</v>
      </c>
      <c r="J1616" t="s">
        <v>3955</v>
      </c>
      <c r="L1616" t="s">
        <v>4172</v>
      </c>
      <c r="M1616" t="s">
        <v>4230</v>
      </c>
    </row>
    <row r="1617" spans="9:13" x14ac:dyDescent="0.25">
      <c r="I1617" t="s">
        <v>277</v>
      </c>
      <c r="J1617" t="s">
        <v>1061</v>
      </c>
      <c r="L1617" t="s">
        <v>307</v>
      </c>
      <c r="M1617" t="s">
        <v>2332</v>
      </c>
    </row>
    <row r="1618" spans="9:13" x14ac:dyDescent="0.25">
      <c r="I1618" t="s">
        <v>339</v>
      </c>
      <c r="J1618" t="s">
        <v>6572</v>
      </c>
      <c r="L1618" t="s">
        <v>254</v>
      </c>
      <c r="M1618" t="s">
        <v>2297</v>
      </c>
    </row>
    <row r="1619" spans="9:13" x14ac:dyDescent="0.25">
      <c r="I1619" t="s">
        <v>255</v>
      </c>
      <c r="J1619" t="s">
        <v>1383</v>
      </c>
      <c r="L1619" t="s">
        <v>2758</v>
      </c>
      <c r="M1619" t="s">
        <v>7601</v>
      </c>
    </row>
    <row r="1620" spans="9:13" x14ac:dyDescent="0.25">
      <c r="I1620" t="s">
        <v>6011</v>
      </c>
      <c r="J1620" t="s">
        <v>6012</v>
      </c>
      <c r="L1620" t="s">
        <v>255</v>
      </c>
      <c r="M1620" t="s">
        <v>2241</v>
      </c>
    </row>
    <row r="1621" spans="9:13" x14ac:dyDescent="0.25">
      <c r="I1621" t="s">
        <v>2737</v>
      </c>
      <c r="J1621" t="s">
        <v>2850</v>
      </c>
      <c r="L1621" t="s">
        <v>37</v>
      </c>
      <c r="M1621" t="s">
        <v>7801</v>
      </c>
    </row>
    <row r="1622" spans="9:13" x14ac:dyDescent="0.25">
      <c r="I1622" t="s">
        <v>96</v>
      </c>
      <c r="J1622" t="s">
        <v>6327</v>
      </c>
      <c r="L1622" t="s">
        <v>2362</v>
      </c>
      <c r="M1622" t="s">
        <v>7308</v>
      </c>
    </row>
    <row r="1623" spans="9:13" x14ac:dyDescent="0.25">
      <c r="I1623" t="s">
        <v>277</v>
      </c>
      <c r="J1623" t="s">
        <v>928</v>
      </c>
      <c r="L1623" t="s">
        <v>7759</v>
      </c>
      <c r="M1623" t="s">
        <v>7760</v>
      </c>
    </row>
    <row r="1624" spans="9:13" x14ac:dyDescent="0.25">
      <c r="I1624" t="s">
        <v>96</v>
      </c>
      <c r="J1624" t="s">
        <v>2384</v>
      </c>
      <c r="L1624" t="s">
        <v>402</v>
      </c>
      <c r="M1624" t="s">
        <v>7494</v>
      </c>
    </row>
    <row r="1625" spans="9:13" x14ac:dyDescent="0.25">
      <c r="I1625" t="s">
        <v>307</v>
      </c>
      <c r="J1625" t="s">
        <v>1472</v>
      </c>
      <c r="L1625" t="s">
        <v>2734</v>
      </c>
      <c r="M1625" t="s">
        <v>3093</v>
      </c>
    </row>
    <row r="1626" spans="9:13" x14ac:dyDescent="0.25">
      <c r="I1626" t="s">
        <v>314</v>
      </c>
      <c r="J1626" t="s">
        <v>6627</v>
      </c>
      <c r="L1626" t="s">
        <v>551</v>
      </c>
      <c r="M1626" t="s">
        <v>7618</v>
      </c>
    </row>
    <row r="1627" spans="9:13" x14ac:dyDescent="0.25">
      <c r="I1627" t="s">
        <v>314</v>
      </c>
      <c r="J1627" t="s">
        <v>1183</v>
      </c>
      <c r="L1627" t="s">
        <v>3865</v>
      </c>
      <c r="M1627" t="s">
        <v>4299</v>
      </c>
    </row>
    <row r="1628" spans="9:13" x14ac:dyDescent="0.25">
      <c r="I1628" t="s">
        <v>357</v>
      </c>
      <c r="J1628" t="s">
        <v>5674</v>
      </c>
      <c r="L1628" t="s">
        <v>7647</v>
      </c>
      <c r="M1628" t="s">
        <v>7648</v>
      </c>
    </row>
    <row r="1629" spans="9:13" x14ac:dyDescent="0.25">
      <c r="I1629" t="s">
        <v>3865</v>
      </c>
      <c r="J1629" t="s">
        <v>3975</v>
      </c>
      <c r="L1629" t="s">
        <v>7026</v>
      </c>
      <c r="M1629" t="s">
        <v>7561</v>
      </c>
    </row>
    <row r="1630" spans="9:13" x14ac:dyDescent="0.25">
      <c r="I1630" t="s">
        <v>255</v>
      </c>
      <c r="J1630" t="s">
        <v>1535</v>
      </c>
      <c r="L1630" t="s">
        <v>461</v>
      </c>
      <c r="M1630" t="s">
        <v>1882</v>
      </c>
    </row>
    <row r="1631" spans="9:13" x14ac:dyDescent="0.25">
      <c r="I1631" t="s">
        <v>6513</v>
      </c>
      <c r="J1631" t="s">
        <v>6648</v>
      </c>
      <c r="L1631" t="s">
        <v>7699</v>
      </c>
      <c r="M1631" t="s">
        <v>2169</v>
      </c>
    </row>
    <row r="1632" spans="9:13" x14ac:dyDescent="0.25">
      <c r="I1632" t="s">
        <v>418</v>
      </c>
      <c r="J1632" t="s">
        <v>1596</v>
      </c>
      <c r="L1632" t="s">
        <v>464</v>
      </c>
      <c r="M1632" t="s">
        <v>1771</v>
      </c>
    </row>
    <row r="1633" spans="9:13" x14ac:dyDescent="0.25">
      <c r="I1633" t="s">
        <v>6714</v>
      </c>
      <c r="J1633" t="s">
        <v>1568</v>
      </c>
      <c r="L1633" t="s">
        <v>461</v>
      </c>
      <c r="M1633" t="s">
        <v>1871</v>
      </c>
    </row>
    <row r="1634" spans="9:13" x14ac:dyDescent="0.25">
      <c r="I1634" t="s">
        <v>92</v>
      </c>
      <c r="J1634" t="s">
        <v>6545</v>
      </c>
      <c r="L1634" t="s">
        <v>36</v>
      </c>
      <c r="M1634" t="s">
        <v>6941</v>
      </c>
    </row>
    <row r="1635" spans="9:13" x14ac:dyDescent="0.25">
      <c r="I1635" t="s">
        <v>255</v>
      </c>
      <c r="J1635" t="s">
        <v>1458</v>
      </c>
      <c r="L1635" t="s">
        <v>551</v>
      </c>
      <c r="M1635" t="s">
        <v>7824</v>
      </c>
    </row>
    <row r="1636" spans="9:13" x14ac:dyDescent="0.25">
      <c r="I1636" t="s">
        <v>96</v>
      </c>
      <c r="J1636" t="s">
        <v>950</v>
      </c>
      <c r="L1636" t="s">
        <v>2752</v>
      </c>
      <c r="M1636" t="s">
        <v>3113</v>
      </c>
    </row>
    <row r="1637" spans="9:13" x14ac:dyDescent="0.25">
      <c r="I1637" t="s">
        <v>5630</v>
      </c>
      <c r="J1637" t="s">
        <v>973</v>
      </c>
      <c r="L1637" t="s">
        <v>4172</v>
      </c>
      <c r="M1637" t="s">
        <v>4173</v>
      </c>
    </row>
    <row r="1638" spans="9:13" x14ac:dyDescent="0.25">
      <c r="I1638" t="s">
        <v>307</v>
      </c>
      <c r="J1638" t="s">
        <v>1044</v>
      </c>
      <c r="L1638" t="s">
        <v>36</v>
      </c>
      <c r="M1638" t="s">
        <v>1737</v>
      </c>
    </row>
    <row r="1639" spans="9:13" x14ac:dyDescent="0.25">
      <c r="I1639" t="s">
        <v>5295</v>
      </c>
      <c r="J1639" t="s">
        <v>2787</v>
      </c>
      <c r="L1639" t="s">
        <v>50</v>
      </c>
      <c r="M1639" t="s">
        <v>7882</v>
      </c>
    </row>
    <row r="1640" spans="9:13" x14ac:dyDescent="0.25">
      <c r="I1640" t="s">
        <v>6344</v>
      </c>
      <c r="J1640" t="s">
        <v>1522</v>
      </c>
      <c r="L1640" t="s">
        <v>254</v>
      </c>
      <c r="M1640" t="s">
        <v>1729</v>
      </c>
    </row>
    <row r="1641" spans="9:13" x14ac:dyDescent="0.25">
      <c r="I1641" t="s">
        <v>4870</v>
      </c>
      <c r="J1641" t="s">
        <v>940</v>
      </c>
      <c r="L1641" t="s">
        <v>96</v>
      </c>
      <c r="M1641" t="s">
        <v>7734</v>
      </c>
    </row>
    <row r="1642" spans="9:13" x14ac:dyDescent="0.25">
      <c r="I1642" t="s">
        <v>405</v>
      </c>
      <c r="J1642" t="s">
        <v>841</v>
      </c>
      <c r="L1642" t="s">
        <v>7099</v>
      </c>
      <c r="M1642" t="s">
        <v>7100</v>
      </c>
    </row>
    <row r="1643" spans="9:13" x14ac:dyDescent="0.25">
      <c r="I1643" t="s">
        <v>314</v>
      </c>
      <c r="J1643" t="s">
        <v>6638</v>
      </c>
      <c r="L1643" t="s">
        <v>7965</v>
      </c>
      <c r="M1643" t="s">
        <v>7966</v>
      </c>
    </row>
    <row r="1644" spans="9:13" x14ac:dyDescent="0.25">
      <c r="I1644" t="s">
        <v>22</v>
      </c>
      <c r="J1644" t="s">
        <v>1551</v>
      </c>
      <c r="L1644" t="s">
        <v>7448</v>
      </c>
      <c r="M1644" t="s">
        <v>7449</v>
      </c>
    </row>
    <row r="1645" spans="9:13" x14ac:dyDescent="0.25">
      <c r="I1645" t="s">
        <v>5858</v>
      </c>
      <c r="J1645" t="s">
        <v>1094</v>
      </c>
      <c r="L1645" t="s">
        <v>255</v>
      </c>
      <c r="M1645" t="s">
        <v>7635</v>
      </c>
    </row>
    <row r="1646" spans="9:13" x14ac:dyDescent="0.25">
      <c r="I1646" t="s">
        <v>5343</v>
      </c>
      <c r="J1646" t="s">
        <v>6095</v>
      </c>
      <c r="L1646" t="s">
        <v>314</v>
      </c>
      <c r="M1646" t="s">
        <v>7941</v>
      </c>
    </row>
    <row r="1647" spans="9:13" x14ac:dyDescent="0.25">
      <c r="I1647" t="s">
        <v>255</v>
      </c>
      <c r="J1647" t="s">
        <v>1043</v>
      </c>
      <c r="L1647" t="s">
        <v>3865</v>
      </c>
      <c r="M1647" t="s">
        <v>4286</v>
      </c>
    </row>
    <row r="1648" spans="9:13" x14ac:dyDescent="0.25">
      <c r="I1648" t="s">
        <v>290</v>
      </c>
      <c r="J1648" t="s">
        <v>5244</v>
      </c>
      <c r="L1648" t="s">
        <v>3865</v>
      </c>
      <c r="M1648" t="s">
        <v>4253</v>
      </c>
    </row>
    <row r="1649" spans="9:13" x14ac:dyDescent="0.25">
      <c r="I1649" t="s">
        <v>2749</v>
      </c>
      <c r="J1649" t="s">
        <v>5284</v>
      </c>
      <c r="L1649" t="s">
        <v>551</v>
      </c>
      <c r="M1649" t="s">
        <v>3195</v>
      </c>
    </row>
    <row r="1650" spans="9:13" x14ac:dyDescent="0.25">
      <c r="I1650" t="s">
        <v>4676</v>
      </c>
      <c r="J1650" t="s">
        <v>1502</v>
      </c>
      <c r="L1650" t="s">
        <v>255</v>
      </c>
      <c r="M1650" t="s">
        <v>7757</v>
      </c>
    </row>
    <row r="1651" spans="9:13" x14ac:dyDescent="0.25">
      <c r="I1651" t="s">
        <v>92</v>
      </c>
      <c r="J1651" t="s">
        <v>6591</v>
      </c>
      <c r="L1651" t="s">
        <v>21</v>
      </c>
      <c r="M1651" t="s">
        <v>7796</v>
      </c>
    </row>
    <row r="1652" spans="9:13" x14ac:dyDescent="0.25">
      <c r="I1652" t="s">
        <v>314</v>
      </c>
      <c r="J1652" t="s">
        <v>6580</v>
      </c>
      <c r="L1652" t="s">
        <v>7272</v>
      </c>
      <c r="M1652" t="s">
        <v>1692</v>
      </c>
    </row>
    <row r="1653" spans="9:13" x14ac:dyDescent="0.25">
      <c r="I1653" t="s">
        <v>255</v>
      </c>
      <c r="J1653" t="s">
        <v>1029</v>
      </c>
      <c r="L1653" t="s">
        <v>7383</v>
      </c>
      <c r="M1653" t="s">
        <v>7384</v>
      </c>
    </row>
    <row r="1654" spans="9:13" x14ac:dyDescent="0.25">
      <c r="I1654" t="s">
        <v>277</v>
      </c>
      <c r="J1654" t="s">
        <v>980</v>
      </c>
      <c r="L1654" t="s">
        <v>2362</v>
      </c>
      <c r="M1654" t="s">
        <v>7506</v>
      </c>
    </row>
    <row r="1655" spans="9:13" x14ac:dyDescent="0.25">
      <c r="I1655" t="s">
        <v>5426</v>
      </c>
      <c r="J1655" t="s">
        <v>880</v>
      </c>
      <c r="L1655" t="s">
        <v>7664</v>
      </c>
      <c r="M1655" t="s">
        <v>2122</v>
      </c>
    </row>
    <row r="1656" spans="9:13" x14ac:dyDescent="0.25">
      <c r="I1656" t="s">
        <v>347</v>
      </c>
      <c r="J1656" t="s">
        <v>2381</v>
      </c>
      <c r="L1656" t="s">
        <v>47</v>
      </c>
      <c r="M1656" t="s">
        <v>1930</v>
      </c>
    </row>
    <row r="1657" spans="9:13" x14ac:dyDescent="0.25">
      <c r="I1657" t="s">
        <v>96</v>
      </c>
      <c r="J1657" t="s">
        <v>1523</v>
      </c>
      <c r="L1657" t="s">
        <v>464</v>
      </c>
      <c r="M1657" t="s">
        <v>2152</v>
      </c>
    </row>
    <row r="1658" spans="9:13" x14ac:dyDescent="0.25">
      <c r="I1658" t="s">
        <v>395</v>
      </c>
      <c r="J1658" t="s">
        <v>1188</v>
      </c>
      <c r="L1658" t="s">
        <v>461</v>
      </c>
      <c r="M1658" t="s">
        <v>1818</v>
      </c>
    </row>
    <row r="1659" spans="9:13" x14ac:dyDescent="0.25">
      <c r="I1659" t="s">
        <v>2777</v>
      </c>
      <c r="J1659" t="s">
        <v>2927</v>
      </c>
      <c r="L1659" t="s">
        <v>464</v>
      </c>
      <c r="M1659" t="s">
        <v>1718</v>
      </c>
    </row>
    <row r="1660" spans="9:13" x14ac:dyDescent="0.25">
      <c r="I1660" t="s">
        <v>255</v>
      </c>
      <c r="J1660" t="s">
        <v>5832</v>
      </c>
      <c r="L1660" t="s">
        <v>292</v>
      </c>
      <c r="M1660" t="s">
        <v>7781</v>
      </c>
    </row>
    <row r="1661" spans="9:13" x14ac:dyDescent="0.25">
      <c r="I1661" t="s">
        <v>395</v>
      </c>
      <c r="J1661" t="s">
        <v>854</v>
      </c>
      <c r="L1661" t="s">
        <v>123</v>
      </c>
      <c r="M1661" t="s">
        <v>7396</v>
      </c>
    </row>
    <row r="1662" spans="9:13" x14ac:dyDescent="0.25">
      <c r="I1662" t="s">
        <v>254</v>
      </c>
      <c r="J1662" t="s">
        <v>1200</v>
      </c>
      <c r="L1662" t="s">
        <v>551</v>
      </c>
      <c r="M1662" t="s">
        <v>6931</v>
      </c>
    </row>
    <row r="1663" spans="9:13" x14ac:dyDescent="0.25">
      <c r="I1663" t="s">
        <v>2737</v>
      </c>
      <c r="J1663" t="s">
        <v>2857</v>
      </c>
      <c r="L1663" t="s">
        <v>7477</v>
      </c>
      <c r="M1663" t="s">
        <v>4232</v>
      </c>
    </row>
    <row r="1664" spans="9:13" x14ac:dyDescent="0.25">
      <c r="I1664" t="s">
        <v>395</v>
      </c>
      <c r="J1664" t="s">
        <v>1150</v>
      </c>
      <c r="L1664" t="s">
        <v>7139</v>
      </c>
      <c r="M1664" t="s">
        <v>1809</v>
      </c>
    </row>
    <row r="1665" spans="9:13" x14ac:dyDescent="0.25">
      <c r="I1665" t="s">
        <v>96</v>
      </c>
      <c r="J1665" t="s">
        <v>5632</v>
      </c>
      <c r="L1665" t="s">
        <v>305</v>
      </c>
      <c r="M1665" t="s">
        <v>2600</v>
      </c>
    </row>
    <row r="1666" spans="9:13" x14ac:dyDescent="0.25">
      <c r="I1666" t="s">
        <v>395</v>
      </c>
      <c r="J1666" t="s">
        <v>1516</v>
      </c>
      <c r="L1666" t="s">
        <v>551</v>
      </c>
      <c r="M1666" t="s">
        <v>7311</v>
      </c>
    </row>
    <row r="1667" spans="9:13" x14ac:dyDescent="0.25">
      <c r="I1667" t="s">
        <v>3865</v>
      </c>
      <c r="J1667" t="s">
        <v>4149</v>
      </c>
      <c r="L1667" t="s">
        <v>6970</v>
      </c>
      <c r="M1667" t="s">
        <v>6971</v>
      </c>
    </row>
    <row r="1668" spans="9:13" x14ac:dyDescent="0.25">
      <c r="I1668" t="s">
        <v>281</v>
      </c>
      <c r="J1668" t="s">
        <v>2836</v>
      </c>
      <c r="L1668" t="s">
        <v>314</v>
      </c>
      <c r="M1668" t="s">
        <v>1919</v>
      </c>
    </row>
    <row r="1669" spans="9:13" x14ac:dyDescent="0.25">
      <c r="I1669" t="s">
        <v>6147</v>
      </c>
      <c r="J1669" t="s">
        <v>1249</v>
      </c>
      <c r="L1669" t="s">
        <v>464</v>
      </c>
      <c r="M1669" t="s">
        <v>2217</v>
      </c>
    </row>
    <row r="1670" spans="9:13" x14ac:dyDescent="0.25">
      <c r="I1670" t="s">
        <v>5693</v>
      </c>
      <c r="J1670" t="s">
        <v>1010</v>
      </c>
      <c r="L1670" t="s">
        <v>47</v>
      </c>
      <c r="M1670" t="s">
        <v>1913</v>
      </c>
    </row>
    <row r="1671" spans="9:13" x14ac:dyDescent="0.25">
      <c r="I1671" t="s">
        <v>39</v>
      </c>
      <c r="J1671" t="s">
        <v>5680</v>
      </c>
      <c r="L1671" t="s">
        <v>7091</v>
      </c>
      <c r="M1671" t="s">
        <v>7092</v>
      </c>
    </row>
    <row r="1672" spans="9:13" x14ac:dyDescent="0.25">
      <c r="I1672" t="s">
        <v>395</v>
      </c>
      <c r="J1672" t="s">
        <v>2552</v>
      </c>
      <c r="L1672" t="s">
        <v>402</v>
      </c>
      <c r="M1672" t="s">
        <v>2067</v>
      </c>
    </row>
    <row r="1673" spans="9:13" x14ac:dyDescent="0.25">
      <c r="I1673" t="s">
        <v>5507</v>
      </c>
      <c r="J1673" t="s">
        <v>1609</v>
      </c>
      <c r="L1673" t="s">
        <v>2743</v>
      </c>
      <c r="M1673" t="s">
        <v>3202</v>
      </c>
    </row>
    <row r="1674" spans="9:13" x14ac:dyDescent="0.25">
      <c r="I1674" t="s">
        <v>314</v>
      </c>
      <c r="J1674" t="s">
        <v>836</v>
      </c>
      <c r="L1674" t="s">
        <v>37</v>
      </c>
      <c r="M1674" t="s">
        <v>3106</v>
      </c>
    </row>
    <row r="1675" spans="9:13" x14ac:dyDescent="0.25">
      <c r="I1675" t="s">
        <v>5682</v>
      </c>
      <c r="J1675" t="s">
        <v>6641</v>
      </c>
      <c r="L1675" t="s">
        <v>7066</v>
      </c>
      <c r="M1675" t="s">
        <v>7067</v>
      </c>
    </row>
    <row r="1676" spans="9:13" x14ac:dyDescent="0.25">
      <c r="I1676" t="s">
        <v>314</v>
      </c>
      <c r="J1676" t="s">
        <v>6542</v>
      </c>
      <c r="L1676" t="s">
        <v>461</v>
      </c>
      <c r="M1676" t="s">
        <v>2065</v>
      </c>
    </row>
    <row r="1677" spans="9:13" x14ac:dyDescent="0.25">
      <c r="I1677" t="s">
        <v>257</v>
      </c>
      <c r="J1677" t="s">
        <v>1582</v>
      </c>
      <c r="L1677" t="s">
        <v>551</v>
      </c>
      <c r="M1677" t="s">
        <v>7799</v>
      </c>
    </row>
    <row r="1678" spans="9:13" x14ac:dyDescent="0.25">
      <c r="I1678" t="s">
        <v>314</v>
      </c>
      <c r="J1678" t="s">
        <v>6558</v>
      </c>
      <c r="L1678" t="s">
        <v>7136</v>
      </c>
      <c r="M1678" t="s">
        <v>7137</v>
      </c>
    </row>
    <row r="1679" spans="9:13" x14ac:dyDescent="0.25">
      <c r="I1679" t="s">
        <v>6442</v>
      </c>
      <c r="J1679" t="s">
        <v>2926</v>
      </c>
      <c r="L1679" t="s">
        <v>307</v>
      </c>
      <c r="M1679" t="s">
        <v>2029</v>
      </c>
    </row>
    <row r="1680" spans="9:13" x14ac:dyDescent="0.25">
      <c r="I1680" t="s">
        <v>8011</v>
      </c>
      <c r="J1680" t="s">
        <v>1207</v>
      </c>
      <c r="L1680" t="s">
        <v>402</v>
      </c>
      <c r="M1680" t="s">
        <v>2078</v>
      </c>
    </row>
    <row r="1681" spans="9:13" x14ac:dyDescent="0.25">
      <c r="I1681" t="s">
        <v>551</v>
      </c>
      <c r="J1681" t="s">
        <v>6856</v>
      </c>
      <c r="L1681" t="s">
        <v>7430</v>
      </c>
      <c r="M1681" t="s">
        <v>7517</v>
      </c>
    </row>
    <row r="1682" spans="9:13" x14ac:dyDescent="0.25">
      <c r="I1682" t="s">
        <v>2752</v>
      </c>
      <c r="J1682" t="s">
        <v>4112</v>
      </c>
      <c r="L1682" t="s">
        <v>47</v>
      </c>
      <c r="M1682" t="s">
        <v>2335</v>
      </c>
    </row>
    <row r="1683" spans="9:13" x14ac:dyDescent="0.25">
      <c r="I1683" t="s">
        <v>258</v>
      </c>
      <c r="J1683" t="s">
        <v>5397</v>
      </c>
      <c r="L1683" t="s">
        <v>49</v>
      </c>
      <c r="M1683" t="s">
        <v>2107</v>
      </c>
    </row>
    <row r="1684" spans="9:13" x14ac:dyDescent="0.25">
      <c r="I1684" t="s">
        <v>2740</v>
      </c>
      <c r="J1684" t="s">
        <v>4017</v>
      </c>
      <c r="L1684" t="s">
        <v>4172</v>
      </c>
      <c r="M1684" t="s">
        <v>4302</v>
      </c>
    </row>
    <row r="1685" spans="9:13" x14ac:dyDescent="0.25">
      <c r="I1685" t="s">
        <v>4442</v>
      </c>
      <c r="J1685" t="s">
        <v>5710</v>
      </c>
      <c r="L1685" t="s">
        <v>6104</v>
      </c>
      <c r="M1685" t="s">
        <v>2271</v>
      </c>
    </row>
    <row r="1686" spans="9:13" x14ac:dyDescent="0.25">
      <c r="I1686" t="s">
        <v>6271</v>
      </c>
      <c r="J1686" t="s">
        <v>6272</v>
      </c>
      <c r="L1686" t="s">
        <v>254</v>
      </c>
      <c r="M1686" t="s">
        <v>2279</v>
      </c>
    </row>
    <row r="1687" spans="9:13" x14ac:dyDescent="0.25">
      <c r="I1687" t="s">
        <v>405</v>
      </c>
      <c r="J1687" t="s">
        <v>1647</v>
      </c>
      <c r="L1687" t="s">
        <v>7885</v>
      </c>
      <c r="M1687" t="s">
        <v>7886</v>
      </c>
    </row>
    <row r="1688" spans="9:13" x14ac:dyDescent="0.25">
      <c r="I1688" t="s">
        <v>314</v>
      </c>
      <c r="J1688" t="s">
        <v>891</v>
      </c>
      <c r="L1688" t="s">
        <v>7491</v>
      </c>
      <c r="M1688" t="s">
        <v>2360</v>
      </c>
    </row>
    <row r="1689" spans="9:13" x14ac:dyDescent="0.25">
      <c r="I1689" t="s">
        <v>6769</v>
      </c>
      <c r="J1689" t="s">
        <v>1587</v>
      </c>
      <c r="L1689" t="s">
        <v>2749</v>
      </c>
      <c r="M1689" t="s">
        <v>3223</v>
      </c>
    </row>
    <row r="1690" spans="9:13" x14ac:dyDescent="0.25">
      <c r="I1690" t="s">
        <v>287</v>
      </c>
      <c r="J1690" t="s">
        <v>6639</v>
      </c>
      <c r="L1690" t="s">
        <v>7468</v>
      </c>
      <c r="M1690" t="s">
        <v>1990</v>
      </c>
    </row>
    <row r="1691" spans="9:13" x14ac:dyDescent="0.25">
      <c r="I1691" t="s">
        <v>395</v>
      </c>
      <c r="J1691" t="s">
        <v>1380</v>
      </c>
      <c r="L1691" t="s">
        <v>7472</v>
      </c>
      <c r="M1691" t="s">
        <v>1997</v>
      </c>
    </row>
    <row r="1692" spans="9:13" x14ac:dyDescent="0.25">
      <c r="I1692" t="s">
        <v>314</v>
      </c>
      <c r="J1692" t="s">
        <v>1597</v>
      </c>
      <c r="L1692" t="s">
        <v>461</v>
      </c>
      <c r="M1692" t="s">
        <v>7659</v>
      </c>
    </row>
    <row r="1693" spans="9:13" x14ac:dyDescent="0.25">
      <c r="I1693" t="s">
        <v>123</v>
      </c>
      <c r="J1693" t="s">
        <v>911</v>
      </c>
      <c r="L1693" t="s">
        <v>2362</v>
      </c>
      <c r="M1693" t="s">
        <v>7769</v>
      </c>
    </row>
    <row r="1694" spans="9:13" x14ac:dyDescent="0.25">
      <c r="I1694" t="s">
        <v>316</v>
      </c>
      <c r="J1694" t="s">
        <v>1513</v>
      </c>
      <c r="L1694" t="s">
        <v>46</v>
      </c>
      <c r="M1694" t="s">
        <v>2290</v>
      </c>
    </row>
    <row r="1695" spans="9:13" x14ac:dyDescent="0.25">
      <c r="I1695" t="s">
        <v>312</v>
      </c>
      <c r="J1695" t="s">
        <v>832</v>
      </c>
      <c r="L1695" t="s">
        <v>51</v>
      </c>
      <c r="M1695" t="s">
        <v>7375</v>
      </c>
    </row>
    <row r="1696" spans="9:13" x14ac:dyDescent="0.25">
      <c r="I1696" t="s">
        <v>96</v>
      </c>
      <c r="J1696" t="s">
        <v>6329</v>
      </c>
      <c r="L1696" t="s">
        <v>7500</v>
      </c>
      <c r="M1696" t="s">
        <v>2631</v>
      </c>
    </row>
    <row r="1697" spans="9:13" x14ac:dyDescent="0.25">
      <c r="I1697" t="s">
        <v>255</v>
      </c>
      <c r="J1697" t="s">
        <v>5577</v>
      </c>
      <c r="L1697" t="s">
        <v>7430</v>
      </c>
      <c r="M1697" t="s">
        <v>7431</v>
      </c>
    </row>
    <row r="1698" spans="9:13" x14ac:dyDescent="0.25">
      <c r="I1698" t="s">
        <v>316</v>
      </c>
      <c r="J1698" t="s">
        <v>2904</v>
      </c>
      <c r="L1698" t="s">
        <v>2731</v>
      </c>
      <c r="M1698" t="s">
        <v>7485</v>
      </c>
    </row>
    <row r="1699" spans="9:13" x14ac:dyDescent="0.25">
      <c r="I1699" t="s">
        <v>554</v>
      </c>
      <c r="J1699" t="s">
        <v>5578</v>
      </c>
      <c r="L1699" t="s">
        <v>7979</v>
      </c>
      <c r="M1699" t="s">
        <v>7980</v>
      </c>
    </row>
    <row r="1700" spans="9:13" x14ac:dyDescent="0.25">
      <c r="I1700" t="s">
        <v>5808</v>
      </c>
      <c r="J1700" t="s">
        <v>5809</v>
      </c>
      <c r="L1700" t="s">
        <v>7872</v>
      </c>
      <c r="M1700" t="s">
        <v>7873</v>
      </c>
    </row>
    <row r="1701" spans="9:13" x14ac:dyDescent="0.25">
      <c r="I1701" t="s">
        <v>395</v>
      </c>
      <c r="J1701" t="s">
        <v>1032</v>
      </c>
      <c r="L1701" t="s">
        <v>254</v>
      </c>
      <c r="M1701" t="s">
        <v>2238</v>
      </c>
    </row>
    <row r="1702" spans="9:13" x14ac:dyDescent="0.25">
      <c r="I1702" t="s">
        <v>5696</v>
      </c>
      <c r="J1702" t="s">
        <v>1011</v>
      </c>
      <c r="L1702" t="s">
        <v>9</v>
      </c>
      <c r="M1702" t="s">
        <v>7111</v>
      </c>
    </row>
    <row r="1703" spans="9:13" x14ac:dyDescent="0.25">
      <c r="I1703" t="s">
        <v>5772</v>
      </c>
      <c r="J1703" t="s">
        <v>1077</v>
      </c>
      <c r="L1703" t="s">
        <v>2737</v>
      </c>
      <c r="M1703" t="s">
        <v>4227</v>
      </c>
    </row>
    <row r="1704" spans="9:13" x14ac:dyDescent="0.25">
      <c r="I1704" t="s">
        <v>307</v>
      </c>
      <c r="J1704" t="s">
        <v>1246</v>
      </c>
      <c r="L1704" t="s">
        <v>2752</v>
      </c>
      <c r="M1704" t="s">
        <v>3098</v>
      </c>
    </row>
    <row r="1705" spans="9:13" x14ac:dyDescent="0.25">
      <c r="I1705" t="s">
        <v>316</v>
      </c>
      <c r="J1705" t="s">
        <v>1000</v>
      </c>
      <c r="L1705" t="s">
        <v>7589</v>
      </c>
      <c r="M1705" t="s">
        <v>1708</v>
      </c>
    </row>
    <row r="1706" spans="9:13" x14ac:dyDescent="0.25">
      <c r="I1706" t="s">
        <v>395</v>
      </c>
      <c r="J1706" t="s">
        <v>1540</v>
      </c>
      <c r="L1706" t="s">
        <v>461</v>
      </c>
      <c r="M1706" t="s">
        <v>2216</v>
      </c>
    </row>
    <row r="1707" spans="9:13" x14ac:dyDescent="0.25">
      <c r="I1707" t="s">
        <v>316</v>
      </c>
      <c r="J1707" t="s">
        <v>1619</v>
      </c>
      <c r="L1707" t="s">
        <v>7430</v>
      </c>
      <c r="M1707" t="s">
        <v>7855</v>
      </c>
    </row>
    <row r="1708" spans="9:13" x14ac:dyDescent="0.25">
      <c r="I1708" t="s">
        <v>5490</v>
      </c>
      <c r="J1708" t="s">
        <v>5491</v>
      </c>
      <c r="L1708" t="s">
        <v>7605</v>
      </c>
      <c r="M1708" t="s">
        <v>7606</v>
      </c>
    </row>
    <row r="1709" spans="9:13" x14ac:dyDescent="0.25">
      <c r="I1709" t="s">
        <v>287</v>
      </c>
      <c r="J1709" t="s">
        <v>6509</v>
      </c>
      <c r="L1709" t="s">
        <v>6968</v>
      </c>
      <c r="M1709" t="s">
        <v>6969</v>
      </c>
    </row>
    <row r="1710" spans="9:13" x14ac:dyDescent="0.25">
      <c r="I1710" t="s">
        <v>5660</v>
      </c>
      <c r="J1710" t="s">
        <v>1294</v>
      </c>
      <c r="L1710" t="s">
        <v>2362</v>
      </c>
      <c r="M1710" t="s">
        <v>7222</v>
      </c>
    </row>
    <row r="1711" spans="9:13" x14ac:dyDescent="0.25">
      <c r="I1711" t="s">
        <v>402</v>
      </c>
      <c r="J1711" t="s">
        <v>1234</v>
      </c>
      <c r="L1711" t="s">
        <v>461</v>
      </c>
      <c r="M1711" t="s">
        <v>1845</v>
      </c>
    </row>
    <row r="1712" spans="9:13" x14ac:dyDescent="0.25">
      <c r="I1712" t="s">
        <v>39</v>
      </c>
      <c r="J1712" t="s">
        <v>5776</v>
      </c>
      <c r="L1712" t="s">
        <v>2731</v>
      </c>
      <c r="M1712" t="s">
        <v>7953</v>
      </c>
    </row>
    <row r="1713" spans="9:13" x14ac:dyDescent="0.25">
      <c r="I1713" t="s">
        <v>96</v>
      </c>
      <c r="J1713" t="s">
        <v>5463</v>
      </c>
      <c r="L1713" t="s">
        <v>461</v>
      </c>
      <c r="M1713" t="s">
        <v>2148</v>
      </c>
    </row>
    <row r="1714" spans="9:13" x14ac:dyDescent="0.25">
      <c r="I1714" t="s">
        <v>5954</v>
      </c>
      <c r="J1714" t="s">
        <v>1470</v>
      </c>
      <c r="L1714" t="s">
        <v>7414</v>
      </c>
      <c r="M1714" t="s">
        <v>2077</v>
      </c>
    </row>
    <row r="1715" spans="9:13" x14ac:dyDescent="0.25">
      <c r="I1715" t="s">
        <v>357</v>
      </c>
      <c r="J1715" t="s">
        <v>4034</v>
      </c>
      <c r="L1715" t="s">
        <v>36</v>
      </c>
      <c r="M1715" t="s">
        <v>7107</v>
      </c>
    </row>
    <row r="1716" spans="9:13" x14ac:dyDescent="0.25">
      <c r="I1716" t="s">
        <v>307</v>
      </c>
      <c r="J1716" t="s">
        <v>1583</v>
      </c>
      <c r="L1716" t="s">
        <v>2743</v>
      </c>
      <c r="M1716" t="s">
        <v>3138</v>
      </c>
    </row>
    <row r="1717" spans="9:13" x14ac:dyDescent="0.25">
      <c r="I1717" t="s">
        <v>96</v>
      </c>
      <c r="J1717" t="s">
        <v>2789</v>
      </c>
      <c r="L1717" t="s">
        <v>405</v>
      </c>
      <c r="M1717" t="s">
        <v>2573</v>
      </c>
    </row>
    <row r="1718" spans="9:13" x14ac:dyDescent="0.25">
      <c r="I1718" t="s">
        <v>44</v>
      </c>
      <c r="J1718" t="s">
        <v>1215</v>
      </c>
      <c r="L1718" t="s">
        <v>255</v>
      </c>
      <c r="M1718" t="s">
        <v>1935</v>
      </c>
    </row>
    <row r="1719" spans="9:13" x14ac:dyDescent="0.25">
      <c r="I1719" t="s">
        <v>22</v>
      </c>
      <c r="J1719" t="s">
        <v>1428</v>
      </c>
      <c r="L1719" t="s">
        <v>7705</v>
      </c>
      <c r="M1719" t="s">
        <v>2630</v>
      </c>
    </row>
    <row r="1720" spans="9:13" x14ac:dyDescent="0.25">
      <c r="I1720" t="s">
        <v>277</v>
      </c>
      <c r="J1720" t="s">
        <v>858</v>
      </c>
      <c r="L1720" t="s">
        <v>551</v>
      </c>
      <c r="M1720" t="s">
        <v>6921</v>
      </c>
    </row>
    <row r="1721" spans="9:13" x14ac:dyDescent="0.25">
      <c r="I1721" t="s">
        <v>319</v>
      </c>
      <c r="J1721" t="s">
        <v>6055</v>
      </c>
      <c r="L1721" t="s">
        <v>454</v>
      </c>
      <c r="M1721" t="s">
        <v>2204</v>
      </c>
    </row>
    <row r="1722" spans="9:13" x14ac:dyDescent="0.25">
      <c r="I1722" t="s">
        <v>395</v>
      </c>
      <c r="J1722" t="s">
        <v>1641</v>
      </c>
      <c r="L1722" t="s">
        <v>461</v>
      </c>
      <c r="M1722" t="s">
        <v>2019</v>
      </c>
    </row>
    <row r="1723" spans="9:13" x14ac:dyDescent="0.25">
      <c r="I1723" t="s">
        <v>395</v>
      </c>
      <c r="J1723" t="s">
        <v>788</v>
      </c>
      <c r="L1723" t="s">
        <v>596</v>
      </c>
      <c r="M1723" t="s">
        <v>4234</v>
      </c>
    </row>
    <row r="1724" spans="9:13" x14ac:dyDescent="0.25">
      <c r="I1724" t="s">
        <v>290</v>
      </c>
      <c r="J1724" t="s">
        <v>2853</v>
      </c>
      <c r="L1724" t="s">
        <v>2731</v>
      </c>
      <c r="M1724" t="s">
        <v>7753</v>
      </c>
    </row>
    <row r="1725" spans="9:13" x14ac:dyDescent="0.25">
      <c r="I1725" t="s">
        <v>258</v>
      </c>
      <c r="J1725" t="s">
        <v>5285</v>
      </c>
      <c r="L1725" t="s">
        <v>7626</v>
      </c>
      <c r="M1725" t="s">
        <v>1985</v>
      </c>
    </row>
    <row r="1726" spans="9:13" x14ac:dyDescent="0.25">
      <c r="I1726" t="s">
        <v>5979</v>
      </c>
      <c r="J1726" t="s">
        <v>5980</v>
      </c>
      <c r="L1726" t="s">
        <v>6898</v>
      </c>
      <c r="M1726" t="s">
        <v>1755</v>
      </c>
    </row>
    <row r="1727" spans="9:13" x14ac:dyDescent="0.25">
      <c r="I1727" t="s">
        <v>395</v>
      </c>
      <c r="J1727" t="s">
        <v>1187</v>
      </c>
      <c r="L1727" t="s">
        <v>37</v>
      </c>
      <c r="M1727" t="s">
        <v>7507</v>
      </c>
    </row>
    <row r="1728" spans="9:13" x14ac:dyDescent="0.25">
      <c r="I1728" t="s">
        <v>6390</v>
      </c>
      <c r="J1728" t="s">
        <v>6391</v>
      </c>
      <c r="L1728" t="s">
        <v>461</v>
      </c>
      <c r="M1728" t="s">
        <v>2151</v>
      </c>
    </row>
    <row r="1729" spans="9:13" x14ac:dyDescent="0.25">
      <c r="I1729" t="s">
        <v>5896</v>
      </c>
      <c r="J1729" t="s">
        <v>5897</v>
      </c>
      <c r="L1729" t="s">
        <v>2777</v>
      </c>
      <c r="M1729" t="s">
        <v>3192</v>
      </c>
    </row>
    <row r="1730" spans="9:13" x14ac:dyDescent="0.25">
      <c r="I1730" t="s">
        <v>6888</v>
      </c>
      <c r="J1730" t="s">
        <v>1650</v>
      </c>
      <c r="L1730" t="s">
        <v>7605</v>
      </c>
      <c r="M1730" t="s">
        <v>7814</v>
      </c>
    </row>
    <row r="1731" spans="9:13" x14ac:dyDescent="0.25">
      <c r="I1731" t="s">
        <v>357</v>
      </c>
      <c r="J1731" t="s">
        <v>4133</v>
      </c>
      <c r="L1731" t="s">
        <v>7414</v>
      </c>
      <c r="M1731" t="s">
        <v>1955</v>
      </c>
    </row>
    <row r="1732" spans="9:13" x14ac:dyDescent="0.25">
      <c r="I1732" t="s">
        <v>5374</v>
      </c>
      <c r="J1732" t="s">
        <v>6543</v>
      </c>
      <c r="L1732" t="s">
        <v>7589</v>
      </c>
      <c r="M1732" t="s">
        <v>2006</v>
      </c>
    </row>
    <row r="1733" spans="9:13" x14ac:dyDescent="0.25">
      <c r="I1733" t="s">
        <v>22</v>
      </c>
      <c r="J1733" t="s">
        <v>936</v>
      </c>
      <c r="L1733" t="s">
        <v>281</v>
      </c>
      <c r="M1733" t="s">
        <v>2342</v>
      </c>
    </row>
    <row r="1734" spans="9:13" x14ac:dyDescent="0.25">
      <c r="I1734" t="s">
        <v>44</v>
      </c>
      <c r="J1734" t="s">
        <v>2895</v>
      </c>
      <c r="L1734" t="s">
        <v>461</v>
      </c>
      <c r="M1734" t="s">
        <v>1798</v>
      </c>
    </row>
    <row r="1735" spans="9:13" x14ac:dyDescent="0.25">
      <c r="I1735" t="s">
        <v>258</v>
      </c>
      <c r="J1735" t="s">
        <v>6786</v>
      </c>
      <c r="L1735" t="s">
        <v>4202</v>
      </c>
      <c r="M1735" t="s">
        <v>4312</v>
      </c>
    </row>
    <row r="1736" spans="9:13" x14ac:dyDescent="0.25">
      <c r="I1736" t="s">
        <v>3865</v>
      </c>
      <c r="J1736" t="s">
        <v>4075</v>
      </c>
      <c r="L1736" t="s">
        <v>596</v>
      </c>
      <c r="M1736" t="s">
        <v>4222</v>
      </c>
    </row>
    <row r="1737" spans="9:13" x14ac:dyDescent="0.25">
      <c r="I1737" t="s">
        <v>5480</v>
      </c>
      <c r="J1737" t="s">
        <v>5481</v>
      </c>
      <c r="L1737" t="s">
        <v>319</v>
      </c>
      <c r="M1737" t="s">
        <v>3162</v>
      </c>
    </row>
    <row r="1738" spans="9:13" x14ac:dyDescent="0.25">
      <c r="I1738" t="s">
        <v>357</v>
      </c>
      <c r="J1738" t="s">
        <v>4089</v>
      </c>
      <c r="L1738" t="s">
        <v>5379</v>
      </c>
      <c r="M1738" t="s">
        <v>7880</v>
      </c>
    </row>
    <row r="1739" spans="9:13" x14ac:dyDescent="0.25">
      <c r="I1739" t="s">
        <v>290</v>
      </c>
      <c r="J1739" t="s">
        <v>5401</v>
      </c>
      <c r="L1739" t="s">
        <v>461</v>
      </c>
      <c r="M1739" t="s">
        <v>2336</v>
      </c>
    </row>
    <row r="1740" spans="9:13" x14ac:dyDescent="0.25">
      <c r="I1740" t="s">
        <v>255</v>
      </c>
      <c r="J1740" t="s">
        <v>1242</v>
      </c>
      <c r="L1740" t="s">
        <v>398</v>
      </c>
      <c r="M1740" t="s">
        <v>7655</v>
      </c>
    </row>
    <row r="1741" spans="9:13" x14ac:dyDescent="0.25">
      <c r="I1741" t="s">
        <v>255</v>
      </c>
      <c r="J1741" t="s">
        <v>5520</v>
      </c>
      <c r="L1741" t="s">
        <v>7913</v>
      </c>
      <c r="M1741" t="s">
        <v>7914</v>
      </c>
    </row>
    <row r="1742" spans="9:13" x14ac:dyDescent="0.25">
      <c r="I1742" t="s">
        <v>408</v>
      </c>
      <c r="J1742" t="s">
        <v>2837</v>
      </c>
      <c r="L1742" t="s">
        <v>45</v>
      </c>
      <c r="M1742" t="s">
        <v>1736</v>
      </c>
    </row>
    <row r="1743" spans="9:13" x14ac:dyDescent="0.25">
      <c r="I1743" t="s">
        <v>91</v>
      </c>
      <c r="J1743" t="s">
        <v>6806</v>
      </c>
      <c r="L1743" t="s">
        <v>46</v>
      </c>
      <c r="M1743" t="s">
        <v>1786</v>
      </c>
    </row>
    <row r="1744" spans="9:13" x14ac:dyDescent="0.25">
      <c r="I1744" t="s">
        <v>254</v>
      </c>
      <c r="J1744" t="s">
        <v>1135</v>
      </c>
      <c r="L1744" t="s">
        <v>254</v>
      </c>
      <c r="M1744" t="s">
        <v>2368</v>
      </c>
    </row>
    <row r="1745" spans="9:13" x14ac:dyDescent="0.25">
      <c r="I1745" t="s">
        <v>2752</v>
      </c>
      <c r="J1745" t="s">
        <v>2819</v>
      </c>
      <c r="L1745" t="s">
        <v>281</v>
      </c>
      <c r="M1745" t="s">
        <v>2263</v>
      </c>
    </row>
    <row r="1746" spans="9:13" x14ac:dyDescent="0.25">
      <c r="I1746" t="s">
        <v>2752</v>
      </c>
      <c r="J1746" t="s">
        <v>2872</v>
      </c>
      <c r="L1746" t="s">
        <v>2731</v>
      </c>
      <c r="M1746" t="s">
        <v>7888</v>
      </c>
    </row>
    <row r="1747" spans="9:13" x14ac:dyDescent="0.25">
      <c r="I1747" t="s">
        <v>5737</v>
      </c>
      <c r="J1747" t="s">
        <v>1037</v>
      </c>
      <c r="L1747" t="s">
        <v>37</v>
      </c>
      <c r="M1747" t="s">
        <v>6906</v>
      </c>
    </row>
    <row r="1748" spans="9:13" x14ac:dyDescent="0.25">
      <c r="I1748" t="s">
        <v>96</v>
      </c>
      <c r="J1748" t="s">
        <v>1354</v>
      </c>
      <c r="L1748" t="s">
        <v>255</v>
      </c>
      <c r="M1748" t="s">
        <v>2367</v>
      </c>
    </row>
    <row r="1749" spans="9:13" x14ac:dyDescent="0.25">
      <c r="I1749" t="s">
        <v>281</v>
      </c>
      <c r="J1749" t="s">
        <v>1252</v>
      </c>
      <c r="L1749" t="s">
        <v>45</v>
      </c>
      <c r="M1749" t="s">
        <v>1694</v>
      </c>
    </row>
    <row r="1750" spans="9:13" x14ac:dyDescent="0.25">
      <c r="I1750" t="s">
        <v>46</v>
      </c>
      <c r="J1750" t="s">
        <v>1592</v>
      </c>
      <c r="L1750" t="s">
        <v>554</v>
      </c>
      <c r="M1750" t="s">
        <v>7389</v>
      </c>
    </row>
    <row r="1751" spans="9:13" x14ac:dyDescent="0.25">
      <c r="I1751" t="s">
        <v>314</v>
      </c>
      <c r="J1751" t="s">
        <v>1168</v>
      </c>
      <c r="L1751" t="s">
        <v>46</v>
      </c>
      <c r="M1751" t="s">
        <v>2323</v>
      </c>
    </row>
    <row r="1752" spans="9:13" x14ac:dyDescent="0.25">
      <c r="I1752" t="s">
        <v>254</v>
      </c>
      <c r="J1752" t="s">
        <v>1141</v>
      </c>
      <c r="L1752" t="s">
        <v>2752</v>
      </c>
      <c r="M1752" t="s">
        <v>3198</v>
      </c>
    </row>
    <row r="1753" spans="9:13" x14ac:dyDescent="0.25">
      <c r="I1753" t="s">
        <v>255</v>
      </c>
      <c r="J1753" t="s">
        <v>6239</v>
      </c>
      <c r="L1753" t="s">
        <v>36</v>
      </c>
      <c r="M1753" t="s">
        <v>7483</v>
      </c>
    </row>
    <row r="1754" spans="9:13" x14ac:dyDescent="0.25">
      <c r="I1754" t="s">
        <v>339</v>
      </c>
      <c r="J1754" t="s">
        <v>2903</v>
      </c>
      <c r="L1754" t="s">
        <v>37</v>
      </c>
      <c r="M1754" t="s">
        <v>2312</v>
      </c>
    </row>
    <row r="1755" spans="9:13" x14ac:dyDescent="0.25">
      <c r="I1755" t="s">
        <v>6688</v>
      </c>
      <c r="J1755" t="s">
        <v>1547</v>
      </c>
      <c r="L1755" t="s">
        <v>7443</v>
      </c>
      <c r="M1755" t="s">
        <v>7444</v>
      </c>
    </row>
    <row r="1756" spans="9:13" x14ac:dyDescent="0.25">
      <c r="I1756" t="s">
        <v>91</v>
      </c>
      <c r="J1756" t="s">
        <v>5890</v>
      </c>
      <c r="L1756" t="s">
        <v>254</v>
      </c>
      <c r="M1756" t="s">
        <v>2194</v>
      </c>
    </row>
    <row r="1757" spans="9:13" x14ac:dyDescent="0.25">
      <c r="I1757" t="s">
        <v>138</v>
      </c>
      <c r="J1757" t="s">
        <v>5635</v>
      </c>
      <c r="L1757" t="s">
        <v>554</v>
      </c>
      <c r="M1757" t="s">
        <v>7080</v>
      </c>
    </row>
    <row r="1758" spans="9:13" x14ac:dyDescent="0.25">
      <c r="I1758" t="s">
        <v>314</v>
      </c>
      <c r="J1758" t="s">
        <v>1603</v>
      </c>
      <c r="L1758" t="s">
        <v>7032</v>
      </c>
      <c r="M1758" t="s">
        <v>1735</v>
      </c>
    </row>
    <row r="1759" spans="9:13" x14ac:dyDescent="0.25">
      <c r="I1759" t="s">
        <v>255</v>
      </c>
      <c r="J1759" t="s">
        <v>5730</v>
      </c>
      <c r="L1759" t="s">
        <v>2731</v>
      </c>
      <c r="M1759" t="s">
        <v>7073</v>
      </c>
    </row>
    <row r="1760" spans="9:13" x14ac:dyDescent="0.25">
      <c r="I1760" t="s">
        <v>2752</v>
      </c>
      <c r="J1760" t="s">
        <v>2780</v>
      </c>
      <c r="L1760" t="s">
        <v>7387</v>
      </c>
      <c r="M1760" t="s">
        <v>2182</v>
      </c>
    </row>
    <row r="1761" spans="9:13" x14ac:dyDescent="0.25">
      <c r="I1761" t="s">
        <v>2752</v>
      </c>
      <c r="J1761" t="s">
        <v>2810</v>
      </c>
      <c r="L1761" t="s">
        <v>6907</v>
      </c>
      <c r="M1761" t="s">
        <v>1662</v>
      </c>
    </row>
    <row r="1762" spans="9:13" x14ac:dyDescent="0.25">
      <c r="I1762" t="s">
        <v>2752</v>
      </c>
      <c r="J1762" t="s">
        <v>2933</v>
      </c>
      <c r="L1762" t="s">
        <v>3865</v>
      </c>
      <c r="M1762" t="s">
        <v>4171</v>
      </c>
    </row>
    <row r="1763" spans="9:13" x14ac:dyDescent="0.25">
      <c r="I1763" t="s">
        <v>5269</v>
      </c>
      <c r="J1763" t="s">
        <v>6810</v>
      </c>
      <c r="L1763" t="s">
        <v>37</v>
      </c>
      <c r="M1763" t="s">
        <v>1668</v>
      </c>
    </row>
    <row r="1764" spans="9:13" x14ac:dyDescent="0.25">
      <c r="I1764" t="s">
        <v>4603</v>
      </c>
      <c r="J1764" t="s">
        <v>868</v>
      </c>
      <c r="L1764" t="s">
        <v>2740</v>
      </c>
      <c r="M1764" t="s">
        <v>3092</v>
      </c>
    </row>
    <row r="1765" spans="9:13" x14ac:dyDescent="0.25">
      <c r="I1765" t="s">
        <v>357</v>
      </c>
      <c r="J1765" t="s">
        <v>6412</v>
      </c>
      <c r="L1765" t="s">
        <v>46</v>
      </c>
      <c r="M1765" t="s">
        <v>1920</v>
      </c>
    </row>
    <row r="1766" spans="9:13" x14ac:dyDescent="0.25">
      <c r="I1766" t="s">
        <v>5480</v>
      </c>
      <c r="J1766" t="s">
        <v>5698</v>
      </c>
      <c r="L1766" t="s">
        <v>596</v>
      </c>
      <c r="M1766" t="s">
        <v>4192</v>
      </c>
    </row>
    <row r="1767" spans="9:13" x14ac:dyDescent="0.25">
      <c r="I1767" t="s">
        <v>6136</v>
      </c>
      <c r="J1767" t="s">
        <v>2874</v>
      </c>
      <c r="L1767" t="s">
        <v>96</v>
      </c>
      <c r="M1767" t="s">
        <v>3119</v>
      </c>
    </row>
    <row r="1768" spans="9:13" x14ac:dyDescent="0.25">
      <c r="I1768" t="s">
        <v>37</v>
      </c>
      <c r="J1768" t="s">
        <v>1283</v>
      </c>
      <c r="L1768" t="s">
        <v>400</v>
      </c>
      <c r="M1768" t="s">
        <v>1915</v>
      </c>
    </row>
    <row r="1769" spans="9:13" x14ac:dyDescent="0.25">
      <c r="I1769" t="s">
        <v>5370</v>
      </c>
      <c r="J1769" t="s">
        <v>1377</v>
      </c>
      <c r="L1769" t="s">
        <v>37</v>
      </c>
      <c r="M1769" t="s">
        <v>1747</v>
      </c>
    </row>
    <row r="1770" spans="9:13" x14ac:dyDescent="0.25">
      <c r="I1770" t="s">
        <v>395</v>
      </c>
      <c r="J1770" t="s">
        <v>1424</v>
      </c>
      <c r="L1770" t="s">
        <v>461</v>
      </c>
      <c r="M1770" t="s">
        <v>2120</v>
      </c>
    </row>
    <row r="1771" spans="9:13" x14ac:dyDescent="0.25">
      <c r="I1771" t="s">
        <v>395</v>
      </c>
      <c r="J1771" t="s">
        <v>1287</v>
      </c>
      <c r="L1771" t="s">
        <v>461</v>
      </c>
      <c r="M1771" t="s">
        <v>2231</v>
      </c>
    </row>
    <row r="1772" spans="9:13" x14ac:dyDescent="0.25">
      <c r="I1772" t="s">
        <v>395</v>
      </c>
      <c r="J1772" t="s">
        <v>1573</v>
      </c>
      <c r="L1772" t="s">
        <v>37</v>
      </c>
      <c r="M1772" t="s">
        <v>7932</v>
      </c>
    </row>
    <row r="1773" spans="9:13" x14ac:dyDescent="0.25">
      <c r="I1773" t="s">
        <v>357</v>
      </c>
      <c r="J1773" t="s">
        <v>4104</v>
      </c>
      <c r="L1773" t="s">
        <v>7007</v>
      </c>
      <c r="M1773" t="s">
        <v>7008</v>
      </c>
    </row>
    <row r="1774" spans="9:13" x14ac:dyDescent="0.25">
      <c r="I1774" t="s">
        <v>551</v>
      </c>
      <c r="J1774" t="s">
        <v>2965</v>
      </c>
      <c r="L1774" t="s">
        <v>3865</v>
      </c>
      <c r="M1774" t="s">
        <v>4281</v>
      </c>
    </row>
    <row r="1775" spans="9:13" x14ac:dyDescent="0.25">
      <c r="I1775" t="s">
        <v>290</v>
      </c>
      <c r="J1775" t="s">
        <v>1517</v>
      </c>
      <c r="L1775" t="s">
        <v>6942</v>
      </c>
      <c r="M1775" t="s">
        <v>1684</v>
      </c>
    </row>
    <row r="1776" spans="9:13" x14ac:dyDescent="0.25">
      <c r="I1776" t="s">
        <v>96</v>
      </c>
      <c r="J1776" t="s">
        <v>6838</v>
      </c>
      <c r="L1776" t="s">
        <v>37</v>
      </c>
      <c r="M1776" t="s">
        <v>1674</v>
      </c>
    </row>
    <row r="1777" spans="9:13" x14ac:dyDescent="0.25">
      <c r="I1777" t="s">
        <v>0</v>
      </c>
      <c r="J1777" t="s">
        <v>1182</v>
      </c>
      <c r="L1777" t="s">
        <v>22</v>
      </c>
      <c r="M1777" t="s">
        <v>1843</v>
      </c>
    </row>
    <row r="1778" spans="9:13" x14ac:dyDescent="0.25">
      <c r="I1778" t="s">
        <v>357</v>
      </c>
      <c r="J1778" t="s">
        <v>3976</v>
      </c>
      <c r="L1778" t="s">
        <v>37</v>
      </c>
      <c r="M1778" t="s">
        <v>7467</v>
      </c>
    </row>
    <row r="1779" spans="9:13" x14ac:dyDescent="0.25">
      <c r="I1779" t="s">
        <v>21</v>
      </c>
      <c r="J1779" t="s">
        <v>974</v>
      </c>
      <c r="L1779" t="s">
        <v>22</v>
      </c>
      <c r="M1779" t="s">
        <v>7946</v>
      </c>
    </row>
    <row r="1780" spans="9:13" x14ac:dyDescent="0.25">
      <c r="I1780" t="s">
        <v>21</v>
      </c>
      <c r="J1780" t="s">
        <v>831</v>
      </c>
      <c r="L1780" t="s">
        <v>7039</v>
      </c>
      <c r="M1780" t="s">
        <v>4246</v>
      </c>
    </row>
    <row r="1781" spans="9:13" x14ac:dyDescent="0.25">
      <c r="I1781" t="s">
        <v>2752</v>
      </c>
      <c r="J1781" t="s">
        <v>2932</v>
      </c>
      <c r="L1781" t="s">
        <v>7039</v>
      </c>
      <c r="M1781" t="s">
        <v>7607</v>
      </c>
    </row>
    <row r="1782" spans="9:13" x14ac:dyDescent="0.25">
      <c r="I1782" t="s">
        <v>2752</v>
      </c>
      <c r="J1782" t="s">
        <v>2852</v>
      </c>
      <c r="L1782" t="s">
        <v>405</v>
      </c>
      <c r="M1782" t="s">
        <v>6992</v>
      </c>
    </row>
    <row r="1783" spans="9:13" x14ac:dyDescent="0.25">
      <c r="I1783" t="s">
        <v>2752</v>
      </c>
      <c r="J1783" t="s">
        <v>2975</v>
      </c>
      <c r="L1783" t="s">
        <v>398</v>
      </c>
      <c r="M1783" t="s">
        <v>7276</v>
      </c>
    </row>
    <row r="1784" spans="9:13" x14ac:dyDescent="0.25">
      <c r="I1784" t="s">
        <v>312</v>
      </c>
      <c r="J1784" t="s">
        <v>867</v>
      </c>
      <c r="L1784" t="s">
        <v>5379</v>
      </c>
      <c r="M1784" t="s">
        <v>4291</v>
      </c>
    </row>
    <row r="1785" spans="9:13" x14ac:dyDescent="0.25">
      <c r="I1785" t="s">
        <v>405</v>
      </c>
      <c r="J1785" t="s">
        <v>902</v>
      </c>
      <c r="L1785" t="s">
        <v>7039</v>
      </c>
      <c r="M1785" t="s">
        <v>7933</v>
      </c>
    </row>
    <row r="1786" spans="9:13" x14ac:dyDescent="0.25">
      <c r="I1786" t="s">
        <v>46</v>
      </c>
      <c r="J1786" t="s">
        <v>887</v>
      </c>
      <c r="L1786" t="s">
        <v>2752</v>
      </c>
      <c r="M1786" t="s">
        <v>3216</v>
      </c>
    </row>
    <row r="1787" spans="9:13" x14ac:dyDescent="0.25">
      <c r="I1787" t="s">
        <v>2734</v>
      </c>
      <c r="J1787" t="s">
        <v>2805</v>
      </c>
      <c r="L1787" t="s">
        <v>319</v>
      </c>
      <c r="M1787" t="s">
        <v>3132</v>
      </c>
    </row>
    <row r="1788" spans="9:13" x14ac:dyDescent="0.25">
      <c r="I1788" t="s">
        <v>254</v>
      </c>
      <c r="J1788" t="s">
        <v>6501</v>
      </c>
      <c r="L1788" t="s">
        <v>7039</v>
      </c>
      <c r="M1788" t="s">
        <v>7040</v>
      </c>
    </row>
    <row r="1789" spans="9:13" x14ac:dyDescent="0.25">
      <c r="I1789" t="s">
        <v>395</v>
      </c>
      <c r="J1789" t="s">
        <v>6273</v>
      </c>
      <c r="L1789" t="s">
        <v>405</v>
      </c>
      <c r="M1789" t="s">
        <v>7416</v>
      </c>
    </row>
    <row r="1790" spans="9:13" x14ac:dyDescent="0.25">
      <c r="I1790" t="s">
        <v>358</v>
      </c>
      <c r="J1790" t="s">
        <v>3998</v>
      </c>
      <c r="L1790" t="s">
        <v>405</v>
      </c>
      <c r="M1790" t="s">
        <v>7135</v>
      </c>
    </row>
    <row r="1791" spans="9:13" x14ac:dyDescent="0.25">
      <c r="I1791" t="s">
        <v>5336</v>
      </c>
      <c r="J1791" t="s">
        <v>829</v>
      </c>
      <c r="L1791" t="s">
        <v>37</v>
      </c>
      <c r="M1791" t="s">
        <v>7849</v>
      </c>
    </row>
    <row r="1792" spans="9:13" x14ac:dyDescent="0.25">
      <c r="I1792" t="s">
        <v>551</v>
      </c>
      <c r="J1792" t="s">
        <v>2956</v>
      </c>
      <c r="L1792" t="s">
        <v>5379</v>
      </c>
      <c r="M1792" t="s">
        <v>7915</v>
      </c>
    </row>
    <row r="1793" spans="9:13" x14ac:dyDescent="0.25">
      <c r="I1793" t="s">
        <v>5611</v>
      </c>
      <c r="J1793" t="s">
        <v>1646</v>
      </c>
      <c r="L1793" t="s">
        <v>357</v>
      </c>
      <c r="M1793" t="s">
        <v>7897</v>
      </c>
    </row>
    <row r="1794" spans="9:13" x14ac:dyDescent="0.25">
      <c r="I1794" t="s">
        <v>5301</v>
      </c>
      <c r="J1794" t="s">
        <v>6752</v>
      </c>
      <c r="L1794" t="s">
        <v>3928</v>
      </c>
      <c r="M1794" t="s">
        <v>4198</v>
      </c>
    </row>
    <row r="1795" spans="9:13" x14ac:dyDescent="0.25">
      <c r="I1795" t="s">
        <v>37</v>
      </c>
      <c r="J1795" t="s">
        <v>1263</v>
      </c>
      <c r="L1795" t="s">
        <v>395</v>
      </c>
      <c r="M1795" t="s">
        <v>1856</v>
      </c>
    </row>
    <row r="1796" spans="9:13" x14ac:dyDescent="0.25">
      <c r="I1796" t="s">
        <v>5699</v>
      </c>
      <c r="J1796" t="s">
        <v>5700</v>
      </c>
      <c r="L1796" t="s">
        <v>7877</v>
      </c>
      <c r="M1796" t="s">
        <v>2288</v>
      </c>
    </row>
    <row r="1797" spans="9:13" x14ac:dyDescent="0.25">
      <c r="I1797" t="s">
        <v>314</v>
      </c>
      <c r="J1797" t="s">
        <v>1189</v>
      </c>
      <c r="L1797" t="s">
        <v>4202</v>
      </c>
      <c r="M1797" t="s">
        <v>4237</v>
      </c>
    </row>
    <row r="1798" spans="9:13" x14ac:dyDescent="0.25">
      <c r="I1798" t="s">
        <v>347</v>
      </c>
      <c r="J1798" t="s">
        <v>1504</v>
      </c>
      <c r="L1798" t="s">
        <v>461</v>
      </c>
      <c r="M1798" t="s">
        <v>1757</v>
      </c>
    </row>
    <row r="1799" spans="9:13" x14ac:dyDescent="0.25">
      <c r="I1799" t="s">
        <v>307</v>
      </c>
      <c r="J1799" t="s">
        <v>1031</v>
      </c>
      <c r="L1799" t="s">
        <v>2737</v>
      </c>
      <c r="M1799" t="s">
        <v>3107</v>
      </c>
    </row>
    <row r="1800" spans="9:13" x14ac:dyDescent="0.25">
      <c r="I1800" t="s">
        <v>2740</v>
      </c>
      <c r="J1800" t="s">
        <v>2957</v>
      </c>
      <c r="L1800" t="s">
        <v>37</v>
      </c>
      <c r="M1800" t="s">
        <v>6995</v>
      </c>
    </row>
    <row r="1801" spans="9:13" x14ac:dyDescent="0.25">
      <c r="I1801" t="s">
        <v>2752</v>
      </c>
      <c r="J1801" t="s">
        <v>2826</v>
      </c>
      <c r="L1801" t="s">
        <v>2731</v>
      </c>
      <c r="M1801" t="s">
        <v>2259</v>
      </c>
    </row>
    <row r="1802" spans="9:13" x14ac:dyDescent="0.25">
      <c r="I1802" t="s">
        <v>96</v>
      </c>
      <c r="J1802" t="s">
        <v>1366</v>
      </c>
      <c r="L1802" t="s">
        <v>2740</v>
      </c>
      <c r="M1802" t="s">
        <v>4221</v>
      </c>
    </row>
    <row r="1803" spans="9:13" x14ac:dyDescent="0.25">
      <c r="I1803" t="s">
        <v>39</v>
      </c>
      <c r="J1803" t="s">
        <v>6053</v>
      </c>
      <c r="L1803" t="s">
        <v>405</v>
      </c>
      <c r="M1803" t="s">
        <v>7258</v>
      </c>
    </row>
    <row r="1804" spans="9:13" x14ac:dyDescent="0.25">
      <c r="I1804" t="s">
        <v>6014</v>
      </c>
      <c r="J1804" t="s">
        <v>1175</v>
      </c>
      <c r="L1804" t="s">
        <v>22</v>
      </c>
      <c r="M1804" t="s">
        <v>2084</v>
      </c>
    </row>
    <row r="1805" spans="9:13" x14ac:dyDescent="0.25">
      <c r="I1805" t="s">
        <v>5984</v>
      </c>
      <c r="J1805" t="s">
        <v>1155</v>
      </c>
      <c r="L1805" t="s">
        <v>596</v>
      </c>
      <c r="M1805" t="s">
        <v>4293</v>
      </c>
    </row>
    <row r="1806" spans="9:13" x14ac:dyDescent="0.25">
      <c r="I1806" t="s">
        <v>312</v>
      </c>
      <c r="J1806" t="s">
        <v>1471</v>
      </c>
      <c r="L1806" t="s">
        <v>461</v>
      </c>
      <c r="M1806" t="s">
        <v>7763</v>
      </c>
    </row>
    <row r="1807" spans="9:13" x14ac:dyDescent="0.25">
      <c r="I1807" t="s">
        <v>5633</v>
      </c>
      <c r="J1807" t="s">
        <v>5634</v>
      </c>
      <c r="L1807" t="s">
        <v>4202</v>
      </c>
      <c r="M1807" t="s">
        <v>4224</v>
      </c>
    </row>
    <row r="1808" spans="9:13" x14ac:dyDescent="0.25">
      <c r="I1808" t="s">
        <v>395</v>
      </c>
      <c r="J1808" t="s">
        <v>1218</v>
      </c>
      <c r="L1808" t="s">
        <v>554</v>
      </c>
      <c r="M1808" t="s">
        <v>2128</v>
      </c>
    </row>
    <row r="1809" spans="9:13" x14ac:dyDescent="0.25">
      <c r="I1809" t="s">
        <v>319</v>
      </c>
      <c r="J1809" t="s">
        <v>6348</v>
      </c>
      <c r="L1809" t="s">
        <v>596</v>
      </c>
      <c r="M1809" t="s">
        <v>4242</v>
      </c>
    </row>
    <row r="1810" spans="9:13" x14ac:dyDescent="0.25">
      <c r="I1810" t="s">
        <v>395</v>
      </c>
      <c r="J1810" t="s">
        <v>6419</v>
      </c>
      <c r="L1810" t="s">
        <v>255</v>
      </c>
      <c r="M1810" t="s">
        <v>2142</v>
      </c>
    </row>
    <row r="1811" spans="9:13" x14ac:dyDescent="0.25">
      <c r="I1811" t="s">
        <v>6027</v>
      </c>
      <c r="J1811" t="s">
        <v>1181</v>
      </c>
      <c r="L1811" t="s">
        <v>36</v>
      </c>
      <c r="M1811" t="s">
        <v>7447</v>
      </c>
    </row>
    <row r="1812" spans="9:13" x14ac:dyDescent="0.25">
      <c r="I1812" t="s">
        <v>314</v>
      </c>
      <c r="J1812" t="s">
        <v>1149</v>
      </c>
      <c r="L1812" t="s">
        <v>402</v>
      </c>
      <c r="M1812" t="s">
        <v>1814</v>
      </c>
    </row>
    <row r="1813" spans="9:13" x14ac:dyDescent="0.25">
      <c r="I1813" t="s">
        <v>287</v>
      </c>
      <c r="J1813" t="s">
        <v>1162</v>
      </c>
      <c r="L1813" t="s">
        <v>22</v>
      </c>
      <c r="M1813" t="s">
        <v>2352</v>
      </c>
    </row>
    <row r="1814" spans="9:13" x14ac:dyDescent="0.25">
      <c r="I1814" t="s">
        <v>6367</v>
      </c>
      <c r="J1814" t="s">
        <v>6550</v>
      </c>
      <c r="L1814" t="s">
        <v>554</v>
      </c>
      <c r="M1814" t="s">
        <v>1799</v>
      </c>
    </row>
    <row r="1815" spans="9:13" x14ac:dyDescent="0.25">
      <c r="I1815" t="s">
        <v>3928</v>
      </c>
      <c r="J1815" t="s">
        <v>4018</v>
      </c>
      <c r="L1815" t="s">
        <v>36</v>
      </c>
      <c r="M1815" t="s">
        <v>7286</v>
      </c>
    </row>
    <row r="1816" spans="9:13" x14ac:dyDescent="0.25">
      <c r="I1816" t="s">
        <v>8014</v>
      </c>
      <c r="J1816" t="s">
        <v>1312</v>
      </c>
      <c r="L1816" t="s">
        <v>7391</v>
      </c>
      <c r="M1816" t="s">
        <v>2059</v>
      </c>
    </row>
    <row r="1817" spans="9:13" x14ac:dyDescent="0.25">
      <c r="I1817" t="s">
        <v>314</v>
      </c>
      <c r="J1817" t="s">
        <v>6854</v>
      </c>
      <c r="L1817" t="s">
        <v>7329</v>
      </c>
      <c r="M1817" t="s">
        <v>7714</v>
      </c>
    </row>
    <row r="1818" spans="9:13" x14ac:dyDescent="0.25">
      <c r="I1818" t="s">
        <v>314</v>
      </c>
      <c r="J1818" t="s">
        <v>5517</v>
      </c>
      <c r="L1818" t="s">
        <v>2737</v>
      </c>
      <c r="M1818" t="s">
        <v>3256</v>
      </c>
    </row>
    <row r="1819" spans="9:13" x14ac:dyDescent="0.25">
      <c r="I1819" t="s">
        <v>5360</v>
      </c>
      <c r="J1819" t="s">
        <v>5361</v>
      </c>
      <c r="L1819" t="s">
        <v>4442</v>
      </c>
      <c r="M1819" t="s">
        <v>7858</v>
      </c>
    </row>
    <row r="1820" spans="9:13" x14ac:dyDescent="0.25">
      <c r="I1820" t="s">
        <v>36</v>
      </c>
      <c r="J1820" t="s">
        <v>1420</v>
      </c>
      <c r="L1820" t="s">
        <v>37</v>
      </c>
      <c r="M1820" t="s">
        <v>7271</v>
      </c>
    </row>
    <row r="1821" spans="9:13" x14ac:dyDescent="0.25">
      <c r="I1821" t="s">
        <v>2752</v>
      </c>
      <c r="J1821" t="s">
        <v>2863</v>
      </c>
      <c r="L1821" t="s">
        <v>2728</v>
      </c>
      <c r="M1821" t="s">
        <v>7482</v>
      </c>
    </row>
    <row r="1822" spans="9:13" x14ac:dyDescent="0.25">
      <c r="I1822" t="s">
        <v>2752</v>
      </c>
      <c r="J1822" t="s">
        <v>2930</v>
      </c>
      <c r="L1822" t="s">
        <v>7239</v>
      </c>
      <c r="M1822" t="s">
        <v>7496</v>
      </c>
    </row>
    <row r="1823" spans="9:13" x14ac:dyDescent="0.25">
      <c r="I1823" t="s">
        <v>254</v>
      </c>
      <c r="J1823" t="s">
        <v>1620</v>
      </c>
      <c r="L1823" t="s">
        <v>2728</v>
      </c>
      <c r="M1823" t="s">
        <v>7756</v>
      </c>
    </row>
    <row r="1824" spans="9:13" x14ac:dyDescent="0.25">
      <c r="I1824" t="s">
        <v>312</v>
      </c>
      <c r="J1824" t="s">
        <v>1633</v>
      </c>
      <c r="L1824" t="s">
        <v>22</v>
      </c>
      <c r="M1824" t="s">
        <v>1693</v>
      </c>
    </row>
    <row r="1825" spans="9:13" x14ac:dyDescent="0.25">
      <c r="I1825" t="s">
        <v>37</v>
      </c>
      <c r="J1825" t="s">
        <v>1405</v>
      </c>
      <c r="L1825" t="s">
        <v>2731</v>
      </c>
      <c r="M1825" t="s">
        <v>1741</v>
      </c>
    </row>
    <row r="1826" spans="9:13" x14ac:dyDescent="0.25">
      <c r="I1826" t="s">
        <v>287</v>
      </c>
      <c r="J1826" t="s">
        <v>6793</v>
      </c>
      <c r="L1826" t="s">
        <v>2731</v>
      </c>
      <c r="M1826" t="s">
        <v>1878</v>
      </c>
    </row>
    <row r="1827" spans="9:13" x14ac:dyDescent="0.25">
      <c r="I1827" t="s">
        <v>314</v>
      </c>
      <c r="J1827" t="s">
        <v>852</v>
      </c>
      <c r="L1827" t="s">
        <v>6970</v>
      </c>
      <c r="M1827" t="s">
        <v>2123</v>
      </c>
    </row>
    <row r="1828" spans="9:13" x14ac:dyDescent="0.25">
      <c r="I1828" t="s">
        <v>3865</v>
      </c>
      <c r="J1828" t="s">
        <v>3878</v>
      </c>
      <c r="L1828" t="s">
        <v>2728</v>
      </c>
      <c r="M1828" t="s">
        <v>6925</v>
      </c>
    </row>
    <row r="1829" spans="9:13" x14ac:dyDescent="0.25">
      <c r="I1829" t="s">
        <v>339</v>
      </c>
      <c r="J1829" t="s">
        <v>2919</v>
      </c>
      <c r="L1829" t="s">
        <v>7391</v>
      </c>
      <c r="M1829" t="s">
        <v>1940</v>
      </c>
    </row>
    <row r="1830" spans="9:13" x14ac:dyDescent="0.25">
      <c r="I1830" t="s">
        <v>91</v>
      </c>
      <c r="J1830" t="s">
        <v>6230</v>
      </c>
      <c r="L1830" t="s">
        <v>7230</v>
      </c>
      <c r="M1830" t="s">
        <v>2017</v>
      </c>
    </row>
    <row r="1831" spans="9:13" x14ac:dyDescent="0.25">
      <c r="I1831" t="s">
        <v>138</v>
      </c>
      <c r="J1831" t="s">
        <v>2390</v>
      </c>
      <c r="L1831" t="s">
        <v>7315</v>
      </c>
      <c r="M1831" t="s">
        <v>7316</v>
      </c>
    </row>
    <row r="1832" spans="9:13" x14ac:dyDescent="0.25">
      <c r="I1832" t="s">
        <v>314</v>
      </c>
      <c r="J1832" t="s">
        <v>847</v>
      </c>
      <c r="L1832" t="s">
        <v>596</v>
      </c>
      <c r="M1832" t="s">
        <v>4320</v>
      </c>
    </row>
    <row r="1833" spans="9:13" x14ac:dyDescent="0.25">
      <c r="I1833" t="s">
        <v>554</v>
      </c>
      <c r="J1833" t="s">
        <v>6805</v>
      </c>
      <c r="L1833" t="s">
        <v>4832</v>
      </c>
      <c r="M1833" t="s">
        <v>7229</v>
      </c>
    </row>
    <row r="1834" spans="9:13" x14ac:dyDescent="0.25">
      <c r="I1834" t="s">
        <v>255</v>
      </c>
      <c r="J1834" t="s">
        <v>5697</v>
      </c>
      <c r="L1834" t="s">
        <v>7039</v>
      </c>
      <c r="M1834" t="s">
        <v>7552</v>
      </c>
    </row>
    <row r="1835" spans="9:13" x14ac:dyDescent="0.25">
      <c r="I1835" t="s">
        <v>287</v>
      </c>
      <c r="J1835" t="s">
        <v>6551</v>
      </c>
      <c r="L1835" t="s">
        <v>2731</v>
      </c>
      <c r="M1835" t="s">
        <v>7055</v>
      </c>
    </row>
    <row r="1836" spans="9:13" x14ac:dyDescent="0.25">
      <c r="I1836" t="s">
        <v>2752</v>
      </c>
      <c r="J1836" t="s">
        <v>3000</v>
      </c>
      <c r="L1836" t="s">
        <v>2731</v>
      </c>
      <c r="M1836" t="s">
        <v>6926</v>
      </c>
    </row>
    <row r="1837" spans="9:13" x14ac:dyDescent="0.25">
      <c r="I1837" t="s">
        <v>312</v>
      </c>
      <c r="J1837" t="s">
        <v>797</v>
      </c>
      <c r="L1837" t="s">
        <v>596</v>
      </c>
      <c r="M1837" t="s">
        <v>4165</v>
      </c>
    </row>
    <row r="1838" spans="9:13" x14ac:dyDescent="0.25">
      <c r="I1838" t="s">
        <v>254</v>
      </c>
      <c r="J1838" t="s">
        <v>1028</v>
      </c>
      <c r="L1838" t="s">
        <v>37</v>
      </c>
      <c r="M1838" t="s">
        <v>7565</v>
      </c>
    </row>
    <row r="1839" spans="9:13" x14ac:dyDescent="0.25">
      <c r="I1839" t="s">
        <v>395</v>
      </c>
      <c r="J1839" t="s">
        <v>1067</v>
      </c>
      <c r="L1839" t="s">
        <v>4832</v>
      </c>
      <c r="M1839" t="s">
        <v>7717</v>
      </c>
    </row>
    <row r="1840" spans="9:13" x14ac:dyDescent="0.25">
      <c r="I1840" t="s">
        <v>398</v>
      </c>
      <c r="J1840" t="s">
        <v>5382</v>
      </c>
      <c r="L1840" t="s">
        <v>7094</v>
      </c>
      <c r="M1840" t="s">
        <v>1942</v>
      </c>
    </row>
    <row r="1841" spans="9:13" x14ac:dyDescent="0.25">
      <c r="I1841" t="s">
        <v>402</v>
      </c>
      <c r="J1841" t="s">
        <v>5861</v>
      </c>
      <c r="L1841" t="s">
        <v>37</v>
      </c>
      <c r="M1841" t="s">
        <v>7184</v>
      </c>
    </row>
    <row r="1842" spans="9:13" x14ac:dyDescent="0.25">
      <c r="I1842" t="s">
        <v>91</v>
      </c>
      <c r="J1842" t="s">
        <v>955</v>
      </c>
      <c r="L1842" t="s">
        <v>596</v>
      </c>
      <c r="M1842" t="s">
        <v>4186</v>
      </c>
    </row>
    <row r="1843" spans="9:13" x14ac:dyDescent="0.25">
      <c r="I1843" t="s">
        <v>91</v>
      </c>
      <c r="J1843" t="s">
        <v>1510</v>
      </c>
      <c r="L1843" t="s">
        <v>3865</v>
      </c>
      <c r="M1843" t="s">
        <v>4170</v>
      </c>
    </row>
    <row r="1844" spans="9:13" x14ac:dyDescent="0.25">
      <c r="I1844" t="s">
        <v>281</v>
      </c>
      <c r="J1844" t="s">
        <v>6158</v>
      </c>
      <c r="L1844" t="s">
        <v>7803</v>
      </c>
      <c r="M1844" t="s">
        <v>2246</v>
      </c>
    </row>
    <row r="1845" spans="9:13" x14ac:dyDescent="0.25">
      <c r="I1845" t="s">
        <v>3865</v>
      </c>
      <c r="J1845" t="s">
        <v>3963</v>
      </c>
      <c r="L1845" t="s">
        <v>3865</v>
      </c>
      <c r="M1845" t="s">
        <v>4265</v>
      </c>
    </row>
    <row r="1846" spans="9:13" x14ac:dyDescent="0.25">
      <c r="I1846" t="s">
        <v>37</v>
      </c>
      <c r="J1846" t="s">
        <v>1508</v>
      </c>
      <c r="L1846" t="s">
        <v>37</v>
      </c>
      <c r="M1846" t="s">
        <v>7144</v>
      </c>
    </row>
    <row r="1847" spans="9:13" x14ac:dyDescent="0.25">
      <c r="I1847" t="s">
        <v>5257</v>
      </c>
      <c r="J1847" t="s">
        <v>3918</v>
      </c>
      <c r="L1847" t="s">
        <v>398</v>
      </c>
      <c r="M1847" t="s">
        <v>7594</v>
      </c>
    </row>
    <row r="1848" spans="9:13" x14ac:dyDescent="0.25">
      <c r="I1848" t="s">
        <v>314</v>
      </c>
      <c r="J1848" t="s">
        <v>899</v>
      </c>
      <c r="L1848" t="s">
        <v>2731</v>
      </c>
      <c r="M1848" t="s">
        <v>1743</v>
      </c>
    </row>
    <row r="1849" spans="9:13" x14ac:dyDescent="0.25">
      <c r="I1849" t="s">
        <v>2749</v>
      </c>
      <c r="J1849" t="s">
        <v>3003</v>
      </c>
      <c r="L1849" t="s">
        <v>7815</v>
      </c>
      <c r="M1849" t="s">
        <v>1723</v>
      </c>
    </row>
    <row r="1850" spans="9:13" x14ac:dyDescent="0.25">
      <c r="I1850" t="s">
        <v>3920</v>
      </c>
      <c r="J1850" t="s">
        <v>4079</v>
      </c>
      <c r="L1850" t="s">
        <v>46</v>
      </c>
      <c r="M1850" t="s">
        <v>2266</v>
      </c>
    </row>
    <row r="1851" spans="9:13" x14ac:dyDescent="0.25">
      <c r="I1851" t="s">
        <v>4442</v>
      </c>
      <c r="J1851" t="s">
        <v>6208</v>
      </c>
      <c r="L1851" t="s">
        <v>551</v>
      </c>
      <c r="M1851" t="s">
        <v>3237</v>
      </c>
    </row>
    <row r="1852" spans="9:13" x14ac:dyDescent="0.25">
      <c r="I1852" t="s">
        <v>395</v>
      </c>
      <c r="J1852" t="s">
        <v>1336</v>
      </c>
      <c r="L1852" t="s">
        <v>2728</v>
      </c>
      <c r="M1852" t="s">
        <v>2064</v>
      </c>
    </row>
    <row r="1853" spans="9:13" x14ac:dyDescent="0.25">
      <c r="I1853" t="s">
        <v>5530</v>
      </c>
      <c r="J1853" t="s">
        <v>3953</v>
      </c>
      <c r="L1853" t="s">
        <v>6999</v>
      </c>
      <c r="M1853" t="s">
        <v>7000</v>
      </c>
    </row>
    <row r="1854" spans="9:13" x14ac:dyDescent="0.25">
      <c r="I1854" t="s">
        <v>395</v>
      </c>
      <c r="J1854" t="s">
        <v>1272</v>
      </c>
      <c r="L1854" t="s">
        <v>6936</v>
      </c>
      <c r="M1854" t="s">
        <v>1683</v>
      </c>
    </row>
    <row r="1855" spans="9:13" x14ac:dyDescent="0.25">
      <c r="I1855" t="s">
        <v>92</v>
      </c>
      <c r="J1855" t="s">
        <v>5794</v>
      </c>
      <c r="L1855" t="s">
        <v>2728</v>
      </c>
      <c r="M1855" t="s">
        <v>7875</v>
      </c>
    </row>
    <row r="1856" spans="9:13" x14ac:dyDescent="0.25">
      <c r="I1856" t="s">
        <v>319</v>
      </c>
      <c r="J1856" t="s">
        <v>6773</v>
      </c>
      <c r="L1856" t="s">
        <v>37</v>
      </c>
      <c r="M1856" t="s">
        <v>7906</v>
      </c>
    </row>
    <row r="1857" spans="9:13" x14ac:dyDescent="0.25">
      <c r="I1857" t="s">
        <v>2752</v>
      </c>
      <c r="J1857" t="s">
        <v>2960</v>
      </c>
      <c r="L1857" t="s">
        <v>596</v>
      </c>
      <c r="M1857" t="s">
        <v>4308</v>
      </c>
    </row>
    <row r="1858" spans="9:13" x14ac:dyDescent="0.25">
      <c r="I1858" t="s">
        <v>2752</v>
      </c>
      <c r="J1858" t="s">
        <v>2918</v>
      </c>
      <c r="L1858" t="s">
        <v>596</v>
      </c>
      <c r="M1858" t="s">
        <v>4163</v>
      </c>
    </row>
    <row r="1859" spans="9:13" x14ac:dyDescent="0.25">
      <c r="I1859" t="s">
        <v>2752</v>
      </c>
      <c r="J1859" t="s">
        <v>2949</v>
      </c>
      <c r="L1859" t="s">
        <v>3865</v>
      </c>
      <c r="M1859" t="s">
        <v>4213</v>
      </c>
    </row>
    <row r="1860" spans="9:13" x14ac:dyDescent="0.25">
      <c r="I1860" t="s">
        <v>314</v>
      </c>
      <c r="J1860" t="s">
        <v>1024</v>
      </c>
      <c r="L1860" t="s">
        <v>7239</v>
      </c>
      <c r="M1860" t="s">
        <v>3144</v>
      </c>
    </row>
    <row r="1861" spans="9:13" x14ac:dyDescent="0.25">
      <c r="I1861" t="s">
        <v>4004</v>
      </c>
      <c r="J1861" t="s">
        <v>6026</v>
      </c>
      <c r="L1861" t="s">
        <v>307</v>
      </c>
      <c r="M1861" t="s">
        <v>2337</v>
      </c>
    </row>
    <row r="1862" spans="9:13" x14ac:dyDescent="0.25">
      <c r="I1862" t="s">
        <v>319</v>
      </c>
      <c r="J1862" t="s">
        <v>2840</v>
      </c>
      <c r="L1862" t="s">
        <v>2731</v>
      </c>
      <c r="M1862" t="s">
        <v>7835</v>
      </c>
    </row>
    <row r="1863" spans="9:13" x14ac:dyDescent="0.25">
      <c r="I1863" t="s">
        <v>398</v>
      </c>
      <c r="J1863" t="s">
        <v>1391</v>
      </c>
      <c r="L1863" t="s">
        <v>37</v>
      </c>
      <c r="M1863" t="s">
        <v>7180</v>
      </c>
    </row>
    <row r="1864" spans="9:13" x14ac:dyDescent="0.25">
      <c r="I1864" t="s">
        <v>39</v>
      </c>
      <c r="J1864" t="s">
        <v>6328</v>
      </c>
      <c r="L1864" t="s">
        <v>37</v>
      </c>
      <c r="M1864" t="s">
        <v>6948</v>
      </c>
    </row>
    <row r="1865" spans="9:13" x14ac:dyDescent="0.25">
      <c r="I1865" t="s">
        <v>96</v>
      </c>
      <c r="J1865" t="s">
        <v>1015</v>
      </c>
      <c r="L1865" t="s">
        <v>7267</v>
      </c>
      <c r="M1865" t="s">
        <v>1881</v>
      </c>
    </row>
    <row r="1866" spans="9:13" x14ac:dyDescent="0.25">
      <c r="I1866" t="s">
        <v>138</v>
      </c>
      <c r="J1866" t="s">
        <v>1448</v>
      </c>
      <c r="L1866" t="s">
        <v>37</v>
      </c>
      <c r="M1866" t="s">
        <v>7956</v>
      </c>
    </row>
    <row r="1867" spans="9:13" x14ac:dyDescent="0.25">
      <c r="I1867" t="s">
        <v>395</v>
      </c>
      <c r="J1867" t="s">
        <v>6822</v>
      </c>
      <c r="L1867" t="s">
        <v>37</v>
      </c>
      <c r="M1867" t="s">
        <v>7975</v>
      </c>
    </row>
    <row r="1868" spans="9:13" x14ac:dyDescent="0.25">
      <c r="I1868" t="s">
        <v>39</v>
      </c>
      <c r="J1868" t="s">
        <v>6326</v>
      </c>
      <c r="L1868" t="s">
        <v>36</v>
      </c>
      <c r="M1868" t="s">
        <v>6915</v>
      </c>
    </row>
    <row r="1869" spans="9:13" x14ac:dyDescent="0.25">
      <c r="I1869" t="s">
        <v>4949</v>
      </c>
      <c r="J1869" t="s">
        <v>966</v>
      </c>
      <c r="L1869" t="s">
        <v>596</v>
      </c>
      <c r="M1869" t="s">
        <v>4228</v>
      </c>
    </row>
    <row r="1870" spans="9:13" x14ac:dyDescent="0.25">
      <c r="I1870" t="s">
        <v>395</v>
      </c>
      <c r="J1870" t="s">
        <v>6809</v>
      </c>
      <c r="L1870" t="s">
        <v>2731</v>
      </c>
      <c r="M1870" t="s">
        <v>7295</v>
      </c>
    </row>
    <row r="1871" spans="9:13" x14ac:dyDescent="0.25">
      <c r="I1871" t="s">
        <v>6841</v>
      </c>
      <c r="J1871" t="s">
        <v>1630</v>
      </c>
      <c r="L1871" t="s">
        <v>22</v>
      </c>
      <c r="M1871" t="s">
        <v>1999</v>
      </c>
    </row>
    <row r="1872" spans="9:13" x14ac:dyDescent="0.25">
      <c r="I1872" t="s">
        <v>258</v>
      </c>
      <c r="J1872" t="s">
        <v>1163</v>
      </c>
      <c r="L1872" t="s">
        <v>596</v>
      </c>
      <c r="M1872" t="s">
        <v>4316</v>
      </c>
    </row>
    <row r="1873" spans="9:13" x14ac:dyDescent="0.25">
      <c r="I1873" t="s">
        <v>319</v>
      </c>
      <c r="J1873" t="s">
        <v>6236</v>
      </c>
      <c r="L1873" t="s">
        <v>307</v>
      </c>
      <c r="M1873" t="s">
        <v>1869</v>
      </c>
    </row>
    <row r="1874" spans="9:13" x14ac:dyDescent="0.25">
      <c r="I1874" t="s">
        <v>6721</v>
      </c>
      <c r="J1874" t="s">
        <v>6722</v>
      </c>
      <c r="L1874" t="s">
        <v>395</v>
      </c>
      <c r="M1874" t="s">
        <v>3170</v>
      </c>
    </row>
    <row r="1875" spans="9:13" x14ac:dyDescent="0.25">
      <c r="I1875" t="s">
        <v>554</v>
      </c>
      <c r="J1875" t="s">
        <v>5779</v>
      </c>
      <c r="L1875" t="s">
        <v>7109</v>
      </c>
      <c r="M1875" t="s">
        <v>1787</v>
      </c>
    </row>
    <row r="1876" spans="9:13" x14ac:dyDescent="0.25">
      <c r="I1876" t="s">
        <v>395</v>
      </c>
      <c r="J1876" t="s">
        <v>6213</v>
      </c>
      <c r="L1876" t="s">
        <v>2731</v>
      </c>
      <c r="M1876" t="s">
        <v>7890</v>
      </c>
    </row>
    <row r="1877" spans="9:13" x14ac:dyDescent="0.25">
      <c r="I1877" t="s">
        <v>2752</v>
      </c>
      <c r="J1877" t="s">
        <v>2950</v>
      </c>
      <c r="L1877" t="s">
        <v>22</v>
      </c>
      <c r="M1877" t="s">
        <v>1954</v>
      </c>
    </row>
    <row r="1878" spans="9:13" x14ac:dyDescent="0.25">
      <c r="I1878" t="s">
        <v>2752</v>
      </c>
      <c r="J1878" t="s">
        <v>2844</v>
      </c>
      <c r="L1878" t="s">
        <v>7094</v>
      </c>
      <c r="M1878" t="s">
        <v>7095</v>
      </c>
    </row>
    <row r="1879" spans="9:13" x14ac:dyDescent="0.25">
      <c r="I1879" t="s">
        <v>2752</v>
      </c>
      <c r="J1879" t="s">
        <v>2991</v>
      </c>
      <c r="L1879" t="s">
        <v>4563</v>
      </c>
      <c r="M1879" t="s">
        <v>1751</v>
      </c>
    </row>
    <row r="1880" spans="9:13" x14ac:dyDescent="0.25">
      <c r="I1880" t="s">
        <v>395</v>
      </c>
      <c r="J1880" t="s">
        <v>5423</v>
      </c>
      <c r="L1880" t="s">
        <v>37</v>
      </c>
      <c r="M1880" t="s">
        <v>7666</v>
      </c>
    </row>
    <row r="1881" spans="9:13" x14ac:dyDescent="0.25">
      <c r="I1881" t="s">
        <v>312</v>
      </c>
      <c r="J1881" t="s">
        <v>1013</v>
      </c>
      <c r="L1881" t="s">
        <v>398</v>
      </c>
      <c r="M1881" t="s">
        <v>7711</v>
      </c>
    </row>
    <row r="1882" spans="9:13" x14ac:dyDescent="0.25">
      <c r="I1882" t="s">
        <v>307</v>
      </c>
      <c r="J1882" t="s">
        <v>1304</v>
      </c>
      <c r="L1882" t="s">
        <v>37</v>
      </c>
      <c r="M1882" t="s">
        <v>7038</v>
      </c>
    </row>
    <row r="1883" spans="9:13" x14ac:dyDescent="0.25">
      <c r="I1883" t="s">
        <v>307</v>
      </c>
      <c r="J1883" t="s">
        <v>1606</v>
      </c>
      <c r="L1883" t="s">
        <v>36</v>
      </c>
      <c r="M1883" t="s">
        <v>7672</v>
      </c>
    </row>
    <row r="1884" spans="9:13" x14ac:dyDescent="0.25">
      <c r="I1884" t="s">
        <v>290</v>
      </c>
      <c r="J1884" t="s">
        <v>995</v>
      </c>
      <c r="L1884" t="s">
        <v>7477</v>
      </c>
      <c r="M1884" t="s">
        <v>7555</v>
      </c>
    </row>
    <row r="1885" spans="9:13" x14ac:dyDescent="0.25">
      <c r="I1885" t="s">
        <v>3865</v>
      </c>
      <c r="J1885" t="s">
        <v>6189</v>
      </c>
      <c r="L1885" t="s">
        <v>402</v>
      </c>
      <c r="M1885" t="s">
        <v>1922</v>
      </c>
    </row>
    <row r="1886" spans="9:13" x14ac:dyDescent="0.25">
      <c r="I1886" t="s">
        <v>91</v>
      </c>
      <c r="J1886" t="s">
        <v>1205</v>
      </c>
      <c r="L1886" t="s">
        <v>4769</v>
      </c>
      <c r="M1886" t="s">
        <v>1906</v>
      </c>
    </row>
    <row r="1887" spans="9:13" x14ac:dyDescent="0.25">
      <c r="I1887" t="s">
        <v>402</v>
      </c>
      <c r="J1887" t="s">
        <v>1146</v>
      </c>
      <c r="L1887" t="s">
        <v>7094</v>
      </c>
      <c r="M1887" t="s">
        <v>7818</v>
      </c>
    </row>
    <row r="1888" spans="9:13" x14ac:dyDescent="0.25">
      <c r="I1888" t="s">
        <v>395</v>
      </c>
      <c r="J1888" t="s">
        <v>5451</v>
      </c>
      <c r="L1888" t="s">
        <v>7230</v>
      </c>
      <c r="M1888" t="s">
        <v>7973</v>
      </c>
    </row>
    <row r="1889" spans="9:13" x14ac:dyDescent="0.25">
      <c r="I1889" t="s">
        <v>5829</v>
      </c>
      <c r="J1889" t="s">
        <v>1080</v>
      </c>
      <c r="L1889" t="s">
        <v>596</v>
      </c>
      <c r="M1889" t="s">
        <v>4178</v>
      </c>
    </row>
    <row r="1890" spans="9:13" x14ac:dyDescent="0.25">
      <c r="I1890" t="s">
        <v>395</v>
      </c>
      <c r="J1890" t="s">
        <v>1361</v>
      </c>
      <c r="L1890" t="s">
        <v>596</v>
      </c>
      <c r="M1890" t="s">
        <v>4315</v>
      </c>
    </row>
    <row r="1891" spans="9:13" x14ac:dyDescent="0.25">
      <c r="I1891" t="s">
        <v>6206</v>
      </c>
      <c r="J1891" t="s">
        <v>1280</v>
      </c>
      <c r="L1891" t="s">
        <v>37</v>
      </c>
      <c r="M1891" t="s">
        <v>7004</v>
      </c>
    </row>
    <row r="1892" spans="9:13" x14ac:dyDescent="0.25">
      <c r="I1892" t="s">
        <v>314</v>
      </c>
      <c r="J1892" t="s">
        <v>1526</v>
      </c>
      <c r="L1892" t="s">
        <v>596</v>
      </c>
      <c r="M1892" t="s">
        <v>4298</v>
      </c>
    </row>
    <row r="1893" spans="9:13" x14ac:dyDescent="0.25">
      <c r="I1893" t="s">
        <v>3928</v>
      </c>
      <c r="J1893" t="s">
        <v>4008</v>
      </c>
      <c r="L1893" t="s">
        <v>7364</v>
      </c>
      <c r="M1893" t="s">
        <v>1921</v>
      </c>
    </row>
    <row r="1894" spans="9:13" x14ac:dyDescent="0.25">
      <c r="I1894" t="s">
        <v>5966</v>
      </c>
      <c r="J1894" t="s">
        <v>5967</v>
      </c>
      <c r="L1894" t="s">
        <v>37</v>
      </c>
      <c r="M1894" t="s">
        <v>7129</v>
      </c>
    </row>
    <row r="1895" spans="9:13" x14ac:dyDescent="0.25">
      <c r="I1895" t="s">
        <v>281</v>
      </c>
      <c r="J1895" t="s">
        <v>5454</v>
      </c>
      <c r="L1895" t="s">
        <v>37</v>
      </c>
      <c r="M1895" t="s">
        <v>3178</v>
      </c>
    </row>
    <row r="1896" spans="9:13" x14ac:dyDescent="0.25">
      <c r="I1896" t="s">
        <v>5920</v>
      </c>
      <c r="J1896" t="s">
        <v>2847</v>
      </c>
      <c r="L1896" t="s">
        <v>398</v>
      </c>
      <c r="M1896" t="s">
        <v>7830</v>
      </c>
    </row>
    <row r="1897" spans="9:13" x14ac:dyDescent="0.25">
      <c r="I1897" t="s">
        <v>357</v>
      </c>
      <c r="J1897" t="s">
        <v>4028</v>
      </c>
      <c r="L1897" t="s">
        <v>3865</v>
      </c>
      <c r="M1897" t="s">
        <v>4264</v>
      </c>
    </row>
    <row r="1898" spans="9:13" x14ac:dyDescent="0.25">
      <c r="I1898" t="s">
        <v>395</v>
      </c>
      <c r="J1898" t="s">
        <v>981</v>
      </c>
      <c r="L1898" t="s">
        <v>4832</v>
      </c>
      <c r="M1898" t="s">
        <v>7056</v>
      </c>
    </row>
    <row r="1899" spans="9:13" x14ac:dyDescent="0.25">
      <c r="I1899" t="s">
        <v>2752</v>
      </c>
      <c r="J1899" t="s">
        <v>2994</v>
      </c>
      <c r="L1899" t="s">
        <v>596</v>
      </c>
      <c r="M1899" t="s">
        <v>4252</v>
      </c>
    </row>
    <row r="1900" spans="9:13" x14ac:dyDescent="0.25">
      <c r="I1900" t="s">
        <v>2752</v>
      </c>
      <c r="J1900" t="s">
        <v>2983</v>
      </c>
      <c r="L1900" t="s">
        <v>7230</v>
      </c>
      <c r="M1900" t="s">
        <v>7702</v>
      </c>
    </row>
    <row r="1901" spans="9:13" x14ac:dyDescent="0.25">
      <c r="I1901" t="s">
        <v>277</v>
      </c>
      <c r="J1901" t="s">
        <v>1379</v>
      </c>
      <c r="L1901" t="s">
        <v>4832</v>
      </c>
      <c r="M1901" t="s">
        <v>7821</v>
      </c>
    </row>
    <row r="1902" spans="9:13" x14ac:dyDescent="0.25">
      <c r="I1902" t="s">
        <v>287</v>
      </c>
      <c r="J1902" t="s">
        <v>6498</v>
      </c>
      <c r="L1902" t="s">
        <v>46</v>
      </c>
      <c r="M1902" t="s">
        <v>2624</v>
      </c>
    </row>
    <row r="1903" spans="9:13" x14ac:dyDescent="0.25">
      <c r="I1903" t="s">
        <v>5316</v>
      </c>
      <c r="J1903" t="s">
        <v>5525</v>
      </c>
      <c r="L1903" t="s">
        <v>2731</v>
      </c>
      <c r="M1903" t="s">
        <v>2168</v>
      </c>
    </row>
    <row r="1904" spans="9:13" x14ac:dyDescent="0.25">
      <c r="I1904" t="s">
        <v>402</v>
      </c>
      <c r="J1904" t="s">
        <v>2387</v>
      </c>
      <c r="L1904" t="s">
        <v>2731</v>
      </c>
      <c r="M1904" t="s">
        <v>7037</v>
      </c>
    </row>
    <row r="1905" spans="9:13" x14ac:dyDescent="0.25">
      <c r="I1905" t="s">
        <v>357</v>
      </c>
      <c r="J1905" t="s">
        <v>4083</v>
      </c>
      <c r="L1905" t="s">
        <v>402</v>
      </c>
      <c r="M1905" t="s">
        <v>2172</v>
      </c>
    </row>
    <row r="1906" spans="9:13" x14ac:dyDescent="0.25">
      <c r="I1906" t="s">
        <v>4949</v>
      </c>
      <c r="J1906" t="s">
        <v>5766</v>
      </c>
      <c r="L1906" t="s">
        <v>4832</v>
      </c>
      <c r="M1906" t="s">
        <v>7887</v>
      </c>
    </row>
    <row r="1907" spans="9:13" x14ac:dyDescent="0.25">
      <c r="I1907" t="s">
        <v>255</v>
      </c>
      <c r="J1907" t="s">
        <v>6097</v>
      </c>
      <c r="L1907" t="s">
        <v>461</v>
      </c>
      <c r="M1907" t="s">
        <v>7617</v>
      </c>
    </row>
    <row r="1908" spans="9:13" x14ac:dyDescent="0.25">
      <c r="I1908" t="s">
        <v>5319</v>
      </c>
      <c r="J1908" t="s">
        <v>5320</v>
      </c>
      <c r="L1908" t="s">
        <v>395</v>
      </c>
      <c r="M1908" t="s">
        <v>1775</v>
      </c>
    </row>
    <row r="1909" spans="9:13" x14ac:dyDescent="0.25">
      <c r="I1909" t="s">
        <v>312</v>
      </c>
      <c r="J1909" t="s">
        <v>845</v>
      </c>
      <c r="L1909" t="s">
        <v>22</v>
      </c>
      <c r="M1909" t="s">
        <v>1923</v>
      </c>
    </row>
    <row r="1910" spans="9:13" x14ac:dyDescent="0.25">
      <c r="I1910" t="s">
        <v>6486</v>
      </c>
      <c r="J1910" t="s">
        <v>1434</v>
      </c>
      <c r="L1910" t="s">
        <v>37</v>
      </c>
      <c r="M1910" t="s">
        <v>7762</v>
      </c>
    </row>
    <row r="1911" spans="9:13" x14ac:dyDescent="0.25">
      <c r="I1911" t="s">
        <v>357</v>
      </c>
      <c r="J1911" t="s">
        <v>3962</v>
      </c>
      <c r="L1911" t="s">
        <v>395</v>
      </c>
      <c r="M1911" t="s">
        <v>4311</v>
      </c>
    </row>
    <row r="1912" spans="9:13" x14ac:dyDescent="0.25">
      <c r="I1912" t="s">
        <v>47</v>
      </c>
      <c r="J1912" t="s">
        <v>1165</v>
      </c>
      <c r="L1912" t="s">
        <v>37</v>
      </c>
      <c r="M1912" t="s">
        <v>1857</v>
      </c>
    </row>
    <row r="1913" spans="9:13" x14ac:dyDescent="0.25">
      <c r="I1913" t="s">
        <v>91</v>
      </c>
      <c r="J1913" t="s">
        <v>5653</v>
      </c>
      <c r="L1913" t="s">
        <v>307</v>
      </c>
      <c r="M1913" t="s">
        <v>1826</v>
      </c>
    </row>
    <row r="1914" spans="9:13" x14ac:dyDescent="0.25">
      <c r="I1914" t="s">
        <v>347</v>
      </c>
      <c r="J1914" t="s">
        <v>1488</v>
      </c>
      <c r="L1914" t="s">
        <v>4832</v>
      </c>
      <c r="M1914" t="s">
        <v>7682</v>
      </c>
    </row>
    <row r="1915" spans="9:13" x14ac:dyDescent="0.25">
      <c r="I1915" t="s">
        <v>357</v>
      </c>
      <c r="J1915" t="s">
        <v>5613</v>
      </c>
      <c r="L1915" t="s">
        <v>395</v>
      </c>
      <c r="M1915" t="s">
        <v>2132</v>
      </c>
    </row>
    <row r="1916" spans="9:13" x14ac:dyDescent="0.25">
      <c r="I1916" t="s">
        <v>96</v>
      </c>
      <c r="J1916" t="s">
        <v>1258</v>
      </c>
      <c r="L1916" t="s">
        <v>7945</v>
      </c>
      <c r="M1916" t="s">
        <v>2325</v>
      </c>
    </row>
    <row r="1917" spans="9:13" x14ac:dyDescent="0.25">
      <c r="I1917" t="s">
        <v>395</v>
      </c>
      <c r="J1917" t="s">
        <v>5929</v>
      </c>
      <c r="L1917" t="s">
        <v>7127</v>
      </c>
      <c r="M1917" t="s">
        <v>1934</v>
      </c>
    </row>
    <row r="1918" spans="9:13" x14ac:dyDescent="0.25">
      <c r="I1918" t="s">
        <v>5270</v>
      </c>
      <c r="J1918" t="s">
        <v>5271</v>
      </c>
      <c r="L1918" t="s">
        <v>281</v>
      </c>
      <c r="M1918" t="s">
        <v>2283</v>
      </c>
    </row>
    <row r="1919" spans="9:13" x14ac:dyDescent="0.25">
      <c r="I1919" t="s">
        <v>258</v>
      </c>
      <c r="J1919" t="s">
        <v>6851</v>
      </c>
      <c r="L1919" t="s">
        <v>281</v>
      </c>
      <c r="M1919" t="s">
        <v>2615</v>
      </c>
    </row>
    <row r="1920" spans="9:13" x14ac:dyDescent="0.25">
      <c r="I1920" t="s">
        <v>5301</v>
      </c>
      <c r="J1920" t="s">
        <v>811</v>
      </c>
      <c r="L1920" t="s">
        <v>395</v>
      </c>
      <c r="M1920" t="s">
        <v>4212</v>
      </c>
    </row>
    <row r="1921" spans="9:13" x14ac:dyDescent="0.25">
      <c r="I1921" t="s">
        <v>21</v>
      </c>
      <c r="J1921" t="s">
        <v>894</v>
      </c>
      <c r="L1921" t="s">
        <v>7556</v>
      </c>
      <c r="M1921" t="s">
        <v>2058</v>
      </c>
    </row>
    <row r="1922" spans="9:13" x14ac:dyDescent="0.25">
      <c r="I1922" t="s">
        <v>290</v>
      </c>
      <c r="J1922" t="s">
        <v>876</v>
      </c>
      <c r="L1922" t="s">
        <v>461</v>
      </c>
      <c r="M1922" t="s">
        <v>7399</v>
      </c>
    </row>
    <row r="1923" spans="9:13" x14ac:dyDescent="0.25">
      <c r="I1923" t="s">
        <v>554</v>
      </c>
      <c r="J1923" t="s">
        <v>6181</v>
      </c>
      <c r="L1923" t="s">
        <v>461</v>
      </c>
      <c r="M1923" t="s">
        <v>1800</v>
      </c>
    </row>
    <row r="1924" spans="9:13" x14ac:dyDescent="0.25">
      <c r="I1924" t="s">
        <v>395</v>
      </c>
      <c r="J1924" t="s">
        <v>1402</v>
      </c>
      <c r="L1924" t="s">
        <v>2731</v>
      </c>
      <c r="M1924" t="s">
        <v>7304</v>
      </c>
    </row>
    <row r="1925" spans="9:13" x14ac:dyDescent="0.25">
      <c r="I1925" t="s">
        <v>290</v>
      </c>
      <c r="J1925" t="s">
        <v>1350</v>
      </c>
      <c r="L1925" t="s">
        <v>22</v>
      </c>
      <c r="M1925" t="s">
        <v>1893</v>
      </c>
    </row>
    <row r="1926" spans="9:13" x14ac:dyDescent="0.25">
      <c r="I1926" t="s">
        <v>554</v>
      </c>
      <c r="J1926" t="s">
        <v>6873</v>
      </c>
      <c r="L1926" t="s">
        <v>461</v>
      </c>
      <c r="M1926" t="s">
        <v>7735</v>
      </c>
    </row>
    <row r="1927" spans="9:13" x14ac:dyDescent="0.25">
      <c r="I1927" t="s">
        <v>319</v>
      </c>
      <c r="J1927" t="s">
        <v>5449</v>
      </c>
      <c r="L1927" t="s">
        <v>464</v>
      </c>
      <c r="M1927" t="s">
        <v>7439</v>
      </c>
    </row>
    <row r="1928" spans="9:13" x14ac:dyDescent="0.25">
      <c r="I1928" t="s">
        <v>314</v>
      </c>
      <c r="J1928" t="s">
        <v>1052</v>
      </c>
      <c r="L1928" t="s">
        <v>7322</v>
      </c>
      <c r="M1928" t="s">
        <v>1902</v>
      </c>
    </row>
    <row r="1929" spans="9:13" x14ac:dyDescent="0.25">
      <c r="I1929" t="s">
        <v>314</v>
      </c>
      <c r="J1929" t="s">
        <v>6626</v>
      </c>
      <c r="L1929" t="s">
        <v>3865</v>
      </c>
      <c r="M1929" t="s">
        <v>4241</v>
      </c>
    </row>
    <row r="1930" spans="9:13" x14ac:dyDescent="0.25">
      <c r="I1930" t="s">
        <v>402</v>
      </c>
      <c r="J1930" t="s">
        <v>5532</v>
      </c>
      <c r="L1930" t="s">
        <v>4442</v>
      </c>
      <c r="M1930" t="s">
        <v>7464</v>
      </c>
    </row>
    <row r="1931" spans="9:13" x14ac:dyDescent="0.25">
      <c r="I1931" t="s">
        <v>91</v>
      </c>
      <c r="J1931" t="s">
        <v>1357</v>
      </c>
      <c r="L1931" t="s">
        <v>463</v>
      </c>
      <c r="M1931" t="s">
        <v>7243</v>
      </c>
    </row>
    <row r="1932" spans="9:13" x14ac:dyDescent="0.25">
      <c r="I1932" t="s">
        <v>5331</v>
      </c>
      <c r="J1932" t="s">
        <v>5332</v>
      </c>
      <c r="L1932" t="s">
        <v>314</v>
      </c>
      <c r="M1932" t="s">
        <v>2219</v>
      </c>
    </row>
    <row r="1933" spans="9:13" x14ac:dyDescent="0.25">
      <c r="I1933" t="s">
        <v>6268</v>
      </c>
      <c r="J1933" t="s">
        <v>1317</v>
      </c>
      <c r="L1933" t="s">
        <v>7224</v>
      </c>
      <c r="M1933" t="s">
        <v>1858</v>
      </c>
    </row>
    <row r="1934" spans="9:13" x14ac:dyDescent="0.25">
      <c r="I1934" t="s">
        <v>6518</v>
      </c>
      <c r="J1934" t="s">
        <v>1454</v>
      </c>
      <c r="L1934" t="s">
        <v>41</v>
      </c>
      <c r="M1934" t="s">
        <v>2317</v>
      </c>
    </row>
    <row r="1935" spans="9:13" x14ac:dyDescent="0.25">
      <c r="I1935" t="s">
        <v>400</v>
      </c>
      <c r="J1935" t="s">
        <v>6345</v>
      </c>
      <c r="L1935" t="s">
        <v>6147</v>
      </c>
      <c r="M1935" t="s">
        <v>7797</v>
      </c>
    </row>
    <row r="1936" spans="9:13" x14ac:dyDescent="0.25">
      <c r="I1936" t="s">
        <v>290</v>
      </c>
      <c r="J1936" t="s">
        <v>1247</v>
      </c>
      <c r="L1936" t="s">
        <v>6972</v>
      </c>
      <c r="M1936" t="s">
        <v>6973</v>
      </c>
    </row>
    <row r="1937" spans="9:13" x14ac:dyDescent="0.25">
      <c r="I1937" t="s">
        <v>281</v>
      </c>
      <c r="J1937" t="s">
        <v>2902</v>
      </c>
      <c r="L1937" t="s">
        <v>3865</v>
      </c>
      <c r="M1937" t="s">
        <v>4151</v>
      </c>
    </row>
    <row r="1938" spans="9:13" x14ac:dyDescent="0.25">
      <c r="I1938" t="s">
        <v>2740</v>
      </c>
      <c r="J1938" t="s">
        <v>4025</v>
      </c>
      <c r="L1938" t="s">
        <v>37</v>
      </c>
      <c r="M1938" t="s">
        <v>1874</v>
      </c>
    </row>
    <row r="1939" spans="9:13" x14ac:dyDescent="0.25">
      <c r="I1939" t="s">
        <v>91</v>
      </c>
      <c r="J1939" t="s">
        <v>6148</v>
      </c>
      <c r="L1939" t="s">
        <v>4581</v>
      </c>
      <c r="M1939" t="s">
        <v>3188</v>
      </c>
    </row>
    <row r="1940" spans="9:13" x14ac:dyDescent="0.25">
      <c r="I1940" t="s">
        <v>3865</v>
      </c>
      <c r="J1940" t="s">
        <v>4042</v>
      </c>
      <c r="L1940" t="s">
        <v>4158</v>
      </c>
      <c r="M1940" t="s">
        <v>4249</v>
      </c>
    </row>
    <row r="1941" spans="9:13" x14ac:dyDescent="0.25">
      <c r="I1941" t="s">
        <v>314</v>
      </c>
      <c r="J1941" t="s">
        <v>862</v>
      </c>
      <c r="L1941" t="s">
        <v>7435</v>
      </c>
      <c r="M1941" t="s">
        <v>1971</v>
      </c>
    </row>
    <row r="1942" spans="9:13" x14ac:dyDescent="0.25">
      <c r="I1942" t="s">
        <v>290</v>
      </c>
      <c r="J1942" t="s">
        <v>1559</v>
      </c>
      <c r="L1942" t="s">
        <v>281</v>
      </c>
      <c r="M1942" t="s">
        <v>2578</v>
      </c>
    </row>
    <row r="1943" spans="9:13" x14ac:dyDescent="0.25">
      <c r="I1943" t="s">
        <v>6799</v>
      </c>
      <c r="J1943" t="s">
        <v>1605</v>
      </c>
      <c r="L1943" t="s">
        <v>281</v>
      </c>
      <c r="M1943" t="s">
        <v>2276</v>
      </c>
    </row>
    <row r="1944" spans="9:13" x14ac:dyDescent="0.25">
      <c r="I1944" t="s">
        <v>39</v>
      </c>
      <c r="J1944" t="s">
        <v>1223</v>
      </c>
      <c r="L1944" t="s">
        <v>314</v>
      </c>
      <c r="M1944" t="s">
        <v>2150</v>
      </c>
    </row>
    <row r="1945" spans="9:13" x14ac:dyDescent="0.25">
      <c r="I1945" t="s">
        <v>4949</v>
      </c>
      <c r="J1945" t="s">
        <v>781</v>
      </c>
      <c r="L1945" t="s">
        <v>7206</v>
      </c>
      <c r="M1945" t="s">
        <v>4195</v>
      </c>
    </row>
    <row r="1946" spans="9:13" x14ac:dyDescent="0.25">
      <c r="I1946" t="s">
        <v>37</v>
      </c>
      <c r="J1946" t="s">
        <v>1195</v>
      </c>
      <c r="L1946" t="s">
        <v>464</v>
      </c>
      <c r="M1946" t="s">
        <v>7652</v>
      </c>
    </row>
    <row r="1947" spans="9:13" x14ac:dyDescent="0.25">
      <c r="I1947" t="s">
        <v>314</v>
      </c>
      <c r="J1947" t="s">
        <v>5732</v>
      </c>
      <c r="L1947" t="s">
        <v>37</v>
      </c>
      <c r="M1947" t="s">
        <v>3241</v>
      </c>
    </row>
    <row r="1948" spans="9:13" x14ac:dyDescent="0.25">
      <c r="I1948" t="s">
        <v>312</v>
      </c>
      <c r="J1948" t="s">
        <v>1635</v>
      </c>
    </row>
    <row r="1949" spans="9:13" x14ac:dyDescent="0.25">
      <c r="I1949" t="s">
        <v>5772</v>
      </c>
      <c r="J1949" t="s">
        <v>1386</v>
      </c>
    </row>
    <row r="1950" spans="9:13" x14ac:dyDescent="0.25">
      <c r="I1950" t="s">
        <v>46</v>
      </c>
      <c r="J1950" t="s">
        <v>1373</v>
      </c>
    </row>
    <row r="1951" spans="9:13" x14ac:dyDescent="0.25">
      <c r="I1951" t="s">
        <v>96</v>
      </c>
      <c r="J1951" t="s">
        <v>4081</v>
      </c>
    </row>
    <row r="1952" spans="9:13" x14ac:dyDescent="0.25">
      <c r="I1952" t="s">
        <v>554</v>
      </c>
      <c r="J1952" t="s">
        <v>5919</v>
      </c>
    </row>
    <row r="1953" spans="9:10" x14ac:dyDescent="0.25">
      <c r="I1953" t="s">
        <v>37</v>
      </c>
      <c r="J1953" t="s">
        <v>1138</v>
      </c>
    </row>
    <row r="1954" spans="9:10" x14ac:dyDescent="0.25">
      <c r="I1954" t="s">
        <v>5727</v>
      </c>
      <c r="J1954" t="s">
        <v>5728</v>
      </c>
    </row>
    <row r="1955" spans="9:10" x14ac:dyDescent="0.25">
      <c r="I1955" t="s">
        <v>91</v>
      </c>
      <c r="J1955" t="s">
        <v>5380</v>
      </c>
    </row>
    <row r="1956" spans="9:10" x14ac:dyDescent="0.25">
      <c r="I1956" t="s">
        <v>46</v>
      </c>
      <c r="J1956" t="s">
        <v>1076</v>
      </c>
    </row>
    <row r="1957" spans="9:10" x14ac:dyDescent="0.25">
      <c r="I1957" t="s">
        <v>6554</v>
      </c>
      <c r="J1957" t="s">
        <v>1480</v>
      </c>
    </row>
    <row r="1958" spans="9:10" x14ac:dyDescent="0.25">
      <c r="I1958" t="s">
        <v>255</v>
      </c>
      <c r="J1958" t="s">
        <v>6480</v>
      </c>
    </row>
    <row r="1959" spans="9:10" x14ac:dyDescent="0.25">
      <c r="I1959" t="s">
        <v>138</v>
      </c>
      <c r="J1959" t="s">
        <v>1289</v>
      </c>
    </row>
    <row r="1960" spans="9:10" x14ac:dyDescent="0.25">
      <c r="I1960" t="s">
        <v>290</v>
      </c>
      <c r="J1960" t="s">
        <v>1134</v>
      </c>
    </row>
    <row r="1961" spans="9:10" x14ac:dyDescent="0.25">
      <c r="I1961" t="s">
        <v>36</v>
      </c>
      <c r="J1961" t="s">
        <v>6155</v>
      </c>
    </row>
    <row r="1962" spans="9:10" x14ac:dyDescent="0.25">
      <c r="I1962" t="s">
        <v>287</v>
      </c>
      <c r="J1962" t="s">
        <v>5922</v>
      </c>
    </row>
    <row r="1963" spans="9:10" x14ac:dyDescent="0.25">
      <c r="I1963" t="s">
        <v>254</v>
      </c>
      <c r="J1963" t="s">
        <v>1351</v>
      </c>
    </row>
    <row r="1964" spans="9:10" x14ac:dyDescent="0.25">
      <c r="I1964" t="s">
        <v>6075</v>
      </c>
      <c r="J1964" t="s">
        <v>2867</v>
      </c>
    </row>
    <row r="1965" spans="9:10" x14ac:dyDescent="0.25">
      <c r="I1965" t="s">
        <v>22</v>
      </c>
      <c r="J1965" t="s">
        <v>1075</v>
      </c>
    </row>
    <row r="1966" spans="9:10" x14ac:dyDescent="0.25">
      <c r="I1966" t="s">
        <v>6768</v>
      </c>
      <c r="J1966" t="s">
        <v>2989</v>
      </c>
    </row>
    <row r="1967" spans="9:10" x14ac:dyDescent="0.25">
      <c r="I1967" t="s">
        <v>307</v>
      </c>
      <c r="J1967" t="s">
        <v>798</v>
      </c>
    </row>
    <row r="1968" spans="9:10" x14ac:dyDescent="0.25">
      <c r="I1968" t="s">
        <v>5848</v>
      </c>
      <c r="J1968" t="s">
        <v>1088</v>
      </c>
    </row>
    <row r="1969" spans="9:10" x14ac:dyDescent="0.25">
      <c r="I1969" t="s">
        <v>357</v>
      </c>
      <c r="J1969" t="s">
        <v>4032</v>
      </c>
    </row>
    <row r="1970" spans="9:10" x14ac:dyDescent="0.25">
      <c r="I1970" t="s">
        <v>254</v>
      </c>
      <c r="J1970" t="s">
        <v>917</v>
      </c>
    </row>
    <row r="1971" spans="9:10" x14ac:dyDescent="0.25">
      <c r="I1971" t="s">
        <v>395</v>
      </c>
      <c r="J1971" t="s">
        <v>1323</v>
      </c>
    </row>
    <row r="1972" spans="9:10" x14ac:dyDescent="0.25">
      <c r="I1972" t="s">
        <v>290</v>
      </c>
      <c r="J1972" t="s">
        <v>6414</v>
      </c>
    </row>
    <row r="1973" spans="9:10" x14ac:dyDescent="0.25">
      <c r="I1973" t="s">
        <v>5814</v>
      </c>
      <c r="J1973" t="s">
        <v>5815</v>
      </c>
    </row>
    <row r="1974" spans="9:10" x14ac:dyDescent="0.25">
      <c r="I1974" t="s">
        <v>3928</v>
      </c>
      <c r="J1974" t="s">
        <v>4026</v>
      </c>
    </row>
    <row r="1975" spans="9:10" x14ac:dyDescent="0.25">
      <c r="I1975" t="s">
        <v>287</v>
      </c>
      <c r="J1975" t="s">
        <v>1356</v>
      </c>
    </row>
    <row r="1976" spans="9:10" x14ac:dyDescent="0.25">
      <c r="I1976" t="s">
        <v>5280</v>
      </c>
      <c r="J1976" t="s">
        <v>6380</v>
      </c>
    </row>
    <row r="1977" spans="9:10" x14ac:dyDescent="0.25">
      <c r="I1977" t="s">
        <v>3928</v>
      </c>
      <c r="J1977" t="s">
        <v>3930</v>
      </c>
    </row>
    <row r="1978" spans="9:10" x14ac:dyDescent="0.25">
      <c r="I1978" t="s">
        <v>314</v>
      </c>
      <c r="J1978" t="s">
        <v>6101</v>
      </c>
    </row>
    <row r="1979" spans="9:10" x14ac:dyDescent="0.25">
      <c r="I1979" t="s">
        <v>402</v>
      </c>
      <c r="J1979" t="s">
        <v>6215</v>
      </c>
    </row>
    <row r="1980" spans="9:10" x14ac:dyDescent="0.25">
      <c r="I1980" t="s">
        <v>296</v>
      </c>
      <c r="J1980" t="s">
        <v>2374</v>
      </c>
    </row>
    <row r="1981" spans="9:10" x14ac:dyDescent="0.25">
      <c r="I1981" t="s">
        <v>395</v>
      </c>
      <c r="J1981" t="s">
        <v>982</v>
      </c>
    </row>
    <row r="1982" spans="9:10" x14ac:dyDescent="0.25">
      <c r="I1982" t="s">
        <v>310</v>
      </c>
      <c r="J1982" t="s">
        <v>1184</v>
      </c>
    </row>
    <row r="1983" spans="9:10" x14ac:dyDescent="0.25">
      <c r="I1983" t="s">
        <v>3865</v>
      </c>
      <c r="J1983" t="s">
        <v>4010</v>
      </c>
    </row>
    <row r="1984" spans="9:10" x14ac:dyDescent="0.25">
      <c r="I1984" t="s">
        <v>357</v>
      </c>
      <c r="J1984" t="s">
        <v>6776</v>
      </c>
    </row>
    <row r="1985" spans="9:10" x14ac:dyDescent="0.25">
      <c r="I1985" t="s">
        <v>6812</v>
      </c>
      <c r="J1985" t="s">
        <v>1612</v>
      </c>
    </row>
    <row r="1986" spans="9:10" x14ac:dyDescent="0.25">
      <c r="I1986" t="s">
        <v>39</v>
      </c>
      <c r="J1986" t="s">
        <v>6832</v>
      </c>
    </row>
    <row r="1987" spans="9:10" x14ac:dyDescent="0.25">
      <c r="I1987" t="s">
        <v>554</v>
      </c>
      <c r="J1987" t="s">
        <v>5443</v>
      </c>
    </row>
    <row r="1988" spans="9:10" x14ac:dyDescent="0.25">
      <c r="I1988" t="s">
        <v>290</v>
      </c>
      <c r="J1988" t="s">
        <v>6783</v>
      </c>
    </row>
    <row r="1989" spans="9:10" x14ac:dyDescent="0.25">
      <c r="I1989" t="s">
        <v>39</v>
      </c>
      <c r="J1989" t="s">
        <v>6139</v>
      </c>
    </row>
    <row r="1990" spans="9:10" x14ac:dyDescent="0.25">
      <c r="I1990" t="s">
        <v>6235</v>
      </c>
      <c r="J1990" t="s">
        <v>1296</v>
      </c>
    </row>
    <row r="1991" spans="9:10" x14ac:dyDescent="0.25">
      <c r="I1991" t="s">
        <v>287</v>
      </c>
      <c r="J1991" t="s">
        <v>5788</v>
      </c>
    </row>
    <row r="1992" spans="9:10" x14ac:dyDescent="0.25">
      <c r="I1992" t="s">
        <v>5762</v>
      </c>
      <c r="J1992" t="s">
        <v>1050</v>
      </c>
    </row>
    <row r="1993" spans="9:10" x14ac:dyDescent="0.25">
      <c r="I1993" t="s">
        <v>314</v>
      </c>
      <c r="J1993" t="s">
        <v>1228</v>
      </c>
    </row>
    <row r="1994" spans="9:10" x14ac:dyDescent="0.25">
      <c r="I1994" t="s">
        <v>6863</v>
      </c>
      <c r="J1994" t="s">
        <v>6864</v>
      </c>
    </row>
    <row r="1995" spans="9:10" x14ac:dyDescent="0.25">
      <c r="I1995" t="s">
        <v>395</v>
      </c>
      <c r="J1995" t="s">
        <v>1457</v>
      </c>
    </row>
    <row r="1996" spans="9:10" x14ac:dyDescent="0.25">
      <c r="I1996" t="s">
        <v>314</v>
      </c>
      <c r="J1996" t="s">
        <v>6222</v>
      </c>
    </row>
    <row r="1997" spans="9:10" x14ac:dyDescent="0.25">
      <c r="I1997" t="s">
        <v>3865</v>
      </c>
      <c r="J1997" t="s">
        <v>4009</v>
      </c>
    </row>
    <row r="1998" spans="9:10" x14ac:dyDescent="0.25">
      <c r="I1998" t="s">
        <v>347</v>
      </c>
      <c r="J1998" t="s">
        <v>1300</v>
      </c>
    </row>
    <row r="1999" spans="9:10" x14ac:dyDescent="0.25">
      <c r="I1999" t="s">
        <v>255</v>
      </c>
      <c r="J1999" t="s">
        <v>1338</v>
      </c>
    </row>
    <row r="2000" spans="9:10" x14ac:dyDescent="0.25">
      <c r="I2000" t="s">
        <v>314</v>
      </c>
      <c r="J2000" t="s">
        <v>6823</v>
      </c>
    </row>
    <row r="2001" spans="9:10" x14ac:dyDescent="0.25">
      <c r="I2001" t="s">
        <v>6576</v>
      </c>
      <c r="J2001" t="s">
        <v>1494</v>
      </c>
    </row>
    <row r="2002" spans="9:10" x14ac:dyDescent="0.25">
      <c r="I2002" t="s">
        <v>316</v>
      </c>
      <c r="J2002" t="s">
        <v>1628</v>
      </c>
    </row>
    <row r="2003" spans="9:10" x14ac:dyDescent="0.25">
      <c r="I2003" t="s">
        <v>45</v>
      </c>
      <c r="J2003" t="s">
        <v>1301</v>
      </c>
    </row>
    <row r="2004" spans="9:10" x14ac:dyDescent="0.25">
      <c r="I2004" t="s">
        <v>556</v>
      </c>
      <c r="J2004" t="s">
        <v>2517</v>
      </c>
    </row>
    <row r="2005" spans="9:10" x14ac:dyDescent="0.25">
      <c r="I2005" t="s">
        <v>314</v>
      </c>
      <c r="J2005" t="s">
        <v>6520</v>
      </c>
    </row>
    <row r="2006" spans="9:10" x14ac:dyDescent="0.25">
      <c r="I2006" t="s">
        <v>255</v>
      </c>
      <c r="J2006" t="s">
        <v>1107</v>
      </c>
    </row>
    <row r="2007" spans="9:10" x14ac:dyDescent="0.25">
      <c r="I2007" t="s">
        <v>258</v>
      </c>
      <c r="J2007" t="s">
        <v>5978</v>
      </c>
    </row>
    <row r="2008" spans="9:10" x14ac:dyDescent="0.25">
      <c r="I2008" t="s">
        <v>6882</v>
      </c>
      <c r="J2008" t="s">
        <v>1648</v>
      </c>
    </row>
    <row r="2009" spans="9:10" x14ac:dyDescent="0.25">
      <c r="I2009" t="s">
        <v>395</v>
      </c>
      <c r="J2009" t="s">
        <v>6623</v>
      </c>
    </row>
    <row r="2010" spans="9:10" x14ac:dyDescent="0.25">
      <c r="I2010" t="s">
        <v>4949</v>
      </c>
      <c r="J2010" t="s">
        <v>6294</v>
      </c>
    </row>
    <row r="2011" spans="9:10" x14ac:dyDescent="0.25">
      <c r="I2011" t="s">
        <v>395</v>
      </c>
      <c r="J2011" t="s">
        <v>944</v>
      </c>
    </row>
    <row r="2012" spans="9:10" x14ac:dyDescent="0.25">
      <c r="I2012" t="s">
        <v>255</v>
      </c>
      <c r="J2012" t="s">
        <v>1081</v>
      </c>
    </row>
    <row r="2013" spans="9:10" x14ac:dyDescent="0.25">
      <c r="I2013" t="s">
        <v>314</v>
      </c>
      <c r="J2013" t="s">
        <v>5321</v>
      </c>
    </row>
    <row r="2014" spans="9:10" x14ac:dyDescent="0.25">
      <c r="I2014" t="s">
        <v>290</v>
      </c>
      <c r="J2014" t="s">
        <v>2986</v>
      </c>
    </row>
    <row r="2015" spans="9:10" x14ac:dyDescent="0.25">
      <c r="I2015" t="s">
        <v>551</v>
      </c>
      <c r="J2015" t="s">
        <v>6630</v>
      </c>
    </row>
    <row r="2016" spans="9:10" x14ac:dyDescent="0.25">
      <c r="I2016" t="s">
        <v>395</v>
      </c>
      <c r="J2016" t="s">
        <v>6555</v>
      </c>
    </row>
    <row r="2017" spans="9:10" x14ac:dyDescent="0.25">
      <c r="I2017" t="s">
        <v>314</v>
      </c>
      <c r="J2017" t="s">
        <v>1244</v>
      </c>
    </row>
    <row r="2018" spans="9:10" x14ac:dyDescent="0.25">
      <c r="I2018" t="s">
        <v>138</v>
      </c>
      <c r="J2018" t="s">
        <v>1266</v>
      </c>
    </row>
    <row r="2019" spans="9:10" x14ac:dyDescent="0.25">
      <c r="I2019" t="s">
        <v>92</v>
      </c>
      <c r="J2019" t="s">
        <v>5629</v>
      </c>
    </row>
    <row r="2020" spans="9:10" x14ac:dyDescent="0.25">
      <c r="I2020" t="s">
        <v>395</v>
      </c>
      <c r="J2020" t="s">
        <v>1465</v>
      </c>
    </row>
    <row r="2021" spans="9:10" x14ac:dyDescent="0.25">
      <c r="I2021" t="s">
        <v>2734</v>
      </c>
      <c r="J2021" t="s">
        <v>2882</v>
      </c>
    </row>
    <row r="2022" spans="9:10" x14ac:dyDescent="0.25">
      <c r="I2022" t="s">
        <v>92</v>
      </c>
      <c r="J2022" t="s">
        <v>2542</v>
      </c>
    </row>
    <row r="2023" spans="9:10" x14ac:dyDescent="0.25">
      <c r="I2023" t="s">
        <v>314</v>
      </c>
      <c r="J2023" t="s">
        <v>1556</v>
      </c>
    </row>
    <row r="2024" spans="9:10" x14ac:dyDescent="0.25">
      <c r="I2024" t="s">
        <v>6734</v>
      </c>
      <c r="J2024" t="s">
        <v>6735</v>
      </c>
    </row>
    <row r="2025" spans="9:10" x14ac:dyDescent="0.25">
      <c r="I2025" t="s">
        <v>281</v>
      </c>
      <c r="J2025" t="s">
        <v>5512</v>
      </c>
    </row>
    <row r="2026" spans="9:10" x14ac:dyDescent="0.25">
      <c r="I2026" t="s">
        <v>37</v>
      </c>
      <c r="J2026" t="s">
        <v>6833</v>
      </c>
    </row>
    <row r="2027" spans="9:10" x14ac:dyDescent="0.25">
      <c r="I2027" t="s">
        <v>314</v>
      </c>
      <c r="J2027" t="s">
        <v>1563</v>
      </c>
    </row>
    <row r="2028" spans="9:10" x14ac:dyDescent="0.25">
      <c r="I2028" t="s">
        <v>6169</v>
      </c>
      <c r="J2028" t="s">
        <v>1262</v>
      </c>
    </row>
    <row r="2029" spans="9:10" x14ac:dyDescent="0.25">
      <c r="I2029" t="s">
        <v>314</v>
      </c>
      <c r="J2029" t="s">
        <v>5606</v>
      </c>
    </row>
    <row r="2030" spans="9:10" x14ac:dyDescent="0.25">
      <c r="I2030" t="s">
        <v>6656</v>
      </c>
      <c r="J2030" t="s">
        <v>6657</v>
      </c>
    </row>
    <row r="2031" spans="9:10" x14ac:dyDescent="0.25">
      <c r="I2031" t="s">
        <v>255</v>
      </c>
      <c r="J2031" t="s">
        <v>961</v>
      </c>
    </row>
    <row r="2032" spans="9:10" x14ac:dyDescent="0.25">
      <c r="I2032" t="s">
        <v>290</v>
      </c>
      <c r="J2032" t="s">
        <v>1256</v>
      </c>
    </row>
    <row r="2033" spans="9:10" x14ac:dyDescent="0.25">
      <c r="I2033" t="s">
        <v>287</v>
      </c>
      <c r="J2033" t="s">
        <v>5797</v>
      </c>
    </row>
    <row r="2034" spans="9:10" x14ac:dyDescent="0.25">
      <c r="I2034" t="s">
        <v>279</v>
      </c>
      <c r="J2034" t="s">
        <v>1449</v>
      </c>
    </row>
    <row r="2035" spans="9:10" x14ac:dyDescent="0.25">
      <c r="I2035" t="s">
        <v>551</v>
      </c>
      <c r="J2035" t="s">
        <v>5685</v>
      </c>
    </row>
    <row r="2036" spans="9:10" x14ac:dyDescent="0.25">
      <c r="I2036" t="s">
        <v>2737</v>
      </c>
      <c r="J2036" t="s">
        <v>2969</v>
      </c>
    </row>
    <row r="2037" spans="9:10" x14ac:dyDescent="0.25">
      <c r="I2037" t="s">
        <v>6457</v>
      </c>
      <c r="J2037" t="s">
        <v>1417</v>
      </c>
    </row>
    <row r="2038" spans="9:10" x14ac:dyDescent="0.25">
      <c r="I2038" t="s">
        <v>96</v>
      </c>
      <c r="J2038" t="s">
        <v>6791</v>
      </c>
    </row>
    <row r="2039" spans="9:10" x14ac:dyDescent="0.25">
      <c r="I2039" t="s">
        <v>395</v>
      </c>
      <c r="J2039" t="s">
        <v>960</v>
      </c>
    </row>
    <row r="2040" spans="9:10" x14ac:dyDescent="0.25">
      <c r="I2040" t="s">
        <v>91</v>
      </c>
      <c r="J2040" t="s">
        <v>889</v>
      </c>
    </row>
    <row r="2041" spans="9:10" x14ac:dyDescent="0.25">
      <c r="I2041" t="s">
        <v>290</v>
      </c>
      <c r="J2041" t="s">
        <v>5994</v>
      </c>
    </row>
    <row r="2042" spans="9:10" x14ac:dyDescent="0.25">
      <c r="I2042" t="s">
        <v>4442</v>
      </c>
      <c r="J2042" t="s">
        <v>5786</v>
      </c>
    </row>
    <row r="2043" spans="9:10" x14ac:dyDescent="0.25">
      <c r="I2043" t="s">
        <v>395</v>
      </c>
      <c r="J2043" t="s">
        <v>6671</v>
      </c>
    </row>
    <row r="2044" spans="9:10" x14ac:dyDescent="0.25">
      <c r="I2044" t="s">
        <v>2749</v>
      </c>
      <c r="J2044" t="s">
        <v>2945</v>
      </c>
    </row>
    <row r="2045" spans="9:10" x14ac:dyDescent="0.25">
      <c r="I2045" t="s">
        <v>46</v>
      </c>
      <c r="J2045" t="s">
        <v>1320</v>
      </c>
    </row>
    <row r="2046" spans="9:10" x14ac:dyDescent="0.25">
      <c r="I2046" t="s">
        <v>45</v>
      </c>
      <c r="J2046" t="s">
        <v>1555</v>
      </c>
    </row>
    <row r="2047" spans="9:10" x14ac:dyDescent="0.25">
      <c r="I2047" t="s">
        <v>312</v>
      </c>
      <c r="J2047" t="s">
        <v>1225</v>
      </c>
    </row>
    <row r="2048" spans="9:10" x14ac:dyDescent="0.25">
      <c r="I2048" t="s">
        <v>312</v>
      </c>
      <c r="J2048" t="s">
        <v>1644</v>
      </c>
    </row>
    <row r="2049" spans="9:10" x14ac:dyDescent="0.25">
      <c r="I2049" t="s">
        <v>5924</v>
      </c>
      <c r="J2049" t="s">
        <v>1124</v>
      </c>
    </row>
    <row r="2050" spans="9:10" x14ac:dyDescent="0.25">
      <c r="I2050" t="s">
        <v>287</v>
      </c>
      <c r="J2050" t="s">
        <v>6019</v>
      </c>
    </row>
    <row r="2051" spans="9:10" x14ac:dyDescent="0.25">
      <c r="I2051" t="s">
        <v>5582</v>
      </c>
      <c r="J2051" t="s">
        <v>2376</v>
      </c>
    </row>
    <row r="2052" spans="9:10" x14ac:dyDescent="0.25">
      <c r="I2052" t="s">
        <v>22</v>
      </c>
      <c r="J2052" t="s">
        <v>801</v>
      </c>
    </row>
    <row r="2053" spans="9:10" x14ac:dyDescent="0.25">
      <c r="I2053" t="s">
        <v>138</v>
      </c>
      <c r="J2053" t="s">
        <v>856</v>
      </c>
    </row>
    <row r="2054" spans="9:10" x14ac:dyDescent="0.25">
      <c r="I2054" t="s">
        <v>37</v>
      </c>
      <c r="J2054" t="s">
        <v>1483</v>
      </c>
    </row>
    <row r="2055" spans="9:10" x14ac:dyDescent="0.25">
      <c r="I2055" t="s">
        <v>4004</v>
      </c>
      <c r="J2055" t="s">
        <v>6318</v>
      </c>
    </row>
    <row r="2056" spans="9:10" x14ac:dyDescent="0.25">
      <c r="I2056" t="s">
        <v>91</v>
      </c>
      <c r="J2056" t="s">
        <v>6233</v>
      </c>
    </row>
    <row r="2057" spans="9:10" x14ac:dyDescent="0.25">
      <c r="I2057" t="s">
        <v>314</v>
      </c>
      <c r="J2057" t="s">
        <v>6162</v>
      </c>
    </row>
    <row r="2058" spans="9:10" x14ac:dyDescent="0.25">
      <c r="I2058" t="s">
        <v>5733</v>
      </c>
      <c r="J2058" t="s">
        <v>2519</v>
      </c>
    </row>
    <row r="2059" spans="9:10" x14ac:dyDescent="0.25">
      <c r="I2059" t="s">
        <v>6664</v>
      </c>
      <c r="J2059" t="s">
        <v>6665</v>
      </c>
    </row>
    <row r="2060" spans="9:10" x14ac:dyDescent="0.25">
      <c r="I2060" t="s">
        <v>395</v>
      </c>
      <c r="J2060" t="s">
        <v>6387</v>
      </c>
    </row>
    <row r="2061" spans="9:10" x14ac:dyDescent="0.25">
      <c r="I2061" t="s">
        <v>314</v>
      </c>
      <c r="J2061" t="s">
        <v>1213</v>
      </c>
    </row>
    <row r="2062" spans="9:10" x14ac:dyDescent="0.25">
      <c r="I2062" t="s">
        <v>6575</v>
      </c>
      <c r="J2062" t="s">
        <v>1493</v>
      </c>
    </row>
    <row r="2063" spans="9:10" x14ac:dyDescent="0.25">
      <c r="I2063" t="s">
        <v>123</v>
      </c>
      <c r="J2063" t="s">
        <v>6698</v>
      </c>
    </row>
    <row r="2064" spans="9:10" x14ac:dyDescent="0.25">
      <c r="I2064" t="s">
        <v>255</v>
      </c>
      <c r="J2064" t="s">
        <v>1288</v>
      </c>
    </row>
    <row r="2065" spans="9:10" x14ac:dyDescent="0.25">
      <c r="I2065" t="s">
        <v>255</v>
      </c>
      <c r="J2065" t="s">
        <v>3910</v>
      </c>
    </row>
    <row r="2066" spans="9:10" x14ac:dyDescent="0.25">
      <c r="I2066" t="s">
        <v>3912</v>
      </c>
      <c r="J2066" t="s">
        <v>6216</v>
      </c>
    </row>
    <row r="2067" spans="9:10" x14ac:dyDescent="0.25">
      <c r="I2067" t="s">
        <v>6399</v>
      </c>
      <c r="J2067" t="s">
        <v>6400</v>
      </c>
    </row>
    <row r="2068" spans="9:10" x14ac:dyDescent="0.25">
      <c r="I2068" t="s">
        <v>124</v>
      </c>
      <c r="J2068" t="s">
        <v>5366</v>
      </c>
    </row>
    <row r="2069" spans="9:10" x14ac:dyDescent="0.25">
      <c r="I2069" t="s">
        <v>2752</v>
      </c>
      <c r="J2069" t="s">
        <v>2886</v>
      </c>
    </row>
    <row r="2070" spans="9:10" x14ac:dyDescent="0.25">
      <c r="I2070" t="s">
        <v>5940</v>
      </c>
      <c r="J2070" t="s">
        <v>5941</v>
      </c>
    </row>
    <row r="2071" spans="9:10" x14ac:dyDescent="0.25">
      <c r="I2071" t="s">
        <v>4442</v>
      </c>
      <c r="J2071" t="s">
        <v>6116</v>
      </c>
    </row>
    <row r="2072" spans="9:10" x14ac:dyDescent="0.25">
      <c r="I2072" t="s">
        <v>2752</v>
      </c>
      <c r="J2072" t="s">
        <v>2795</v>
      </c>
    </row>
    <row r="2073" spans="9:10" x14ac:dyDescent="0.25">
      <c r="I2073" t="s">
        <v>2747</v>
      </c>
      <c r="J2073" t="s">
        <v>3922</v>
      </c>
    </row>
    <row r="2074" spans="9:10" x14ac:dyDescent="0.25">
      <c r="I2074" t="s">
        <v>314</v>
      </c>
      <c r="J2074" t="s">
        <v>1275</v>
      </c>
    </row>
    <row r="2075" spans="9:10" x14ac:dyDescent="0.25">
      <c r="I2075" t="s">
        <v>395</v>
      </c>
      <c r="J2075" t="s">
        <v>1084</v>
      </c>
    </row>
    <row r="2076" spans="9:10" x14ac:dyDescent="0.25">
      <c r="I2076" t="s">
        <v>2745</v>
      </c>
      <c r="J2076" t="s">
        <v>2929</v>
      </c>
    </row>
    <row r="2077" spans="9:10" x14ac:dyDescent="0.25">
      <c r="I2077" t="s">
        <v>2745</v>
      </c>
      <c r="J2077" t="s">
        <v>4064</v>
      </c>
    </row>
    <row r="2078" spans="9:10" x14ac:dyDescent="0.25">
      <c r="I2078" t="s">
        <v>2749</v>
      </c>
      <c r="J2078" t="s">
        <v>2922</v>
      </c>
    </row>
    <row r="2079" spans="9:10" x14ac:dyDescent="0.25">
      <c r="I2079" t="s">
        <v>2749</v>
      </c>
      <c r="J2079" t="s">
        <v>2866</v>
      </c>
    </row>
    <row r="2080" spans="9:10" x14ac:dyDescent="0.25">
      <c r="I2080" t="s">
        <v>2745</v>
      </c>
      <c r="J2080" t="s">
        <v>3996</v>
      </c>
    </row>
    <row r="2081" spans="9:10" x14ac:dyDescent="0.25">
      <c r="I2081" t="s">
        <v>287</v>
      </c>
      <c r="J2081" t="s">
        <v>5741</v>
      </c>
    </row>
    <row r="2082" spans="9:10" x14ac:dyDescent="0.25">
      <c r="I2082" t="s">
        <v>554</v>
      </c>
      <c r="J2082" t="s">
        <v>6720</v>
      </c>
    </row>
    <row r="2083" spans="9:10" x14ac:dyDescent="0.25">
      <c r="I2083" t="s">
        <v>314</v>
      </c>
      <c r="J2083" t="s">
        <v>1358</v>
      </c>
    </row>
    <row r="2084" spans="9:10" x14ac:dyDescent="0.25">
      <c r="I2084" t="s">
        <v>255</v>
      </c>
      <c r="J2084" t="s">
        <v>1500</v>
      </c>
    </row>
    <row r="2085" spans="9:10" x14ac:dyDescent="0.25">
      <c r="I2085" t="s">
        <v>277</v>
      </c>
      <c r="J2085" t="s">
        <v>1116</v>
      </c>
    </row>
    <row r="2086" spans="9:10" x14ac:dyDescent="0.25">
      <c r="I2086" t="s">
        <v>5962</v>
      </c>
      <c r="J2086" t="s">
        <v>5963</v>
      </c>
    </row>
    <row r="2087" spans="9:10" x14ac:dyDescent="0.25">
      <c r="I2087" t="s">
        <v>312</v>
      </c>
      <c r="J2087" t="s">
        <v>1531</v>
      </c>
    </row>
    <row r="2088" spans="9:10" x14ac:dyDescent="0.25">
      <c r="I2088" t="s">
        <v>312</v>
      </c>
      <c r="J2088" t="s">
        <v>6451</v>
      </c>
    </row>
    <row r="2089" spans="9:10" x14ac:dyDescent="0.25">
      <c r="I2089" t="s">
        <v>6134</v>
      </c>
      <c r="J2089" t="s">
        <v>1236</v>
      </c>
    </row>
    <row r="2090" spans="9:10" x14ac:dyDescent="0.25">
      <c r="I2090" t="s">
        <v>554</v>
      </c>
      <c r="J2090" t="s">
        <v>2481</v>
      </c>
    </row>
    <row r="2091" spans="9:10" x14ac:dyDescent="0.25">
      <c r="I2091" t="s">
        <v>312</v>
      </c>
      <c r="J2091" t="s">
        <v>1319</v>
      </c>
    </row>
    <row r="2092" spans="9:10" x14ac:dyDescent="0.25">
      <c r="I2092" t="s">
        <v>290</v>
      </c>
      <c r="J2092" t="s">
        <v>1631</v>
      </c>
    </row>
    <row r="2093" spans="9:10" x14ac:dyDescent="0.25">
      <c r="I2093" t="s">
        <v>5838</v>
      </c>
      <c r="J2093" t="s">
        <v>1310</v>
      </c>
    </row>
    <row r="2094" spans="9:10" x14ac:dyDescent="0.25">
      <c r="I2094" t="s">
        <v>314</v>
      </c>
      <c r="J2094" t="s">
        <v>1238</v>
      </c>
    </row>
    <row r="2095" spans="9:10" x14ac:dyDescent="0.25">
      <c r="I2095" t="s">
        <v>3865</v>
      </c>
      <c r="J2095" t="s">
        <v>4072</v>
      </c>
    </row>
    <row r="2096" spans="9:10" x14ac:dyDescent="0.25">
      <c r="I2096" t="s">
        <v>46</v>
      </c>
      <c r="J2096" t="s">
        <v>956</v>
      </c>
    </row>
    <row r="2097" spans="9:10" x14ac:dyDescent="0.25">
      <c r="I2097" t="s">
        <v>21</v>
      </c>
      <c r="J2097" t="s">
        <v>1492</v>
      </c>
    </row>
    <row r="2098" spans="9:10" x14ac:dyDescent="0.25">
      <c r="I2098" t="s">
        <v>316</v>
      </c>
      <c r="J2098" t="s">
        <v>1241</v>
      </c>
    </row>
    <row r="2099" spans="9:10" x14ac:dyDescent="0.25">
      <c r="I2099" t="s">
        <v>5938</v>
      </c>
      <c r="J2099" t="s">
        <v>1133</v>
      </c>
    </row>
    <row r="2100" spans="9:10" x14ac:dyDescent="0.25">
      <c r="I2100" t="s">
        <v>554</v>
      </c>
      <c r="J2100" t="s">
        <v>5637</v>
      </c>
    </row>
    <row r="2101" spans="9:10" x14ac:dyDescent="0.25">
      <c r="I2101" t="s">
        <v>347</v>
      </c>
      <c r="J2101" t="s">
        <v>792</v>
      </c>
    </row>
    <row r="2102" spans="9:10" x14ac:dyDescent="0.25">
      <c r="I2102" t="s">
        <v>91</v>
      </c>
      <c r="J2102" t="s">
        <v>6848</v>
      </c>
    </row>
    <row r="2103" spans="9:10" x14ac:dyDescent="0.25">
      <c r="I2103" t="s">
        <v>395</v>
      </c>
      <c r="J2103" t="s">
        <v>2380</v>
      </c>
    </row>
    <row r="2104" spans="9:10" x14ac:dyDescent="0.25">
      <c r="I2104" t="s">
        <v>123</v>
      </c>
      <c r="J2104" t="s">
        <v>1560</v>
      </c>
    </row>
    <row r="2105" spans="9:10" x14ac:dyDescent="0.25">
      <c r="I2105" t="s">
        <v>281</v>
      </c>
      <c r="J2105" t="s">
        <v>3919</v>
      </c>
    </row>
    <row r="2106" spans="9:10" x14ac:dyDescent="0.25">
      <c r="I2106" t="s">
        <v>395</v>
      </c>
      <c r="J2106" t="s">
        <v>5796</v>
      </c>
    </row>
    <row r="2107" spans="9:10" x14ac:dyDescent="0.25">
      <c r="I2107" t="s">
        <v>6008</v>
      </c>
      <c r="J2107" t="s">
        <v>1172</v>
      </c>
    </row>
    <row r="2108" spans="9:10" x14ac:dyDescent="0.25">
      <c r="I2108" t="s">
        <v>281</v>
      </c>
      <c r="J2108" t="s">
        <v>1056</v>
      </c>
    </row>
    <row r="2109" spans="9:10" x14ac:dyDescent="0.25">
      <c r="I2109" t="s">
        <v>357</v>
      </c>
      <c r="J2109" t="s">
        <v>3903</v>
      </c>
    </row>
    <row r="2110" spans="9:10" x14ac:dyDescent="0.25">
      <c r="I2110" t="s">
        <v>339</v>
      </c>
      <c r="J2110" t="s">
        <v>2892</v>
      </c>
    </row>
    <row r="2111" spans="9:10" x14ac:dyDescent="0.25">
      <c r="I2111" t="s">
        <v>45</v>
      </c>
      <c r="J2111" t="s">
        <v>2373</v>
      </c>
    </row>
    <row r="2112" spans="9:10" x14ac:dyDescent="0.25">
      <c r="I2112" t="s">
        <v>554</v>
      </c>
      <c r="J2112" t="s">
        <v>5703</v>
      </c>
    </row>
    <row r="2113" spans="9:10" x14ac:dyDescent="0.25">
      <c r="I2113" t="s">
        <v>40</v>
      </c>
      <c r="J2113" t="s">
        <v>6317</v>
      </c>
    </row>
    <row r="2114" spans="9:10" x14ac:dyDescent="0.25">
      <c r="I2114" t="s">
        <v>319</v>
      </c>
      <c r="J2114" t="s">
        <v>2785</v>
      </c>
    </row>
    <row r="2115" spans="9:10" x14ac:dyDescent="0.25">
      <c r="I2115" t="s">
        <v>310</v>
      </c>
      <c r="J2115" t="s">
        <v>989</v>
      </c>
    </row>
    <row r="2116" spans="9:10" x14ac:dyDescent="0.25">
      <c r="I2116" t="s">
        <v>92</v>
      </c>
      <c r="J2116" t="s">
        <v>6727</v>
      </c>
    </row>
    <row r="2117" spans="9:10" x14ac:dyDescent="0.25">
      <c r="I2117" t="s">
        <v>290</v>
      </c>
      <c r="J2117" t="s">
        <v>2971</v>
      </c>
    </row>
    <row r="2118" spans="9:10" x14ac:dyDescent="0.25">
      <c r="I2118" t="s">
        <v>5267</v>
      </c>
      <c r="J2118" t="s">
        <v>5268</v>
      </c>
    </row>
    <row r="2119" spans="9:10" x14ac:dyDescent="0.25">
      <c r="I2119" t="s">
        <v>40</v>
      </c>
      <c r="J2119" t="s">
        <v>925</v>
      </c>
    </row>
    <row r="2120" spans="9:10" x14ac:dyDescent="0.25">
      <c r="I2120" t="s">
        <v>551</v>
      </c>
      <c r="J2120" t="s">
        <v>2834</v>
      </c>
    </row>
    <row r="2121" spans="9:10" x14ac:dyDescent="0.25">
      <c r="I2121" t="s">
        <v>314</v>
      </c>
      <c r="J2121" t="s">
        <v>6603</v>
      </c>
    </row>
    <row r="2122" spans="9:10" x14ac:dyDescent="0.25">
      <c r="I2122" t="s">
        <v>395</v>
      </c>
      <c r="J2122" t="s">
        <v>872</v>
      </c>
    </row>
    <row r="2123" spans="9:10" x14ac:dyDescent="0.25">
      <c r="I2123" t="s">
        <v>255</v>
      </c>
      <c r="J2123" t="s">
        <v>970</v>
      </c>
    </row>
    <row r="2124" spans="9:10" x14ac:dyDescent="0.25">
      <c r="I2124" t="s">
        <v>5334</v>
      </c>
      <c r="J2124" t="s">
        <v>1638</v>
      </c>
    </row>
    <row r="2125" spans="9:10" x14ac:dyDescent="0.25">
      <c r="I2125" t="s">
        <v>255</v>
      </c>
      <c r="J2125" t="s">
        <v>6072</v>
      </c>
    </row>
    <row r="2126" spans="9:10" x14ac:dyDescent="0.25">
      <c r="I2126" t="s">
        <v>5330</v>
      </c>
      <c r="J2126" t="s">
        <v>1235</v>
      </c>
    </row>
    <row r="2127" spans="9:10" x14ac:dyDescent="0.25">
      <c r="I2127" t="s">
        <v>290</v>
      </c>
      <c r="J2127" t="s">
        <v>1166</v>
      </c>
    </row>
    <row r="2128" spans="9:10" x14ac:dyDescent="0.25">
      <c r="I2128" t="s">
        <v>357</v>
      </c>
      <c r="J2128" t="s">
        <v>6760</v>
      </c>
    </row>
    <row r="2129" spans="9:10" x14ac:dyDescent="0.25">
      <c r="I2129" t="s">
        <v>5316</v>
      </c>
      <c r="J2129" t="s">
        <v>5725</v>
      </c>
    </row>
    <row r="2130" spans="9:10" x14ac:dyDescent="0.25">
      <c r="I2130" t="s">
        <v>307</v>
      </c>
      <c r="J2130" t="s">
        <v>2859</v>
      </c>
    </row>
    <row r="2131" spans="9:10" x14ac:dyDescent="0.25">
      <c r="I2131" t="s">
        <v>5314</v>
      </c>
      <c r="J2131" t="s">
        <v>819</v>
      </c>
    </row>
    <row r="2132" spans="9:10" x14ac:dyDescent="0.25">
      <c r="I2132" t="s">
        <v>314</v>
      </c>
      <c r="J2132" t="s">
        <v>5813</v>
      </c>
    </row>
    <row r="2133" spans="9:10" x14ac:dyDescent="0.25">
      <c r="I2133" t="s">
        <v>395</v>
      </c>
      <c r="J2133" t="s">
        <v>5686</v>
      </c>
    </row>
    <row r="2134" spans="9:10" x14ac:dyDescent="0.25">
      <c r="I2134" t="s">
        <v>314</v>
      </c>
      <c r="J2134" t="s">
        <v>1303</v>
      </c>
    </row>
    <row r="2135" spans="9:10" x14ac:dyDescent="0.25">
      <c r="I2135" t="s">
        <v>312</v>
      </c>
      <c r="J2135" t="s">
        <v>1639</v>
      </c>
    </row>
    <row r="2136" spans="9:10" x14ac:dyDescent="0.25">
      <c r="I2136" t="s">
        <v>21</v>
      </c>
      <c r="J2136" t="s">
        <v>1359</v>
      </c>
    </row>
    <row r="2137" spans="9:10" x14ac:dyDescent="0.25">
      <c r="I2137" t="s">
        <v>5551</v>
      </c>
      <c r="J2137" t="s">
        <v>930</v>
      </c>
    </row>
    <row r="2138" spans="9:10" x14ac:dyDescent="0.25">
      <c r="I2138" t="s">
        <v>255</v>
      </c>
      <c r="J2138" t="s">
        <v>1334</v>
      </c>
    </row>
    <row r="2139" spans="9:10" x14ac:dyDescent="0.25">
      <c r="I2139" t="s">
        <v>4949</v>
      </c>
      <c r="J2139" t="s">
        <v>1346</v>
      </c>
    </row>
    <row r="2140" spans="9:10" x14ac:dyDescent="0.25">
      <c r="I2140" t="s">
        <v>5784</v>
      </c>
      <c r="J2140" t="s">
        <v>1063</v>
      </c>
    </row>
    <row r="2141" spans="9:10" x14ac:dyDescent="0.25">
      <c r="I2141" t="s">
        <v>4742</v>
      </c>
      <c r="J2141" t="s">
        <v>1331</v>
      </c>
    </row>
    <row r="2142" spans="9:10" x14ac:dyDescent="0.25">
      <c r="I2142" t="s">
        <v>5283</v>
      </c>
      <c r="J2142" t="s">
        <v>803</v>
      </c>
    </row>
    <row r="2143" spans="9:10" x14ac:dyDescent="0.25">
      <c r="I2143" t="s">
        <v>36</v>
      </c>
      <c r="J2143" t="s">
        <v>851</v>
      </c>
    </row>
    <row r="2144" spans="9:10" x14ac:dyDescent="0.25">
      <c r="I2144" t="s">
        <v>255</v>
      </c>
      <c r="J2144" t="s">
        <v>1389</v>
      </c>
    </row>
    <row r="2145" spans="9:10" x14ac:dyDescent="0.25">
      <c r="I2145" t="s">
        <v>6179</v>
      </c>
      <c r="J2145" t="s">
        <v>6180</v>
      </c>
    </row>
    <row r="2146" spans="9:10" x14ac:dyDescent="0.25">
      <c r="I2146" t="s">
        <v>3865</v>
      </c>
      <c r="J2146" t="s">
        <v>4027</v>
      </c>
    </row>
    <row r="2147" spans="9:10" x14ac:dyDescent="0.25">
      <c r="I2147" t="s">
        <v>316</v>
      </c>
      <c r="J2147" t="s">
        <v>2958</v>
      </c>
    </row>
    <row r="2148" spans="9:10" x14ac:dyDescent="0.25">
      <c r="I2148" t="s">
        <v>310</v>
      </c>
      <c r="J2148" t="s">
        <v>1590</v>
      </c>
    </row>
    <row r="2149" spans="9:10" x14ac:dyDescent="0.25">
      <c r="I2149" t="s">
        <v>312</v>
      </c>
      <c r="J2149" t="s">
        <v>1360</v>
      </c>
    </row>
    <row r="2150" spans="9:10" x14ac:dyDescent="0.25">
      <c r="I2150" t="s">
        <v>395</v>
      </c>
      <c r="J2150" t="s">
        <v>2931</v>
      </c>
    </row>
    <row r="2151" spans="9:10" x14ac:dyDescent="0.25">
      <c r="I2151" t="s">
        <v>255</v>
      </c>
      <c r="J2151" t="s">
        <v>5787</v>
      </c>
    </row>
    <row r="2152" spans="9:10" x14ac:dyDescent="0.25">
      <c r="I2152" t="s">
        <v>314</v>
      </c>
      <c r="J2152" t="s">
        <v>1097</v>
      </c>
    </row>
    <row r="2153" spans="9:10" x14ac:dyDescent="0.25">
      <c r="I2153" t="s">
        <v>5657</v>
      </c>
      <c r="J2153" t="s">
        <v>984</v>
      </c>
    </row>
    <row r="2154" spans="9:10" x14ac:dyDescent="0.25">
      <c r="I2154" t="s">
        <v>402</v>
      </c>
      <c r="J2154" t="s">
        <v>5679</v>
      </c>
    </row>
    <row r="2155" spans="9:10" x14ac:dyDescent="0.25">
      <c r="I2155" t="s">
        <v>2362</v>
      </c>
      <c r="J2155" t="s">
        <v>6598</v>
      </c>
    </row>
    <row r="2156" spans="9:10" x14ac:dyDescent="0.25">
      <c r="I2156" t="s">
        <v>5319</v>
      </c>
      <c r="J2156" t="s">
        <v>5467</v>
      </c>
    </row>
    <row r="2157" spans="9:10" x14ac:dyDescent="0.25">
      <c r="I2157" t="s">
        <v>551</v>
      </c>
      <c r="J2157" t="s">
        <v>6859</v>
      </c>
    </row>
    <row r="2158" spans="9:10" x14ac:dyDescent="0.25">
      <c r="I2158" t="s">
        <v>314</v>
      </c>
      <c r="J2158" t="s">
        <v>1305</v>
      </c>
    </row>
    <row r="2159" spans="9:10" x14ac:dyDescent="0.25">
      <c r="I2159" t="s">
        <v>4971</v>
      </c>
      <c r="J2159" t="s">
        <v>6168</v>
      </c>
    </row>
    <row r="2160" spans="9:10" x14ac:dyDescent="0.25">
      <c r="I2160" t="s">
        <v>91</v>
      </c>
      <c r="J2160" t="s">
        <v>6563</v>
      </c>
    </row>
    <row r="2161" spans="9:10" x14ac:dyDescent="0.25">
      <c r="I2161" t="s">
        <v>45</v>
      </c>
      <c r="J2161" t="s">
        <v>1128</v>
      </c>
    </row>
    <row r="2162" spans="9:10" x14ac:dyDescent="0.25">
      <c r="I2162" t="s">
        <v>4949</v>
      </c>
      <c r="J2162" t="s">
        <v>1087</v>
      </c>
    </row>
    <row r="2163" spans="9:10" x14ac:dyDescent="0.25">
      <c r="I2163" t="s">
        <v>37</v>
      </c>
      <c r="J2163" t="s">
        <v>1453</v>
      </c>
    </row>
    <row r="2164" spans="9:10" x14ac:dyDescent="0.25">
      <c r="I2164" t="s">
        <v>2743</v>
      </c>
      <c r="J2164" t="s">
        <v>5431</v>
      </c>
    </row>
    <row r="2165" spans="9:10" x14ac:dyDescent="0.25">
      <c r="I2165" t="s">
        <v>255</v>
      </c>
      <c r="J2165" t="s">
        <v>6495</v>
      </c>
    </row>
    <row r="2166" spans="9:10" x14ac:dyDescent="0.25">
      <c r="I2166" t="s">
        <v>6172</v>
      </c>
      <c r="J2166" t="s">
        <v>6173</v>
      </c>
    </row>
    <row r="2167" spans="9:10" x14ac:dyDescent="0.25">
      <c r="I2167" t="s">
        <v>5523</v>
      </c>
      <c r="J2167" t="s">
        <v>5524</v>
      </c>
    </row>
    <row r="2168" spans="9:10" x14ac:dyDescent="0.25">
      <c r="I2168" t="s">
        <v>6730</v>
      </c>
      <c r="J2168" t="s">
        <v>6731</v>
      </c>
    </row>
    <row r="2169" spans="9:10" x14ac:dyDescent="0.25">
      <c r="I2169" t="s">
        <v>5768</v>
      </c>
      <c r="J2169" t="s">
        <v>1053</v>
      </c>
    </row>
    <row r="2170" spans="9:10" x14ac:dyDescent="0.25">
      <c r="I2170" t="s">
        <v>5280</v>
      </c>
      <c r="J2170" t="s">
        <v>1445</v>
      </c>
    </row>
    <row r="2171" spans="9:10" x14ac:dyDescent="0.25">
      <c r="I2171" t="s">
        <v>5986</v>
      </c>
      <c r="J2171" t="s">
        <v>1157</v>
      </c>
    </row>
    <row r="2172" spans="9:10" x14ac:dyDescent="0.25">
      <c r="I2172" t="s">
        <v>6681</v>
      </c>
      <c r="J2172" t="s">
        <v>1545</v>
      </c>
    </row>
    <row r="2173" spans="9:10" x14ac:dyDescent="0.25">
      <c r="I2173" t="s">
        <v>255</v>
      </c>
      <c r="J2173" t="s">
        <v>1306</v>
      </c>
    </row>
    <row r="2174" spans="9:10" x14ac:dyDescent="0.25">
      <c r="I2174" t="s">
        <v>314</v>
      </c>
      <c r="J2174" t="s">
        <v>5991</v>
      </c>
    </row>
    <row r="2175" spans="9:10" x14ac:dyDescent="0.25">
      <c r="I2175" t="s">
        <v>5840</v>
      </c>
      <c r="J2175" t="s">
        <v>1086</v>
      </c>
    </row>
    <row r="2176" spans="9:10" x14ac:dyDescent="0.25">
      <c r="I2176" t="s">
        <v>290</v>
      </c>
      <c r="J2176" t="s">
        <v>6658</v>
      </c>
    </row>
    <row r="2177" spans="9:10" x14ac:dyDescent="0.25">
      <c r="I2177" t="s">
        <v>3865</v>
      </c>
      <c r="J2177" t="s">
        <v>3927</v>
      </c>
    </row>
    <row r="2178" spans="9:10" x14ac:dyDescent="0.25">
      <c r="I2178" t="s">
        <v>5407</v>
      </c>
      <c r="J2178" t="s">
        <v>6429</v>
      </c>
    </row>
    <row r="2179" spans="9:10" x14ac:dyDescent="0.25">
      <c r="I2179" t="s">
        <v>5682</v>
      </c>
      <c r="J2179" t="s">
        <v>6571</v>
      </c>
    </row>
    <row r="2180" spans="9:10" x14ac:dyDescent="0.25">
      <c r="I2180" t="s">
        <v>5719</v>
      </c>
      <c r="J2180" t="s">
        <v>1025</v>
      </c>
    </row>
    <row r="2181" spans="9:10" x14ac:dyDescent="0.25">
      <c r="I2181" t="s">
        <v>6054</v>
      </c>
      <c r="J2181" t="s">
        <v>1196</v>
      </c>
    </row>
    <row r="2182" spans="9:10" x14ac:dyDescent="0.25">
      <c r="I2182" t="s">
        <v>551</v>
      </c>
      <c r="J2182" t="s">
        <v>821</v>
      </c>
    </row>
    <row r="2183" spans="9:10" x14ac:dyDescent="0.25">
      <c r="I2183" t="s">
        <v>5396</v>
      </c>
      <c r="J2183" t="s">
        <v>863</v>
      </c>
    </row>
    <row r="2184" spans="9:10" x14ac:dyDescent="0.25">
      <c r="I2184" t="s">
        <v>312</v>
      </c>
      <c r="J2184" t="s">
        <v>1271</v>
      </c>
    </row>
    <row r="2185" spans="9:10" x14ac:dyDescent="0.25">
      <c r="I2185" t="s">
        <v>314</v>
      </c>
      <c r="J2185" t="s">
        <v>6096</v>
      </c>
    </row>
    <row r="2186" spans="9:10" x14ac:dyDescent="0.25">
      <c r="I2186" t="s">
        <v>287</v>
      </c>
      <c r="J2186" t="s">
        <v>5990</v>
      </c>
    </row>
    <row r="2187" spans="9:10" x14ac:dyDescent="0.25">
      <c r="I2187" t="s">
        <v>45</v>
      </c>
      <c r="J2187" t="s">
        <v>1507</v>
      </c>
    </row>
    <row r="2188" spans="9:10" x14ac:dyDescent="0.25">
      <c r="I2188" t="s">
        <v>6003</v>
      </c>
      <c r="J2188" t="s">
        <v>1169</v>
      </c>
    </row>
    <row r="2189" spans="9:10" x14ac:dyDescent="0.25">
      <c r="I2189" t="s">
        <v>6427</v>
      </c>
      <c r="J2189" t="s">
        <v>2923</v>
      </c>
    </row>
    <row r="2190" spans="9:10" x14ac:dyDescent="0.25">
      <c r="I2190" t="s">
        <v>6054</v>
      </c>
      <c r="J2190" t="s">
        <v>1375</v>
      </c>
    </row>
    <row r="2191" spans="9:10" x14ac:dyDescent="0.25">
      <c r="I2191" t="s">
        <v>551</v>
      </c>
      <c r="J2191" t="s">
        <v>5406</v>
      </c>
    </row>
    <row r="2192" spans="9:10" x14ac:dyDescent="0.25">
      <c r="I2192" t="s">
        <v>255</v>
      </c>
      <c r="J2192" t="s">
        <v>1130</v>
      </c>
    </row>
    <row r="2193" spans="9:10" x14ac:dyDescent="0.25">
      <c r="I2193" t="s">
        <v>5596</v>
      </c>
      <c r="J2193" t="s">
        <v>958</v>
      </c>
    </row>
    <row r="2194" spans="9:10" x14ac:dyDescent="0.25">
      <c r="I2194" t="s">
        <v>5847</v>
      </c>
      <c r="J2194" t="s">
        <v>1554</v>
      </c>
    </row>
    <row r="2195" spans="9:10" x14ac:dyDescent="0.25">
      <c r="I2195" t="s">
        <v>6462</v>
      </c>
      <c r="J2195" t="s">
        <v>6463</v>
      </c>
    </row>
    <row r="2196" spans="9:10" x14ac:dyDescent="0.25">
      <c r="I2196" t="s">
        <v>6654</v>
      </c>
      <c r="J2196" t="s">
        <v>1534</v>
      </c>
    </row>
    <row r="2197" spans="9:10" x14ac:dyDescent="0.25">
      <c r="I2197" t="s">
        <v>290</v>
      </c>
      <c r="J2197" t="s">
        <v>2954</v>
      </c>
    </row>
    <row r="2198" spans="9:10" x14ac:dyDescent="0.25">
      <c r="I2198" t="s">
        <v>91</v>
      </c>
      <c r="J2198" t="s">
        <v>6278</v>
      </c>
    </row>
    <row r="2199" spans="9:10" x14ac:dyDescent="0.25">
      <c r="I2199" t="s">
        <v>39</v>
      </c>
      <c r="J2199" t="s">
        <v>5914</v>
      </c>
    </row>
    <row r="2200" spans="9:10" x14ac:dyDescent="0.25">
      <c r="I2200" t="s">
        <v>277</v>
      </c>
      <c r="J2200" t="s">
        <v>2808</v>
      </c>
    </row>
    <row r="2201" spans="9:10" x14ac:dyDescent="0.25">
      <c r="I2201" t="s">
        <v>5574</v>
      </c>
      <c r="J2201" t="s">
        <v>942</v>
      </c>
    </row>
    <row r="2202" spans="9:10" x14ac:dyDescent="0.25">
      <c r="I2202" t="s">
        <v>5414</v>
      </c>
      <c r="J2202" t="s">
        <v>875</v>
      </c>
    </row>
    <row r="2203" spans="9:10" x14ac:dyDescent="0.25">
      <c r="I2203" t="s">
        <v>310</v>
      </c>
      <c r="J2203" t="s">
        <v>805</v>
      </c>
    </row>
    <row r="2204" spans="9:10" x14ac:dyDescent="0.25">
      <c r="I2204" t="s">
        <v>314</v>
      </c>
      <c r="J2204" t="s">
        <v>6740</v>
      </c>
    </row>
    <row r="2205" spans="9:10" x14ac:dyDescent="0.25">
      <c r="I2205" t="s">
        <v>4785</v>
      </c>
      <c r="J2205" t="s">
        <v>6198</v>
      </c>
    </row>
    <row r="2206" spans="9:10" x14ac:dyDescent="0.25">
      <c r="I2206" t="s">
        <v>405</v>
      </c>
      <c r="J2206" t="s">
        <v>1038</v>
      </c>
    </row>
    <row r="2207" spans="9:10" x14ac:dyDescent="0.25">
      <c r="I2207" t="s">
        <v>5575</v>
      </c>
      <c r="J2207" t="s">
        <v>5576</v>
      </c>
    </row>
    <row r="2208" spans="9:10" x14ac:dyDescent="0.25">
      <c r="I2208" t="s">
        <v>254</v>
      </c>
      <c r="J2208" t="s">
        <v>5479</v>
      </c>
    </row>
    <row r="2209" spans="9:10" x14ac:dyDescent="0.25">
      <c r="I2209" t="s">
        <v>5011</v>
      </c>
      <c r="J2209" t="s">
        <v>808</v>
      </c>
    </row>
    <row r="2210" spans="9:10" x14ac:dyDescent="0.25">
      <c r="I2210" t="s">
        <v>255</v>
      </c>
      <c r="J2210" t="s">
        <v>975</v>
      </c>
    </row>
    <row r="2211" spans="9:10" x14ac:dyDescent="0.25">
      <c r="I2211" t="s">
        <v>357</v>
      </c>
      <c r="J2211" t="s">
        <v>5773</v>
      </c>
    </row>
    <row r="2212" spans="9:10" x14ac:dyDescent="0.25">
      <c r="I2212" t="s">
        <v>316</v>
      </c>
      <c r="J2212" t="s">
        <v>2981</v>
      </c>
    </row>
    <row r="2213" spans="9:10" x14ac:dyDescent="0.25">
      <c r="I2213" t="s">
        <v>255</v>
      </c>
      <c r="J2213" t="s">
        <v>5460</v>
      </c>
    </row>
    <row r="2214" spans="9:10" x14ac:dyDescent="0.25">
      <c r="I2214" t="s">
        <v>290</v>
      </c>
      <c r="J2214" t="s">
        <v>2782</v>
      </c>
    </row>
    <row r="2215" spans="9:10" x14ac:dyDescent="0.25">
      <c r="I2215" t="s">
        <v>5407</v>
      </c>
      <c r="J2215" t="s">
        <v>5952</v>
      </c>
    </row>
    <row r="2216" spans="9:10" x14ac:dyDescent="0.25">
      <c r="I2216" t="s">
        <v>314</v>
      </c>
      <c r="J2216" t="s">
        <v>6352</v>
      </c>
    </row>
    <row r="2217" spans="9:10" x14ac:dyDescent="0.25">
      <c r="I2217" t="s">
        <v>258</v>
      </c>
      <c r="J2217" t="s">
        <v>6444</v>
      </c>
    </row>
    <row r="2218" spans="9:10" x14ac:dyDescent="0.25">
      <c r="I2218" t="s">
        <v>254</v>
      </c>
      <c r="J2218" t="s">
        <v>5932</v>
      </c>
    </row>
    <row r="2219" spans="9:10" x14ac:dyDescent="0.25">
      <c r="I2219" t="s">
        <v>6582</v>
      </c>
      <c r="J2219" t="s">
        <v>1497</v>
      </c>
    </row>
    <row r="2220" spans="9:10" x14ac:dyDescent="0.25">
      <c r="I2220" t="s">
        <v>316</v>
      </c>
      <c r="J2220" t="s">
        <v>2385</v>
      </c>
    </row>
    <row r="2221" spans="9:10" x14ac:dyDescent="0.25">
      <c r="I2221" t="s">
        <v>6214</v>
      </c>
      <c r="J2221" t="s">
        <v>2883</v>
      </c>
    </row>
    <row r="2222" spans="9:10" x14ac:dyDescent="0.25">
      <c r="I2222" t="s">
        <v>6422</v>
      </c>
      <c r="J2222" t="s">
        <v>2921</v>
      </c>
    </row>
    <row r="2223" spans="9:10" x14ac:dyDescent="0.25">
      <c r="I2223" t="s">
        <v>5654</v>
      </c>
      <c r="J2223" t="s">
        <v>5655</v>
      </c>
    </row>
    <row r="2224" spans="9:10" x14ac:dyDescent="0.25">
      <c r="I2224" t="s">
        <v>277</v>
      </c>
      <c r="J2224" t="s">
        <v>2800</v>
      </c>
    </row>
    <row r="2225" spans="9:10" x14ac:dyDescent="0.25">
      <c r="I2225" t="s">
        <v>254</v>
      </c>
      <c r="J2225" t="s">
        <v>6692</v>
      </c>
    </row>
    <row r="2226" spans="9:10" x14ac:dyDescent="0.25">
      <c r="I2226" t="s">
        <v>5671</v>
      </c>
      <c r="J2226" t="s">
        <v>1548</v>
      </c>
    </row>
    <row r="2227" spans="9:10" x14ac:dyDescent="0.25">
      <c r="I2227" t="s">
        <v>551</v>
      </c>
      <c r="J2227" t="s">
        <v>947</v>
      </c>
    </row>
    <row r="2228" spans="9:10" x14ac:dyDescent="0.25">
      <c r="I2228" t="s">
        <v>5682</v>
      </c>
      <c r="J2228" t="s">
        <v>5708</v>
      </c>
    </row>
    <row r="2229" spans="9:10" x14ac:dyDescent="0.25">
      <c r="I2229" t="s">
        <v>255</v>
      </c>
      <c r="J2229" t="s">
        <v>6000</v>
      </c>
    </row>
    <row r="2230" spans="9:10" x14ac:dyDescent="0.25">
      <c r="I2230" t="s">
        <v>5666</v>
      </c>
      <c r="J2230" t="s">
        <v>991</v>
      </c>
    </row>
    <row r="2231" spans="9:10" x14ac:dyDescent="0.25">
      <c r="I2231" t="s">
        <v>36</v>
      </c>
      <c r="J2231" t="s">
        <v>815</v>
      </c>
    </row>
    <row r="2232" spans="9:10" x14ac:dyDescent="0.25">
      <c r="I2232" t="s">
        <v>5623</v>
      </c>
      <c r="J2232" t="s">
        <v>971</v>
      </c>
    </row>
    <row r="2233" spans="9:10" x14ac:dyDescent="0.25">
      <c r="I2233" t="s">
        <v>290</v>
      </c>
      <c r="J2233" t="s">
        <v>2990</v>
      </c>
    </row>
    <row r="2234" spans="9:10" x14ac:dyDescent="0.25">
      <c r="I2234" t="s">
        <v>6228</v>
      </c>
      <c r="J2234" t="s">
        <v>1634</v>
      </c>
    </row>
    <row r="2235" spans="9:10" x14ac:dyDescent="0.25">
      <c r="I2235" t="s">
        <v>255</v>
      </c>
      <c r="J2235" t="s">
        <v>5792</v>
      </c>
    </row>
    <row r="2236" spans="9:10" x14ac:dyDescent="0.25">
      <c r="I2236" t="s">
        <v>6530</v>
      </c>
      <c r="J2236" t="s">
        <v>1462</v>
      </c>
    </row>
    <row r="2237" spans="9:10" x14ac:dyDescent="0.25">
      <c r="I2237" t="s">
        <v>5315</v>
      </c>
      <c r="J2237" t="s">
        <v>820</v>
      </c>
    </row>
    <row r="2238" spans="9:10" x14ac:dyDescent="0.25">
      <c r="I2238" t="s">
        <v>314</v>
      </c>
      <c r="J2238" t="s">
        <v>1570</v>
      </c>
    </row>
    <row r="2239" spans="9:10" x14ac:dyDescent="0.25">
      <c r="I2239" t="s">
        <v>551</v>
      </c>
      <c r="J2239" t="s">
        <v>6796</v>
      </c>
    </row>
    <row r="2240" spans="9:10" x14ac:dyDescent="0.25">
      <c r="I2240" t="s">
        <v>3865</v>
      </c>
      <c r="J2240" t="s">
        <v>3979</v>
      </c>
    </row>
    <row r="2241" spans="9:10" x14ac:dyDescent="0.25">
      <c r="I2241" t="s">
        <v>5330</v>
      </c>
      <c r="J2241" t="s">
        <v>1599</v>
      </c>
    </row>
    <row r="2242" spans="9:10" x14ac:dyDescent="0.25">
      <c r="I2242" t="s">
        <v>6221</v>
      </c>
      <c r="J2242" t="s">
        <v>1286</v>
      </c>
    </row>
    <row r="2243" spans="9:10" x14ac:dyDescent="0.25">
      <c r="I2243" t="s">
        <v>255</v>
      </c>
      <c r="J2243" t="s">
        <v>5527</v>
      </c>
    </row>
    <row r="2244" spans="9:10" x14ac:dyDescent="0.25">
      <c r="I2244" t="s">
        <v>3865</v>
      </c>
      <c r="J2244" t="s">
        <v>3970</v>
      </c>
    </row>
    <row r="2245" spans="9:10" x14ac:dyDescent="0.25">
      <c r="I2245" t="s">
        <v>257</v>
      </c>
      <c r="J2245" t="s">
        <v>6254</v>
      </c>
    </row>
    <row r="2246" spans="9:10" x14ac:dyDescent="0.25">
      <c r="I2246" t="s">
        <v>312</v>
      </c>
      <c r="J2246" t="s">
        <v>1550</v>
      </c>
    </row>
    <row r="2247" spans="9:10" x14ac:dyDescent="0.25">
      <c r="I2247" t="s">
        <v>47</v>
      </c>
      <c r="J2247" t="s">
        <v>1524</v>
      </c>
    </row>
    <row r="2248" spans="9:10" x14ac:dyDescent="0.25">
      <c r="I2248" t="s">
        <v>6299</v>
      </c>
      <c r="J2248" t="s">
        <v>6300</v>
      </c>
    </row>
    <row r="2249" spans="9:10" x14ac:dyDescent="0.25">
      <c r="I2249" t="s">
        <v>337</v>
      </c>
      <c r="J2249" t="s">
        <v>2841</v>
      </c>
    </row>
    <row r="2250" spans="9:10" x14ac:dyDescent="0.25">
      <c r="I2250" t="s">
        <v>314</v>
      </c>
      <c r="J2250" t="s">
        <v>1292</v>
      </c>
    </row>
    <row r="2251" spans="9:10" x14ac:dyDescent="0.25">
      <c r="I2251" t="s">
        <v>5968</v>
      </c>
      <c r="J2251" t="s">
        <v>1151</v>
      </c>
    </row>
    <row r="2252" spans="9:10" x14ac:dyDescent="0.25">
      <c r="I2252" t="s">
        <v>22</v>
      </c>
      <c r="J2252" t="s">
        <v>1314</v>
      </c>
    </row>
    <row r="2253" spans="9:10" x14ac:dyDescent="0.25">
      <c r="I2253" t="s">
        <v>6460</v>
      </c>
      <c r="J2253" t="s">
        <v>1418</v>
      </c>
    </row>
    <row r="2254" spans="9:10" x14ac:dyDescent="0.25">
      <c r="I2254" t="s">
        <v>314</v>
      </c>
      <c r="J2254" t="s">
        <v>5457</v>
      </c>
    </row>
    <row r="2255" spans="9:10" x14ac:dyDescent="0.25">
      <c r="I2255" t="s">
        <v>314</v>
      </c>
      <c r="J2255" t="s">
        <v>1544</v>
      </c>
    </row>
    <row r="2256" spans="9:10" x14ac:dyDescent="0.25">
      <c r="I2256" t="s">
        <v>6275</v>
      </c>
      <c r="J2256" t="s">
        <v>1322</v>
      </c>
    </row>
    <row r="2257" spans="9:10" x14ac:dyDescent="0.25">
      <c r="I2257" t="s">
        <v>37</v>
      </c>
      <c r="J2257" t="s">
        <v>6609</v>
      </c>
    </row>
    <row r="2258" spans="9:10" x14ac:dyDescent="0.25">
      <c r="I2258" t="s">
        <v>314</v>
      </c>
      <c r="J2258" t="s">
        <v>2854</v>
      </c>
    </row>
    <row r="2259" spans="9:10" x14ac:dyDescent="0.25">
      <c r="I2259" t="s">
        <v>290</v>
      </c>
      <c r="J2259" t="s">
        <v>1003</v>
      </c>
    </row>
    <row r="2260" spans="9:10" x14ac:dyDescent="0.25">
      <c r="I2260" t="s">
        <v>39</v>
      </c>
      <c r="J2260" t="s">
        <v>5484</v>
      </c>
    </row>
    <row r="2261" spans="9:10" x14ac:dyDescent="0.25">
      <c r="I2261" t="s">
        <v>398</v>
      </c>
      <c r="J2261" t="s">
        <v>5502</v>
      </c>
    </row>
    <row r="2262" spans="9:10" x14ac:dyDescent="0.25">
      <c r="I2262" t="s">
        <v>6204</v>
      </c>
      <c r="J2262" t="s">
        <v>6205</v>
      </c>
    </row>
    <row r="2263" spans="9:10" x14ac:dyDescent="0.25">
      <c r="I2263" t="s">
        <v>50</v>
      </c>
      <c r="J2263" t="s">
        <v>922</v>
      </c>
    </row>
    <row r="2264" spans="9:10" x14ac:dyDescent="0.25">
      <c r="I2264" t="s">
        <v>314</v>
      </c>
      <c r="J2264" t="s">
        <v>2372</v>
      </c>
    </row>
    <row r="2265" spans="9:10" x14ac:dyDescent="0.25">
      <c r="I2265" t="s">
        <v>312</v>
      </c>
      <c r="J2265" t="s">
        <v>874</v>
      </c>
    </row>
    <row r="2266" spans="9:10" x14ac:dyDescent="0.25">
      <c r="I2266" t="s">
        <v>255</v>
      </c>
      <c r="J2266" t="s">
        <v>1581</v>
      </c>
    </row>
    <row r="2267" spans="9:10" x14ac:dyDescent="0.25">
      <c r="I2267" t="s">
        <v>255</v>
      </c>
      <c r="J2267" t="s">
        <v>1519</v>
      </c>
    </row>
    <row r="2268" spans="9:10" x14ac:dyDescent="0.25">
      <c r="I2268" t="s">
        <v>398</v>
      </c>
      <c r="J2268" t="s">
        <v>6015</v>
      </c>
    </row>
    <row r="2269" spans="9:10" x14ac:dyDescent="0.25">
      <c r="I2269" t="s">
        <v>37</v>
      </c>
      <c r="J2269" t="s">
        <v>5519</v>
      </c>
    </row>
    <row r="2270" spans="9:10" x14ac:dyDescent="0.25">
      <c r="I2270" t="s">
        <v>314</v>
      </c>
      <c r="J2270" t="s">
        <v>5946</v>
      </c>
    </row>
    <row r="2271" spans="9:10" x14ac:dyDescent="0.25">
      <c r="I2271" t="s">
        <v>6788</v>
      </c>
      <c r="J2271" t="s">
        <v>1595</v>
      </c>
    </row>
    <row r="2272" spans="9:10" x14ac:dyDescent="0.25">
      <c r="I2272" t="s">
        <v>5432</v>
      </c>
      <c r="J2272" t="s">
        <v>881</v>
      </c>
    </row>
    <row r="2273" spans="9:10" x14ac:dyDescent="0.25">
      <c r="I2273" t="s">
        <v>290</v>
      </c>
      <c r="J2273" t="s">
        <v>1574</v>
      </c>
    </row>
    <row r="2274" spans="9:10" x14ac:dyDescent="0.25">
      <c r="I2274" t="s">
        <v>6087</v>
      </c>
      <c r="J2274" t="s">
        <v>1209</v>
      </c>
    </row>
    <row r="2275" spans="9:10" x14ac:dyDescent="0.25">
      <c r="I2275" t="s">
        <v>6266</v>
      </c>
      <c r="J2275" t="s">
        <v>1440</v>
      </c>
    </row>
    <row r="2276" spans="9:10" x14ac:dyDescent="0.25">
      <c r="I2276" t="s">
        <v>255</v>
      </c>
      <c r="J2276" t="s">
        <v>1126</v>
      </c>
    </row>
    <row r="2277" spans="9:10" x14ac:dyDescent="0.25">
      <c r="I2277" t="s">
        <v>39</v>
      </c>
      <c r="J2277" t="s">
        <v>6238</v>
      </c>
    </row>
    <row r="2278" spans="9:10" x14ac:dyDescent="0.25">
      <c r="I2278" t="s">
        <v>6599</v>
      </c>
      <c r="J2278" t="s">
        <v>6600</v>
      </c>
    </row>
    <row r="2279" spans="9:10" x14ac:dyDescent="0.25">
      <c r="I2279" t="s">
        <v>6042</v>
      </c>
      <c r="J2279" t="s">
        <v>2861</v>
      </c>
    </row>
    <row r="2280" spans="9:10" x14ac:dyDescent="0.25">
      <c r="I2280" t="s">
        <v>40</v>
      </c>
      <c r="J2280" t="s">
        <v>1034</v>
      </c>
    </row>
    <row r="2281" spans="9:10" x14ac:dyDescent="0.25">
      <c r="I2281" t="s">
        <v>290</v>
      </c>
      <c r="J2281" t="s">
        <v>1591</v>
      </c>
    </row>
    <row r="2282" spans="9:10" x14ac:dyDescent="0.25">
      <c r="I2282" t="s">
        <v>254</v>
      </c>
      <c r="J2282" t="s">
        <v>5272</v>
      </c>
    </row>
    <row r="2283" spans="9:10" x14ac:dyDescent="0.25">
      <c r="I2283" t="s">
        <v>312</v>
      </c>
      <c r="J2283" t="s">
        <v>1121</v>
      </c>
    </row>
    <row r="2284" spans="9:10" x14ac:dyDescent="0.25">
      <c r="I2284" t="s">
        <v>277</v>
      </c>
      <c r="J2284" t="s">
        <v>839</v>
      </c>
    </row>
    <row r="2285" spans="9:10" x14ac:dyDescent="0.25">
      <c r="I2285" t="s">
        <v>39</v>
      </c>
      <c r="J2285" t="s">
        <v>2998</v>
      </c>
    </row>
    <row r="2286" spans="9:10" x14ac:dyDescent="0.25">
      <c r="I2286" t="s">
        <v>312</v>
      </c>
      <c r="J2286" t="s">
        <v>1518</v>
      </c>
    </row>
    <row r="2287" spans="9:10" x14ac:dyDescent="0.25">
      <c r="I2287" t="s">
        <v>254</v>
      </c>
      <c r="J2287" t="s">
        <v>810</v>
      </c>
    </row>
    <row r="2288" spans="9:10" x14ac:dyDescent="0.25">
      <c r="I2288" t="s">
        <v>6640</v>
      </c>
      <c r="J2288" t="s">
        <v>2959</v>
      </c>
    </row>
    <row r="2289" spans="9:10" x14ac:dyDescent="0.25">
      <c r="I2289" t="s">
        <v>6370</v>
      </c>
      <c r="J2289" t="s">
        <v>2912</v>
      </c>
    </row>
    <row r="2290" spans="9:10" x14ac:dyDescent="0.25">
      <c r="I2290" t="s">
        <v>5670</v>
      </c>
      <c r="J2290" t="s">
        <v>997</v>
      </c>
    </row>
    <row r="2291" spans="9:10" x14ac:dyDescent="0.25">
      <c r="I2291" t="s">
        <v>6043</v>
      </c>
      <c r="J2291" t="s">
        <v>6044</v>
      </c>
    </row>
    <row r="2292" spans="9:10" x14ac:dyDescent="0.25">
      <c r="I2292" t="s">
        <v>5545</v>
      </c>
      <c r="J2292" t="s">
        <v>5546</v>
      </c>
    </row>
    <row r="2293" spans="9:10" x14ac:dyDescent="0.25">
      <c r="I2293" t="s">
        <v>15</v>
      </c>
      <c r="J2293" t="s">
        <v>2856</v>
      </c>
    </row>
    <row r="2294" spans="9:10" x14ac:dyDescent="0.25">
      <c r="I2294" t="s">
        <v>5628</v>
      </c>
      <c r="J2294" t="s">
        <v>2820</v>
      </c>
    </row>
    <row r="2295" spans="9:10" x14ac:dyDescent="0.25">
      <c r="I2295" t="s">
        <v>39</v>
      </c>
      <c r="J2295" t="s">
        <v>2879</v>
      </c>
    </row>
    <row r="2296" spans="9:10" x14ac:dyDescent="0.25">
      <c r="I2296" t="s">
        <v>274</v>
      </c>
      <c r="J2296" t="s">
        <v>1279</v>
      </c>
    </row>
    <row r="2297" spans="9:10" x14ac:dyDescent="0.25">
      <c r="I2297" t="s">
        <v>254</v>
      </c>
      <c r="J2297" t="s">
        <v>1147</v>
      </c>
    </row>
    <row r="2298" spans="9:10" x14ac:dyDescent="0.25">
      <c r="I2298" t="s">
        <v>6022</v>
      </c>
      <c r="J2298" t="s">
        <v>1178</v>
      </c>
    </row>
    <row r="2299" spans="9:10" x14ac:dyDescent="0.25">
      <c r="I2299" t="s">
        <v>37</v>
      </c>
      <c r="J2299" t="s">
        <v>5260</v>
      </c>
    </row>
    <row r="2300" spans="9:10" x14ac:dyDescent="0.25">
      <c r="I2300" t="s">
        <v>312</v>
      </c>
      <c r="J2300" t="s">
        <v>915</v>
      </c>
    </row>
    <row r="2301" spans="9:10" x14ac:dyDescent="0.25">
      <c r="I2301" t="s">
        <v>37</v>
      </c>
      <c r="J2301" t="s">
        <v>6828</v>
      </c>
    </row>
    <row r="2302" spans="9:10" x14ac:dyDescent="0.25">
      <c r="I2302" t="s">
        <v>5503</v>
      </c>
      <c r="J2302" t="s">
        <v>5504</v>
      </c>
    </row>
    <row r="2303" spans="9:10" x14ac:dyDescent="0.25">
      <c r="I2303" t="s">
        <v>39</v>
      </c>
      <c r="J2303" t="s">
        <v>2869</v>
      </c>
    </row>
    <row r="2304" spans="9:10" x14ac:dyDescent="0.25">
      <c r="I2304" t="s">
        <v>5930</v>
      </c>
      <c r="J2304" t="s">
        <v>1129</v>
      </c>
    </row>
    <row r="2305" spans="9:10" x14ac:dyDescent="0.25">
      <c r="I2305" t="s">
        <v>5662</v>
      </c>
      <c r="J2305" t="s">
        <v>988</v>
      </c>
    </row>
    <row r="2306" spans="9:10" x14ac:dyDescent="0.25">
      <c r="I2306" t="s">
        <v>254</v>
      </c>
      <c r="J2306" t="s">
        <v>914</v>
      </c>
    </row>
    <row r="2307" spans="9:10" x14ac:dyDescent="0.25">
      <c r="I2307" t="s">
        <v>395</v>
      </c>
      <c r="J2307" t="s">
        <v>1324</v>
      </c>
    </row>
    <row r="2308" spans="9:10" x14ac:dyDescent="0.25">
      <c r="I2308" t="s">
        <v>554</v>
      </c>
      <c r="J2308" t="s">
        <v>2935</v>
      </c>
    </row>
    <row r="2309" spans="9:10" x14ac:dyDescent="0.25">
      <c r="I2309" t="s">
        <v>395</v>
      </c>
      <c r="J2309" t="s">
        <v>5694</v>
      </c>
    </row>
    <row r="2310" spans="9:10" x14ac:dyDescent="0.25">
      <c r="I2310" t="s">
        <v>6338</v>
      </c>
      <c r="J2310" t="s">
        <v>1362</v>
      </c>
    </row>
    <row r="2311" spans="9:10" x14ac:dyDescent="0.25">
      <c r="I2311" t="s">
        <v>5750</v>
      </c>
      <c r="J2311" t="s">
        <v>5751</v>
      </c>
    </row>
    <row r="2312" spans="9:10" x14ac:dyDescent="0.25">
      <c r="I2312" t="s">
        <v>2743</v>
      </c>
      <c r="J2312" t="s">
        <v>3909</v>
      </c>
    </row>
    <row r="2313" spans="9:10" x14ac:dyDescent="0.25">
      <c r="I2313" t="s">
        <v>45</v>
      </c>
      <c r="J2313" t="s">
        <v>1008</v>
      </c>
    </row>
    <row r="2314" spans="9:10" x14ac:dyDescent="0.25">
      <c r="I2314" t="s">
        <v>395</v>
      </c>
      <c r="J2314" t="s">
        <v>1021</v>
      </c>
    </row>
    <row r="2315" spans="9:10" x14ac:dyDescent="0.25">
      <c r="I2315" t="s">
        <v>255</v>
      </c>
      <c r="J2315" t="s">
        <v>5386</v>
      </c>
    </row>
    <row r="2316" spans="9:10" x14ac:dyDescent="0.25">
      <c r="I2316" t="s">
        <v>395</v>
      </c>
      <c r="J2316" t="s">
        <v>2823</v>
      </c>
    </row>
    <row r="2317" spans="9:10" x14ac:dyDescent="0.25">
      <c r="I2317" t="s">
        <v>314</v>
      </c>
      <c r="J2317" t="s">
        <v>1277</v>
      </c>
    </row>
    <row r="2318" spans="9:10" x14ac:dyDescent="0.25">
      <c r="I2318" t="s">
        <v>281</v>
      </c>
      <c r="J2318" t="s">
        <v>1325</v>
      </c>
    </row>
    <row r="2319" spans="9:10" x14ac:dyDescent="0.25">
      <c r="I2319" t="s">
        <v>402</v>
      </c>
      <c r="J2319" t="s">
        <v>1401</v>
      </c>
    </row>
    <row r="2320" spans="9:10" x14ac:dyDescent="0.25">
      <c r="I2320" t="s">
        <v>37</v>
      </c>
      <c r="J2320" t="s">
        <v>6814</v>
      </c>
    </row>
    <row r="2321" spans="9:10" x14ac:dyDescent="0.25">
      <c r="I2321" t="s">
        <v>37</v>
      </c>
      <c r="J2321" t="s">
        <v>6573</v>
      </c>
    </row>
    <row r="2322" spans="9:10" x14ac:dyDescent="0.25">
      <c r="I2322" t="s">
        <v>307</v>
      </c>
      <c r="J2322" t="s">
        <v>1057</v>
      </c>
    </row>
    <row r="2323" spans="9:10" x14ac:dyDescent="0.25">
      <c r="I2323" t="s">
        <v>5458</v>
      </c>
      <c r="J2323" t="s">
        <v>892</v>
      </c>
    </row>
    <row r="2324" spans="9:10" x14ac:dyDescent="0.25">
      <c r="I2324" t="s">
        <v>255</v>
      </c>
      <c r="J2324" t="s">
        <v>6622</v>
      </c>
    </row>
    <row r="2325" spans="9:10" x14ac:dyDescent="0.25">
      <c r="I2325" t="s">
        <v>281</v>
      </c>
      <c r="J2325" t="s">
        <v>853</v>
      </c>
    </row>
    <row r="2326" spans="9:10" x14ac:dyDescent="0.25">
      <c r="I2326" t="s">
        <v>254</v>
      </c>
      <c r="J2326" t="s">
        <v>5989</v>
      </c>
    </row>
    <row r="2327" spans="9:10" x14ac:dyDescent="0.25">
      <c r="I2327" t="s">
        <v>279</v>
      </c>
      <c r="J2327" t="s">
        <v>1509</v>
      </c>
    </row>
    <row r="2328" spans="9:10" x14ac:dyDescent="0.25">
      <c r="I2328" t="s">
        <v>274</v>
      </c>
      <c r="J2328" t="s">
        <v>1542</v>
      </c>
    </row>
    <row r="2329" spans="9:10" x14ac:dyDescent="0.25">
      <c r="I2329" t="s">
        <v>4442</v>
      </c>
      <c r="J2329" t="s">
        <v>6234</v>
      </c>
    </row>
    <row r="2330" spans="9:10" x14ac:dyDescent="0.25">
      <c r="I2330" t="s">
        <v>348</v>
      </c>
      <c r="J2330" t="s">
        <v>908</v>
      </c>
    </row>
    <row r="2331" spans="9:10" x14ac:dyDescent="0.25">
      <c r="I2331" t="s">
        <v>6540</v>
      </c>
      <c r="J2331" t="s">
        <v>6541</v>
      </c>
    </row>
    <row r="2332" spans="9:10" x14ac:dyDescent="0.25">
      <c r="I2332" t="s">
        <v>554</v>
      </c>
      <c r="J2332" t="s">
        <v>6028</v>
      </c>
    </row>
    <row r="2333" spans="9:10" x14ac:dyDescent="0.25">
      <c r="I2333" t="s">
        <v>6670</v>
      </c>
      <c r="J2333" t="s">
        <v>4106</v>
      </c>
    </row>
    <row r="2334" spans="9:10" x14ac:dyDescent="0.25">
      <c r="I2334" t="s">
        <v>395</v>
      </c>
      <c r="J2334" t="s">
        <v>2527</v>
      </c>
    </row>
    <row r="2335" spans="9:10" x14ac:dyDescent="0.25">
      <c r="I2335" t="s">
        <v>312</v>
      </c>
      <c r="J2335" t="s">
        <v>882</v>
      </c>
    </row>
    <row r="2336" spans="9:10" x14ac:dyDescent="0.25">
      <c r="I2336" t="s">
        <v>5316</v>
      </c>
      <c r="J2336" t="s">
        <v>1167</v>
      </c>
    </row>
    <row r="2337" spans="9:10" x14ac:dyDescent="0.25">
      <c r="I2337" t="s">
        <v>6013</v>
      </c>
      <c r="J2337" t="s">
        <v>4137</v>
      </c>
    </row>
    <row r="2338" spans="9:10" x14ac:dyDescent="0.25">
      <c r="I2338" t="s">
        <v>281</v>
      </c>
      <c r="J2338" t="s">
        <v>5242</v>
      </c>
    </row>
    <row r="2339" spans="9:10" x14ac:dyDescent="0.25">
      <c r="I2339" t="s">
        <v>44</v>
      </c>
      <c r="J2339" t="s">
        <v>6059</v>
      </c>
    </row>
    <row r="2340" spans="9:10" x14ac:dyDescent="0.25">
      <c r="I2340" t="s">
        <v>124</v>
      </c>
      <c r="J2340" t="s">
        <v>6291</v>
      </c>
    </row>
    <row r="2341" spans="9:10" x14ac:dyDescent="0.25">
      <c r="I2341" t="s">
        <v>314</v>
      </c>
      <c r="J2341" t="s">
        <v>6333</v>
      </c>
    </row>
    <row r="2342" spans="9:10" x14ac:dyDescent="0.25">
      <c r="I2342" t="s">
        <v>281</v>
      </c>
      <c r="J2342" t="s">
        <v>870</v>
      </c>
    </row>
    <row r="2343" spans="9:10" x14ac:dyDescent="0.25">
      <c r="I2343" t="s">
        <v>255</v>
      </c>
      <c r="J2343" t="s">
        <v>6118</v>
      </c>
    </row>
    <row r="2344" spans="9:10" x14ac:dyDescent="0.25">
      <c r="I2344" t="s">
        <v>39</v>
      </c>
      <c r="J2344" t="s">
        <v>2801</v>
      </c>
    </row>
    <row r="2345" spans="9:10" x14ac:dyDescent="0.25">
      <c r="I2345" t="s">
        <v>554</v>
      </c>
      <c r="J2345" t="s">
        <v>8009</v>
      </c>
    </row>
    <row r="2346" spans="9:10" x14ac:dyDescent="0.25">
      <c r="I2346" t="s">
        <v>554</v>
      </c>
      <c r="J2346" t="s">
        <v>1119</v>
      </c>
    </row>
    <row r="2347" spans="9:10" x14ac:dyDescent="0.25">
      <c r="I2347" t="s">
        <v>290</v>
      </c>
      <c r="J2347" t="s">
        <v>1629</v>
      </c>
    </row>
    <row r="2348" spans="9:10" x14ac:dyDescent="0.25">
      <c r="I2348" t="s">
        <v>5748</v>
      </c>
      <c r="J2348" t="s">
        <v>1438</v>
      </c>
    </row>
    <row r="2349" spans="9:10" x14ac:dyDescent="0.25">
      <c r="I2349" t="s">
        <v>357</v>
      </c>
      <c r="J2349" t="s">
        <v>3924</v>
      </c>
    </row>
    <row r="2350" spans="9:10" x14ac:dyDescent="0.25">
      <c r="I2350" t="s">
        <v>296</v>
      </c>
      <c r="J2350" t="s">
        <v>6524</v>
      </c>
    </row>
    <row r="2351" spans="9:10" x14ac:dyDescent="0.25">
      <c r="I2351" t="s">
        <v>92</v>
      </c>
      <c r="J2351" t="s">
        <v>1159</v>
      </c>
    </row>
    <row r="2352" spans="9:10" x14ac:dyDescent="0.25">
      <c r="I2352" t="s">
        <v>5243</v>
      </c>
      <c r="J2352" t="s">
        <v>1144</v>
      </c>
    </row>
    <row r="2353" spans="9:10" x14ac:dyDescent="0.25">
      <c r="I2353" t="s">
        <v>254</v>
      </c>
      <c r="J2353" t="s">
        <v>6512</v>
      </c>
    </row>
    <row r="2354" spans="9:10" x14ac:dyDescent="0.25">
      <c r="I2354" t="s">
        <v>6405</v>
      </c>
      <c r="J2354" t="s">
        <v>1137</v>
      </c>
    </row>
    <row r="2355" spans="9:10" x14ac:dyDescent="0.25">
      <c r="I2355" t="s">
        <v>281</v>
      </c>
      <c r="J2355" t="s">
        <v>5509</v>
      </c>
    </row>
    <row r="2356" spans="9:10" x14ac:dyDescent="0.25">
      <c r="I2356" t="s">
        <v>274</v>
      </c>
      <c r="J2356" t="s">
        <v>1337</v>
      </c>
    </row>
    <row r="2357" spans="9:10" x14ac:dyDescent="0.25">
      <c r="I2357" t="s">
        <v>40</v>
      </c>
      <c r="J2357" t="s">
        <v>1466</v>
      </c>
    </row>
    <row r="2358" spans="9:10" x14ac:dyDescent="0.25">
      <c r="I2358" t="s">
        <v>4442</v>
      </c>
      <c r="J2358" t="s">
        <v>5395</v>
      </c>
    </row>
    <row r="2359" spans="9:10" x14ac:dyDescent="0.25">
      <c r="I2359" t="s">
        <v>3865</v>
      </c>
      <c r="J2359" t="s">
        <v>4118</v>
      </c>
    </row>
    <row r="2360" spans="9:10" x14ac:dyDescent="0.25">
      <c r="I2360" t="s">
        <v>255</v>
      </c>
      <c r="J2360" t="s">
        <v>6496</v>
      </c>
    </row>
    <row r="2361" spans="9:10" x14ac:dyDescent="0.25">
      <c r="I2361" t="s">
        <v>395</v>
      </c>
      <c r="J2361" t="s">
        <v>1103</v>
      </c>
    </row>
    <row r="2362" spans="9:10" x14ac:dyDescent="0.25">
      <c r="I2362" t="s">
        <v>124</v>
      </c>
      <c r="J2362" t="s">
        <v>6041</v>
      </c>
    </row>
    <row r="2363" spans="9:10" x14ac:dyDescent="0.25">
      <c r="I2363" t="s">
        <v>5927</v>
      </c>
      <c r="J2363" t="s">
        <v>1125</v>
      </c>
    </row>
    <row r="2364" spans="9:10" x14ac:dyDescent="0.25">
      <c r="I2364" t="s">
        <v>348</v>
      </c>
      <c r="J2364" t="s">
        <v>1378</v>
      </c>
    </row>
    <row r="2365" spans="9:10" x14ac:dyDescent="0.25">
      <c r="I2365" t="s">
        <v>277</v>
      </c>
      <c r="J2365" t="s">
        <v>6441</v>
      </c>
    </row>
    <row r="2366" spans="9:10" x14ac:dyDescent="0.25">
      <c r="I2366" t="s">
        <v>277</v>
      </c>
      <c r="J2366" t="s">
        <v>6127</v>
      </c>
    </row>
    <row r="2367" spans="9:10" x14ac:dyDescent="0.25">
      <c r="I2367" t="s">
        <v>46</v>
      </c>
      <c r="J2367" t="s">
        <v>2484</v>
      </c>
    </row>
    <row r="2368" spans="9:10" x14ac:dyDescent="0.25">
      <c r="I2368" t="s">
        <v>5316</v>
      </c>
      <c r="J2368" t="s">
        <v>938</v>
      </c>
    </row>
    <row r="2369" spans="9:10" x14ac:dyDescent="0.25">
      <c r="I2369" t="s">
        <v>39</v>
      </c>
      <c r="J2369" t="s">
        <v>5857</v>
      </c>
    </row>
    <row r="2370" spans="9:10" x14ac:dyDescent="0.25">
      <c r="I2370" t="s">
        <v>314</v>
      </c>
      <c r="J2370" t="s">
        <v>912</v>
      </c>
    </row>
    <row r="2371" spans="9:10" x14ac:dyDescent="0.25">
      <c r="I2371" t="s">
        <v>395</v>
      </c>
      <c r="J2371" t="s">
        <v>1001</v>
      </c>
    </row>
    <row r="2372" spans="9:10" x14ac:dyDescent="0.25">
      <c r="I2372" t="s">
        <v>554</v>
      </c>
      <c r="J2372" t="s">
        <v>5738</v>
      </c>
    </row>
    <row r="2373" spans="9:10" x14ac:dyDescent="0.25">
      <c r="I2373" t="s">
        <v>357</v>
      </c>
      <c r="J2373" t="s">
        <v>3882</v>
      </c>
    </row>
    <row r="2374" spans="9:10" x14ac:dyDescent="0.25">
      <c r="I2374" t="s">
        <v>4949</v>
      </c>
      <c r="J2374" t="s">
        <v>6071</v>
      </c>
    </row>
    <row r="2375" spans="9:10" x14ac:dyDescent="0.25">
      <c r="I2375" t="s">
        <v>40</v>
      </c>
      <c r="J2375" t="s">
        <v>6413</v>
      </c>
    </row>
    <row r="2376" spans="9:10" x14ac:dyDescent="0.25">
      <c r="I2376" t="s">
        <v>312</v>
      </c>
      <c r="J2376" t="s">
        <v>1142</v>
      </c>
    </row>
    <row r="2377" spans="9:10" x14ac:dyDescent="0.25">
      <c r="I2377" t="s">
        <v>3896</v>
      </c>
      <c r="J2377" t="s">
        <v>4054</v>
      </c>
    </row>
    <row r="2378" spans="9:10" x14ac:dyDescent="0.25">
      <c r="I2378" t="s">
        <v>314</v>
      </c>
      <c r="J2378" t="s">
        <v>6332</v>
      </c>
    </row>
    <row r="2379" spans="9:10" x14ac:dyDescent="0.25">
      <c r="I2379" t="s">
        <v>5482</v>
      </c>
      <c r="J2379" t="s">
        <v>2383</v>
      </c>
    </row>
    <row r="2380" spans="9:10" x14ac:dyDescent="0.25">
      <c r="I2380" t="s">
        <v>6121</v>
      </c>
      <c r="J2380" t="s">
        <v>1229</v>
      </c>
    </row>
    <row r="2381" spans="9:10" x14ac:dyDescent="0.25">
      <c r="I2381" t="s">
        <v>5638</v>
      </c>
      <c r="J2381" t="s">
        <v>6749</v>
      </c>
    </row>
    <row r="2382" spans="9:10" x14ac:dyDescent="0.25">
      <c r="I2382" t="s">
        <v>123</v>
      </c>
      <c r="J2382" t="s">
        <v>5884</v>
      </c>
    </row>
    <row r="2383" spans="9:10" x14ac:dyDescent="0.25">
      <c r="I2383" t="s">
        <v>337</v>
      </c>
      <c r="J2383" t="s">
        <v>6277</v>
      </c>
    </row>
    <row r="2384" spans="9:10" x14ac:dyDescent="0.25">
      <c r="I2384" t="s">
        <v>4795</v>
      </c>
      <c r="J2384" t="s">
        <v>855</v>
      </c>
    </row>
    <row r="2385" spans="9:10" x14ac:dyDescent="0.25">
      <c r="I2385" t="s">
        <v>398</v>
      </c>
      <c r="J2385" t="s">
        <v>4014</v>
      </c>
    </row>
    <row r="2386" spans="9:10" x14ac:dyDescent="0.25">
      <c r="I2386" t="s">
        <v>255</v>
      </c>
      <c r="J2386" t="s">
        <v>6175</v>
      </c>
    </row>
    <row r="2387" spans="9:10" x14ac:dyDescent="0.25">
      <c r="I2387" t="s">
        <v>398</v>
      </c>
      <c r="J2387" t="s">
        <v>4024</v>
      </c>
    </row>
    <row r="2388" spans="9:10" x14ac:dyDescent="0.25">
      <c r="I2388" t="s">
        <v>36</v>
      </c>
      <c r="J2388" t="s">
        <v>5869</v>
      </c>
    </row>
    <row r="2389" spans="9:10" x14ac:dyDescent="0.25">
      <c r="I2389" t="s">
        <v>5250</v>
      </c>
      <c r="J2389" t="s">
        <v>5251</v>
      </c>
    </row>
    <row r="2390" spans="9:10" x14ac:dyDescent="0.25">
      <c r="I2390" t="s">
        <v>5398</v>
      </c>
      <c r="J2390" t="s">
        <v>3995</v>
      </c>
    </row>
    <row r="2391" spans="9:10" x14ac:dyDescent="0.25">
      <c r="I2391" t="s">
        <v>39</v>
      </c>
      <c r="J2391" t="s">
        <v>2377</v>
      </c>
    </row>
    <row r="2392" spans="9:10" x14ac:dyDescent="0.25">
      <c r="I2392" t="s">
        <v>124</v>
      </c>
      <c r="J2392" t="s">
        <v>6430</v>
      </c>
    </row>
    <row r="2393" spans="9:10" x14ac:dyDescent="0.25">
      <c r="I2393" t="s">
        <v>6104</v>
      </c>
      <c r="J2393" t="s">
        <v>6105</v>
      </c>
    </row>
    <row r="2394" spans="9:10" x14ac:dyDescent="0.25">
      <c r="I2394" t="s">
        <v>44</v>
      </c>
      <c r="J2394" t="s">
        <v>6431</v>
      </c>
    </row>
    <row r="2395" spans="9:10" x14ac:dyDescent="0.25">
      <c r="I2395" t="s">
        <v>37</v>
      </c>
      <c r="J2395" t="s">
        <v>5833</v>
      </c>
    </row>
    <row r="2396" spans="9:10" x14ac:dyDescent="0.25">
      <c r="I2396" t="s">
        <v>281</v>
      </c>
      <c r="J2396" t="s">
        <v>5597</v>
      </c>
    </row>
    <row r="2397" spans="9:10" x14ac:dyDescent="0.25">
      <c r="I2397" t="s">
        <v>5925</v>
      </c>
      <c r="J2397" t="s">
        <v>2495</v>
      </c>
    </row>
    <row r="2398" spans="9:10" x14ac:dyDescent="0.25">
      <c r="I2398" t="s">
        <v>290</v>
      </c>
      <c r="J2398" t="s">
        <v>1567</v>
      </c>
    </row>
    <row r="2399" spans="9:10" x14ac:dyDescent="0.25">
      <c r="I2399" t="s">
        <v>290</v>
      </c>
      <c r="J2399" t="s">
        <v>6884</v>
      </c>
    </row>
    <row r="2400" spans="9:10" x14ac:dyDescent="0.25">
      <c r="I2400" t="s">
        <v>5257</v>
      </c>
      <c r="J2400" t="s">
        <v>4062</v>
      </c>
    </row>
    <row r="2401" spans="9:10" x14ac:dyDescent="0.25">
      <c r="I2401" t="s">
        <v>37</v>
      </c>
      <c r="J2401" t="s">
        <v>6069</v>
      </c>
    </row>
    <row r="2402" spans="9:10" x14ac:dyDescent="0.25">
      <c r="I2402" t="s">
        <v>258</v>
      </c>
      <c r="J2402" t="s">
        <v>5599</v>
      </c>
    </row>
    <row r="2403" spans="9:10" x14ac:dyDescent="0.25">
      <c r="I2403" t="s">
        <v>5605</v>
      </c>
      <c r="J2403" t="s">
        <v>3935</v>
      </c>
    </row>
    <row r="2404" spans="9:10" x14ac:dyDescent="0.25">
      <c r="I2404" t="s">
        <v>420</v>
      </c>
      <c r="J2404" t="s">
        <v>6615</v>
      </c>
    </row>
    <row r="2405" spans="9:10" x14ac:dyDescent="0.25">
      <c r="I2405" t="s">
        <v>4442</v>
      </c>
      <c r="J2405" t="s">
        <v>5754</v>
      </c>
    </row>
    <row r="2406" spans="9:10" x14ac:dyDescent="0.25">
      <c r="I2406" t="s">
        <v>314</v>
      </c>
      <c r="J2406" t="s">
        <v>8001</v>
      </c>
    </row>
    <row r="2407" spans="9:10" x14ac:dyDescent="0.25">
      <c r="I2407" t="s">
        <v>6436</v>
      </c>
      <c r="J2407" t="s">
        <v>1411</v>
      </c>
    </row>
    <row r="2408" spans="9:10" x14ac:dyDescent="0.25">
      <c r="I2408" t="s">
        <v>319</v>
      </c>
      <c r="J2408" t="s">
        <v>5870</v>
      </c>
    </row>
    <row r="2409" spans="9:10" x14ac:dyDescent="0.25">
      <c r="I2409" t="s">
        <v>4442</v>
      </c>
      <c r="J2409" t="s">
        <v>6223</v>
      </c>
    </row>
    <row r="2410" spans="9:10" x14ac:dyDescent="0.25">
      <c r="I2410" t="s">
        <v>402</v>
      </c>
      <c r="J2410" t="s">
        <v>5288</v>
      </c>
    </row>
    <row r="2411" spans="9:10" x14ac:dyDescent="0.25">
      <c r="I2411" t="s">
        <v>5316</v>
      </c>
      <c r="J2411" t="s">
        <v>2516</v>
      </c>
    </row>
    <row r="2412" spans="9:10" x14ac:dyDescent="0.25">
      <c r="I2412" t="s">
        <v>420</v>
      </c>
      <c r="J2412" t="s">
        <v>6643</v>
      </c>
    </row>
    <row r="2413" spans="9:10" x14ac:dyDescent="0.25">
      <c r="I2413" t="s">
        <v>36</v>
      </c>
      <c r="J2413" t="s">
        <v>5981</v>
      </c>
    </row>
    <row r="2414" spans="9:10" x14ac:dyDescent="0.25">
      <c r="I2414" t="s">
        <v>37</v>
      </c>
      <c r="J2414" t="s">
        <v>5342</v>
      </c>
    </row>
    <row r="2415" spans="9:10" x14ac:dyDescent="0.25">
      <c r="I2415" t="s">
        <v>277</v>
      </c>
      <c r="J2415" t="s">
        <v>5931</v>
      </c>
    </row>
    <row r="2416" spans="9:10" x14ac:dyDescent="0.25">
      <c r="I2416" t="s">
        <v>277</v>
      </c>
      <c r="J2416" t="s">
        <v>5916</v>
      </c>
    </row>
    <row r="2417" spans="9:10" x14ac:dyDescent="0.25">
      <c r="I2417" t="s">
        <v>314</v>
      </c>
      <c r="J2417" t="s">
        <v>1033</v>
      </c>
    </row>
    <row r="2418" spans="9:10" x14ac:dyDescent="0.25">
      <c r="I2418" t="s">
        <v>6018</v>
      </c>
      <c r="J2418" t="s">
        <v>2498</v>
      </c>
    </row>
    <row r="2419" spans="9:10" x14ac:dyDescent="0.25">
      <c r="I2419" t="s">
        <v>5330</v>
      </c>
      <c r="J2419" t="s">
        <v>827</v>
      </c>
    </row>
    <row r="2420" spans="9:10" x14ac:dyDescent="0.25">
      <c r="I2420" t="s">
        <v>6691</v>
      </c>
      <c r="J2420" t="s">
        <v>2968</v>
      </c>
    </row>
    <row r="2421" spans="9:10" x14ac:dyDescent="0.25">
      <c r="I2421" t="s">
        <v>307</v>
      </c>
      <c r="J2421" t="s">
        <v>6178</v>
      </c>
    </row>
    <row r="2422" spans="9:10" x14ac:dyDescent="0.25">
      <c r="I2422" t="s">
        <v>290</v>
      </c>
      <c r="J2422" t="s">
        <v>1572</v>
      </c>
    </row>
    <row r="2423" spans="9:10" x14ac:dyDescent="0.25">
      <c r="I2423" t="s">
        <v>420</v>
      </c>
      <c r="J2423" t="s">
        <v>6504</v>
      </c>
    </row>
    <row r="2424" spans="9:10" x14ac:dyDescent="0.25">
      <c r="I2424" t="s">
        <v>39</v>
      </c>
      <c r="J2424" t="s">
        <v>5752</v>
      </c>
    </row>
    <row r="2425" spans="9:10" x14ac:dyDescent="0.25">
      <c r="I2425" t="s">
        <v>40</v>
      </c>
      <c r="J2425" t="s">
        <v>6445</v>
      </c>
    </row>
    <row r="2426" spans="9:10" x14ac:dyDescent="0.25">
      <c r="I2426" t="s">
        <v>5379</v>
      </c>
      <c r="J2426" t="s">
        <v>3904</v>
      </c>
    </row>
    <row r="2427" spans="9:10" x14ac:dyDescent="0.25">
      <c r="I2427" t="s">
        <v>2453</v>
      </c>
      <c r="J2427" t="s">
        <v>6699</v>
      </c>
    </row>
    <row r="2428" spans="9:10" x14ac:dyDescent="0.25">
      <c r="I2428" t="s">
        <v>290</v>
      </c>
      <c r="J2428" t="s">
        <v>1577</v>
      </c>
    </row>
    <row r="2429" spans="9:10" x14ac:dyDescent="0.25">
      <c r="I2429" t="s">
        <v>6013</v>
      </c>
      <c r="J2429" t="s">
        <v>4003</v>
      </c>
    </row>
    <row r="2430" spans="9:10" x14ac:dyDescent="0.25">
      <c r="I2430" t="s">
        <v>5316</v>
      </c>
      <c r="J2430" t="s">
        <v>1066</v>
      </c>
    </row>
    <row r="2431" spans="9:10" x14ac:dyDescent="0.25">
      <c r="I2431" t="s">
        <v>2453</v>
      </c>
      <c r="J2431" t="s">
        <v>6635</v>
      </c>
    </row>
    <row r="2432" spans="9:10" x14ac:dyDescent="0.25">
      <c r="I2432" t="s">
        <v>420</v>
      </c>
      <c r="J2432" t="s">
        <v>6583</v>
      </c>
    </row>
    <row r="2433" spans="9:10" x14ac:dyDescent="0.25">
      <c r="I2433" t="s">
        <v>314</v>
      </c>
      <c r="J2433" t="s">
        <v>1214</v>
      </c>
    </row>
    <row r="2434" spans="9:10" x14ac:dyDescent="0.25">
      <c r="I2434" t="s">
        <v>124</v>
      </c>
      <c r="J2434" t="s">
        <v>6872</v>
      </c>
    </row>
    <row r="2435" spans="9:10" x14ac:dyDescent="0.25">
      <c r="I2435" t="s">
        <v>2453</v>
      </c>
      <c r="J2435" t="s">
        <v>6461</v>
      </c>
    </row>
    <row r="2436" spans="9:10" x14ac:dyDescent="0.25">
      <c r="I2436" t="s">
        <v>420</v>
      </c>
      <c r="J2436" t="s">
        <v>6726</v>
      </c>
    </row>
    <row r="2437" spans="9:10" x14ac:dyDescent="0.25">
      <c r="I2437" t="s">
        <v>420</v>
      </c>
      <c r="J2437" t="s">
        <v>6287</v>
      </c>
    </row>
    <row r="2438" spans="9:10" x14ac:dyDescent="0.25">
      <c r="I2438" t="s">
        <v>3865</v>
      </c>
      <c r="J2438" t="s">
        <v>3933</v>
      </c>
    </row>
    <row r="2439" spans="9:10" x14ac:dyDescent="0.25">
      <c r="I2439" t="s">
        <v>124</v>
      </c>
      <c r="J2439" t="s">
        <v>6844</v>
      </c>
    </row>
    <row r="2440" spans="9:10" x14ac:dyDescent="0.25">
      <c r="I2440" t="s">
        <v>44</v>
      </c>
      <c r="J2440" t="s">
        <v>6033</v>
      </c>
    </row>
    <row r="2441" spans="9:10" x14ac:dyDescent="0.25">
      <c r="I2441" t="s">
        <v>281</v>
      </c>
      <c r="J2441" t="s">
        <v>5988</v>
      </c>
    </row>
    <row r="2442" spans="9:10" x14ac:dyDescent="0.25">
      <c r="I2442" t="s">
        <v>39</v>
      </c>
      <c r="J2442" t="s">
        <v>5995</v>
      </c>
    </row>
    <row r="2443" spans="9:10" x14ac:dyDescent="0.25">
      <c r="I2443" t="s">
        <v>420</v>
      </c>
      <c r="J2443" t="s">
        <v>6086</v>
      </c>
    </row>
    <row r="2444" spans="9:10" x14ac:dyDescent="0.25">
      <c r="I2444" t="s">
        <v>39</v>
      </c>
      <c r="J2444" t="s">
        <v>6357</v>
      </c>
    </row>
    <row r="2445" spans="9:10" x14ac:dyDescent="0.25">
      <c r="I2445" t="s">
        <v>3865</v>
      </c>
      <c r="J2445" t="s">
        <v>4119</v>
      </c>
    </row>
    <row r="2446" spans="9:10" x14ac:dyDescent="0.25">
      <c r="I2446" t="s">
        <v>40</v>
      </c>
      <c r="J2446" t="s">
        <v>6497</v>
      </c>
    </row>
    <row r="2447" spans="9:10" x14ac:dyDescent="0.25">
      <c r="I2447" t="s">
        <v>554</v>
      </c>
      <c r="J2447" t="s">
        <v>5876</v>
      </c>
    </row>
    <row r="2448" spans="9:10" x14ac:dyDescent="0.25">
      <c r="I2448" t="s">
        <v>281</v>
      </c>
      <c r="J2448" t="s">
        <v>5885</v>
      </c>
    </row>
    <row r="2449" spans="9:10" x14ac:dyDescent="0.25">
      <c r="I2449" t="s">
        <v>2453</v>
      </c>
      <c r="J2449" t="s">
        <v>6088</v>
      </c>
    </row>
    <row r="2450" spans="9:10" x14ac:dyDescent="0.25">
      <c r="I2450" t="s">
        <v>400</v>
      </c>
      <c r="J2450" t="s">
        <v>6341</v>
      </c>
    </row>
    <row r="2451" spans="9:10" x14ac:dyDescent="0.25">
      <c r="I2451" t="s">
        <v>420</v>
      </c>
      <c r="J2451" t="s">
        <v>6767</v>
      </c>
    </row>
    <row r="2452" spans="9:10" x14ac:dyDescent="0.25">
      <c r="I2452" t="s">
        <v>554</v>
      </c>
      <c r="J2452" t="s">
        <v>6373</v>
      </c>
    </row>
    <row r="2453" spans="9:10" x14ac:dyDescent="0.25">
      <c r="I2453" t="s">
        <v>5771</v>
      </c>
      <c r="J2453" t="s">
        <v>1054</v>
      </c>
    </row>
    <row r="2454" spans="9:10" x14ac:dyDescent="0.25">
      <c r="I2454" t="s">
        <v>5566</v>
      </c>
      <c r="J2454" t="s">
        <v>2375</v>
      </c>
    </row>
    <row r="2455" spans="9:10" x14ac:dyDescent="0.25">
      <c r="I2455" t="s">
        <v>2752</v>
      </c>
      <c r="J2455" t="s">
        <v>6853</v>
      </c>
    </row>
    <row r="2456" spans="9:10" x14ac:dyDescent="0.25">
      <c r="I2456" t="s">
        <v>6515</v>
      </c>
      <c r="J2456" t="s">
        <v>1451</v>
      </c>
    </row>
    <row r="2457" spans="9:10" x14ac:dyDescent="0.25">
      <c r="I2457" t="s">
        <v>4442</v>
      </c>
      <c r="J2457" t="s">
        <v>5862</v>
      </c>
    </row>
    <row r="2458" spans="9:10" x14ac:dyDescent="0.25">
      <c r="I2458" t="s">
        <v>123</v>
      </c>
      <c r="J2458" t="s">
        <v>6739</v>
      </c>
    </row>
    <row r="2459" spans="9:10" x14ac:dyDescent="0.25">
      <c r="I2459" t="s">
        <v>337</v>
      </c>
      <c r="J2459" t="s">
        <v>1222</v>
      </c>
    </row>
    <row r="2460" spans="9:10" x14ac:dyDescent="0.25">
      <c r="I2460" t="s">
        <v>37</v>
      </c>
      <c r="J2460" t="s">
        <v>6141</v>
      </c>
    </row>
    <row r="2461" spans="9:10" x14ac:dyDescent="0.25">
      <c r="I2461" t="s">
        <v>37</v>
      </c>
      <c r="J2461" t="s">
        <v>5261</v>
      </c>
    </row>
    <row r="2462" spans="9:10" x14ac:dyDescent="0.25">
      <c r="I2462" t="s">
        <v>277</v>
      </c>
      <c r="J2462" t="s">
        <v>5948</v>
      </c>
    </row>
    <row r="2463" spans="9:10" x14ac:dyDescent="0.25">
      <c r="I2463" t="s">
        <v>277</v>
      </c>
      <c r="J2463" t="s">
        <v>6093</v>
      </c>
    </row>
    <row r="2464" spans="9:10" x14ac:dyDescent="0.25">
      <c r="I2464" t="s">
        <v>258</v>
      </c>
      <c r="J2464" t="s">
        <v>5381</v>
      </c>
    </row>
    <row r="2465" spans="9:10" x14ac:dyDescent="0.25">
      <c r="I2465" t="s">
        <v>36</v>
      </c>
      <c r="J2465" t="s">
        <v>5300</v>
      </c>
    </row>
    <row r="2466" spans="9:10" x14ac:dyDescent="0.25">
      <c r="I2466" t="s">
        <v>420</v>
      </c>
      <c r="J2466" t="s">
        <v>6240</v>
      </c>
    </row>
    <row r="2467" spans="9:10" x14ac:dyDescent="0.25">
      <c r="I2467" t="s">
        <v>39</v>
      </c>
      <c r="J2467" t="s">
        <v>6325</v>
      </c>
    </row>
    <row r="2468" spans="9:10" x14ac:dyDescent="0.25">
      <c r="I2468" t="s">
        <v>39</v>
      </c>
      <c r="J2468" t="s">
        <v>6785</v>
      </c>
    </row>
    <row r="2469" spans="9:10" x14ac:dyDescent="0.25">
      <c r="I2469" t="s">
        <v>5992</v>
      </c>
      <c r="J2469" t="s">
        <v>1160</v>
      </c>
    </row>
    <row r="2470" spans="9:10" x14ac:dyDescent="0.25">
      <c r="I2470" t="s">
        <v>348</v>
      </c>
      <c r="J2470" t="s">
        <v>6624</v>
      </c>
    </row>
    <row r="2471" spans="9:10" x14ac:dyDescent="0.25">
      <c r="I2471" t="s">
        <v>5956</v>
      </c>
      <c r="J2471" t="s">
        <v>5957</v>
      </c>
    </row>
    <row r="2472" spans="9:10" x14ac:dyDescent="0.25">
      <c r="I2472" t="s">
        <v>314</v>
      </c>
      <c r="J2472" t="s">
        <v>2556</v>
      </c>
    </row>
    <row r="2473" spans="9:10" x14ac:dyDescent="0.25">
      <c r="I2473" t="s">
        <v>554</v>
      </c>
      <c r="J2473" t="s">
        <v>6084</v>
      </c>
    </row>
    <row r="2474" spans="9:10" x14ac:dyDescent="0.25">
      <c r="I2474" t="s">
        <v>554</v>
      </c>
      <c r="J2474" t="s">
        <v>6187</v>
      </c>
    </row>
    <row r="2475" spans="9:10" x14ac:dyDescent="0.25">
      <c r="I2475" t="s">
        <v>314</v>
      </c>
      <c r="J2475" t="s">
        <v>5373</v>
      </c>
    </row>
    <row r="2476" spans="9:10" x14ac:dyDescent="0.25">
      <c r="I2476" t="s">
        <v>2747</v>
      </c>
      <c r="J2476" t="s">
        <v>4092</v>
      </c>
    </row>
    <row r="2477" spans="9:10" x14ac:dyDescent="0.25">
      <c r="I2477" t="s">
        <v>40</v>
      </c>
      <c r="J2477" t="s">
        <v>6077</v>
      </c>
    </row>
    <row r="2478" spans="9:10" x14ac:dyDescent="0.25">
      <c r="I2478" t="s">
        <v>3865</v>
      </c>
      <c r="J2478" t="s">
        <v>4082</v>
      </c>
    </row>
    <row r="2479" spans="9:10" x14ac:dyDescent="0.25">
      <c r="I2479" t="s">
        <v>39</v>
      </c>
      <c r="J2479" t="s">
        <v>6610</v>
      </c>
    </row>
    <row r="2480" spans="9:10" x14ac:dyDescent="0.25">
      <c r="I2480" t="s">
        <v>2453</v>
      </c>
      <c r="J2480" t="s">
        <v>5807</v>
      </c>
    </row>
    <row r="2481" spans="9:10" x14ac:dyDescent="0.25">
      <c r="I2481" t="s">
        <v>123</v>
      </c>
      <c r="J2481" t="s">
        <v>6385</v>
      </c>
    </row>
    <row r="2482" spans="9:10" x14ac:dyDescent="0.25">
      <c r="I2482" t="s">
        <v>39</v>
      </c>
      <c r="J2482" t="s">
        <v>6006</v>
      </c>
    </row>
    <row r="2483" spans="9:10" x14ac:dyDescent="0.25">
      <c r="I2483" t="s">
        <v>2453</v>
      </c>
      <c r="J2483" t="s">
        <v>6684</v>
      </c>
    </row>
    <row r="2484" spans="9:10" x14ac:dyDescent="0.25">
      <c r="I2484" t="s">
        <v>314</v>
      </c>
      <c r="J2484" t="s">
        <v>6395</v>
      </c>
    </row>
    <row r="2485" spans="9:10" x14ac:dyDescent="0.25">
      <c r="I2485" t="s">
        <v>123</v>
      </c>
      <c r="J2485" t="s">
        <v>5438</v>
      </c>
    </row>
    <row r="2486" spans="9:10" x14ac:dyDescent="0.25">
      <c r="I2486" t="s">
        <v>40</v>
      </c>
      <c r="J2486" t="s">
        <v>6417</v>
      </c>
    </row>
    <row r="2487" spans="9:10" x14ac:dyDescent="0.25">
      <c r="I2487" t="s">
        <v>312</v>
      </c>
      <c r="J2487" t="s">
        <v>6756</v>
      </c>
    </row>
    <row r="2488" spans="9:10" x14ac:dyDescent="0.25">
      <c r="I2488" t="s">
        <v>420</v>
      </c>
      <c r="J2488" t="s">
        <v>5831</v>
      </c>
    </row>
    <row r="2489" spans="9:10" x14ac:dyDescent="0.25">
      <c r="I2489" t="s">
        <v>5759</v>
      </c>
      <c r="J2489" t="s">
        <v>1047</v>
      </c>
    </row>
    <row r="2490" spans="9:10" x14ac:dyDescent="0.25">
      <c r="I2490" t="s">
        <v>420</v>
      </c>
      <c r="J2490" t="s">
        <v>5390</v>
      </c>
    </row>
    <row r="2491" spans="9:10" x14ac:dyDescent="0.25">
      <c r="I2491" t="s">
        <v>420</v>
      </c>
      <c r="J2491" t="s">
        <v>6685</v>
      </c>
    </row>
    <row r="2492" spans="9:10" x14ac:dyDescent="0.25">
      <c r="I2492" t="s">
        <v>314</v>
      </c>
      <c r="J2492" t="s">
        <v>5433</v>
      </c>
    </row>
    <row r="2493" spans="9:10" x14ac:dyDescent="0.25">
      <c r="I2493" t="s">
        <v>255</v>
      </c>
      <c r="J2493" t="s">
        <v>2388</v>
      </c>
    </row>
    <row r="2494" spans="9:10" x14ac:dyDescent="0.25">
      <c r="I2494" t="s">
        <v>96</v>
      </c>
      <c r="J2494" t="s">
        <v>2972</v>
      </c>
    </row>
    <row r="2495" spans="9:10" x14ac:dyDescent="0.25">
      <c r="I2495" t="s">
        <v>5371</v>
      </c>
      <c r="J2495" t="s">
        <v>5372</v>
      </c>
    </row>
    <row r="2496" spans="9:10" x14ac:dyDescent="0.25">
      <c r="I2496" t="s">
        <v>123</v>
      </c>
      <c r="J2496" t="s">
        <v>5640</v>
      </c>
    </row>
    <row r="2497" spans="9:10" x14ac:dyDescent="0.25">
      <c r="I2497" t="s">
        <v>312</v>
      </c>
      <c r="J2497" t="s">
        <v>1446</v>
      </c>
    </row>
    <row r="2498" spans="9:10" x14ac:dyDescent="0.25">
      <c r="I2498" t="s">
        <v>5688</v>
      </c>
      <c r="J2498" t="s">
        <v>5689</v>
      </c>
    </row>
    <row r="2499" spans="9:10" x14ac:dyDescent="0.25">
      <c r="I2499" t="s">
        <v>6270</v>
      </c>
      <c r="J2499" t="s">
        <v>1318</v>
      </c>
    </row>
    <row r="2500" spans="9:10" x14ac:dyDescent="0.25">
      <c r="I2500" t="s">
        <v>408</v>
      </c>
      <c r="J2500" t="s">
        <v>2988</v>
      </c>
    </row>
    <row r="2501" spans="9:10" x14ac:dyDescent="0.25">
      <c r="I2501" t="s">
        <v>5609</v>
      </c>
      <c r="J2501" t="s">
        <v>6220</v>
      </c>
    </row>
    <row r="2502" spans="9:10" x14ac:dyDescent="0.25">
      <c r="I2502" t="s">
        <v>2737</v>
      </c>
      <c r="J2502" t="s">
        <v>2963</v>
      </c>
    </row>
    <row r="2503" spans="9:10" x14ac:dyDescent="0.25">
      <c r="I2503" t="s">
        <v>5633</v>
      </c>
      <c r="J2503" t="s">
        <v>6645</v>
      </c>
    </row>
    <row r="2504" spans="9:10" x14ac:dyDescent="0.25">
      <c r="I2504" t="s">
        <v>5330</v>
      </c>
      <c r="J2504" t="s">
        <v>893</v>
      </c>
    </row>
    <row r="2505" spans="9:10" x14ac:dyDescent="0.25">
      <c r="I2505" t="s">
        <v>5541</v>
      </c>
      <c r="J2505" t="s">
        <v>5542</v>
      </c>
    </row>
    <row r="2506" spans="9:10" x14ac:dyDescent="0.25">
      <c r="I2506" t="s">
        <v>5552</v>
      </c>
      <c r="J2506" t="s">
        <v>5553</v>
      </c>
    </row>
    <row r="2507" spans="9:10" x14ac:dyDescent="0.25">
      <c r="I2507" t="s">
        <v>6830</v>
      </c>
      <c r="J2507" t="s">
        <v>6831</v>
      </c>
    </row>
    <row r="2508" spans="9:10" x14ac:dyDescent="0.25">
      <c r="I2508" t="s">
        <v>257</v>
      </c>
      <c r="J2508" t="s">
        <v>1353</v>
      </c>
    </row>
    <row r="2509" spans="9:10" x14ac:dyDescent="0.25">
      <c r="I2509" t="s">
        <v>314</v>
      </c>
      <c r="J2509" t="s">
        <v>1328</v>
      </c>
    </row>
    <row r="2510" spans="9:10" x14ac:dyDescent="0.25">
      <c r="I2510" t="s">
        <v>314</v>
      </c>
      <c r="J2510" t="s">
        <v>1427</v>
      </c>
    </row>
    <row r="2511" spans="9:10" x14ac:dyDescent="0.25">
      <c r="I2511" t="s">
        <v>255</v>
      </c>
      <c r="J2511" t="s">
        <v>1562</v>
      </c>
    </row>
    <row r="2512" spans="9:10" x14ac:dyDescent="0.25">
      <c r="I2512" t="s">
        <v>255</v>
      </c>
      <c r="J2512" t="s">
        <v>4005</v>
      </c>
    </row>
    <row r="2513" spans="9:10" x14ac:dyDescent="0.25">
      <c r="I2513" t="s">
        <v>46</v>
      </c>
      <c r="J2513" t="s">
        <v>1461</v>
      </c>
    </row>
    <row r="2514" spans="9:10" x14ac:dyDescent="0.25">
      <c r="I2514" t="s">
        <v>312</v>
      </c>
      <c r="J2514" t="s">
        <v>6309</v>
      </c>
    </row>
    <row r="2515" spans="9:10" x14ac:dyDescent="0.25">
      <c r="I2515" t="s">
        <v>6135</v>
      </c>
      <c r="J2515" t="s">
        <v>1237</v>
      </c>
    </row>
    <row r="2516" spans="9:10" x14ac:dyDescent="0.25">
      <c r="I2516" t="s">
        <v>398</v>
      </c>
      <c r="J2516" t="s">
        <v>6261</v>
      </c>
    </row>
    <row r="2517" spans="9:10" x14ac:dyDescent="0.25">
      <c r="I2517" t="s">
        <v>2752</v>
      </c>
      <c r="J2517" t="s">
        <v>6058</v>
      </c>
    </row>
    <row r="2518" spans="9:10" x14ac:dyDescent="0.25">
      <c r="I2518" t="s">
        <v>6319</v>
      </c>
      <c r="J2518" t="s">
        <v>6320</v>
      </c>
    </row>
    <row r="2519" spans="9:10" x14ac:dyDescent="0.25">
      <c r="I2519" t="s">
        <v>3912</v>
      </c>
      <c r="J2519" t="s">
        <v>5718</v>
      </c>
    </row>
    <row r="2520" spans="9:10" x14ac:dyDescent="0.25">
      <c r="I2520" t="s">
        <v>314</v>
      </c>
      <c r="J2520" t="s">
        <v>6470</v>
      </c>
    </row>
    <row r="2521" spans="9:10" x14ac:dyDescent="0.25">
      <c r="I2521" t="s">
        <v>3865</v>
      </c>
      <c r="J2521" t="s">
        <v>4080</v>
      </c>
    </row>
    <row r="2522" spans="9:10" x14ac:dyDescent="0.25">
      <c r="I2522" t="s">
        <v>314</v>
      </c>
      <c r="J2522" t="s">
        <v>6559</v>
      </c>
    </row>
    <row r="2523" spans="9:10" x14ac:dyDescent="0.25">
      <c r="I2523" t="s">
        <v>551</v>
      </c>
      <c r="J2523" t="s">
        <v>5795</v>
      </c>
    </row>
    <row r="2524" spans="9:10" x14ac:dyDescent="0.25">
      <c r="I2524" t="s">
        <v>352</v>
      </c>
      <c r="J2524" t="s">
        <v>6323</v>
      </c>
    </row>
    <row r="2525" spans="9:10" x14ac:dyDescent="0.25">
      <c r="I2525" t="s">
        <v>405</v>
      </c>
      <c r="J2525" t="s">
        <v>6847</v>
      </c>
    </row>
    <row r="2526" spans="9:10" x14ac:dyDescent="0.25">
      <c r="I2526" t="s">
        <v>6875</v>
      </c>
      <c r="J2526" t="s">
        <v>6876</v>
      </c>
    </row>
    <row r="2527" spans="9:10" x14ac:dyDescent="0.25">
      <c r="I2527" t="s">
        <v>551</v>
      </c>
      <c r="J2527" t="s">
        <v>5547</v>
      </c>
    </row>
    <row r="2528" spans="9:10" x14ac:dyDescent="0.25">
      <c r="I2528" t="s">
        <v>319</v>
      </c>
      <c r="J2528" t="s">
        <v>6743</v>
      </c>
    </row>
    <row r="2529" spans="9:10" x14ac:dyDescent="0.25">
      <c r="I2529" t="s">
        <v>402</v>
      </c>
      <c r="J2529" t="s">
        <v>1240</v>
      </c>
    </row>
    <row r="2530" spans="9:10" x14ac:dyDescent="0.25">
      <c r="I2530" t="s">
        <v>6434</v>
      </c>
      <c r="J2530" t="s">
        <v>6435</v>
      </c>
    </row>
    <row r="2531" spans="9:10" x14ac:dyDescent="0.25">
      <c r="I2531" t="s">
        <v>254</v>
      </c>
      <c r="J2531" t="s">
        <v>6592</v>
      </c>
    </row>
    <row r="2532" spans="9:10" x14ac:dyDescent="0.25">
      <c r="I2532" t="s">
        <v>6547</v>
      </c>
      <c r="J2532" t="s">
        <v>1477</v>
      </c>
    </row>
    <row r="2533" spans="9:10" x14ac:dyDescent="0.25">
      <c r="I2533" t="s">
        <v>314</v>
      </c>
      <c r="J2533" t="s">
        <v>5902</v>
      </c>
    </row>
    <row r="2534" spans="9:10" x14ac:dyDescent="0.25">
      <c r="I2534" t="s">
        <v>281</v>
      </c>
      <c r="J2534" t="s">
        <v>6145</v>
      </c>
    </row>
    <row r="2535" spans="9:10" x14ac:dyDescent="0.25">
      <c r="I2535" t="s">
        <v>6510</v>
      </c>
      <c r="J2535" t="s">
        <v>6511</v>
      </c>
    </row>
    <row r="2536" spans="9:10" x14ac:dyDescent="0.25">
      <c r="I2536" t="s">
        <v>281</v>
      </c>
      <c r="J2536" t="s">
        <v>8017</v>
      </c>
    </row>
    <row r="2537" spans="9:10" x14ac:dyDescent="0.25">
      <c r="I2537" t="s">
        <v>254</v>
      </c>
      <c r="J2537" t="s">
        <v>1030</v>
      </c>
    </row>
    <row r="2538" spans="9:10" x14ac:dyDescent="0.25">
      <c r="I2538" t="s">
        <v>2743</v>
      </c>
      <c r="J2538" t="s">
        <v>6020</v>
      </c>
    </row>
    <row r="2539" spans="9:10" x14ac:dyDescent="0.25">
      <c r="I2539" t="s">
        <v>290</v>
      </c>
      <c r="J2539" t="s">
        <v>2884</v>
      </c>
    </row>
    <row r="2540" spans="9:10" x14ac:dyDescent="0.25">
      <c r="I2540" t="s">
        <v>2752</v>
      </c>
      <c r="J2540" t="s">
        <v>4061</v>
      </c>
    </row>
    <row r="2541" spans="9:10" x14ac:dyDescent="0.25">
      <c r="I2541" t="s">
        <v>255</v>
      </c>
      <c r="J2541" t="s">
        <v>932</v>
      </c>
    </row>
    <row r="2542" spans="9:10" x14ac:dyDescent="0.25">
      <c r="I2542" t="s">
        <v>307</v>
      </c>
      <c r="J2542" t="s">
        <v>5926</v>
      </c>
    </row>
    <row r="2543" spans="9:10" x14ac:dyDescent="0.25">
      <c r="I2543" t="s">
        <v>314</v>
      </c>
      <c r="J2543" t="s">
        <v>5444</v>
      </c>
    </row>
    <row r="2544" spans="9:10" x14ac:dyDescent="0.25">
      <c r="I2544" t="s">
        <v>5619</v>
      </c>
      <c r="J2544" t="s">
        <v>5620</v>
      </c>
    </row>
    <row r="2545" spans="9:10" x14ac:dyDescent="0.25">
      <c r="I2545" t="s">
        <v>312</v>
      </c>
      <c r="J2545" t="s">
        <v>1143</v>
      </c>
    </row>
    <row r="2546" spans="9:10" x14ac:dyDescent="0.25">
      <c r="I2546" t="s">
        <v>254</v>
      </c>
      <c r="J2546" t="s">
        <v>5518</v>
      </c>
    </row>
    <row r="2547" spans="9:10" x14ac:dyDescent="0.25">
      <c r="I2547" t="s">
        <v>314</v>
      </c>
      <c r="J2547" t="s">
        <v>5565</v>
      </c>
    </row>
    <row r="2548" spans="9:10" x14ac:dyDescent="0.25">
      <c r="I2548" t="s">
        <v>2752</v>
      </c>
      <c r="J2548" t="s">
        <v>4115</v>
      </c>
    </row>
    <row r="2549" spans="9:10" x14ac:dyDescent="0.25">
      <c r="I2549" t="s">
        <v>91</v>
      </c>
      <c r="J2549" t="s">
        <v>5726</v>
      </c>
    </row>
    <row r="2550" spans="9:10" x14ac:dyDescent="0.25">
      <c r="I2550" t="s">
        <v>5265</v>
      </c>
      <c r="J2550" t="s">
        <v>795</v>
      </c>
    </row>
    <row r="2551" spans="9:10" x14ac:dyDescent="0.25">
      <c r="I2551" t="s">
        <v>319</v>
      </c>
      <c r="J2551" t="s">
        <v>5349</v>
      </c>
    </row>
    <row r="2552" spans="9:10" x14ac:dyDescent="0.25">
      <c r="I2552" t="s">
        <v>6350</v>
      </c>
      <c r="J2552" t="s">
        <v>6881</v>
      </c>
    </row>
    <row r="2553" spans="9:10" x14ac:dyDescent="0.25">
      <c r="I2553" t="s">
        <v>339</v>
      </c>
      <c r="J2553" t="s">
        <v>2984</v>
      </c>
    </row>
    <row r="2554" spans="9:10" x14ac:dyDescent="0.25">
      <c r="I2554" t="s">
        <v>6089</v>
      </c>
      <c r="J2554" t="s">
        <v>6621</v>
      </c>
    </row>
    <row r="2555" spans="9:10" x14ac:dyDescent="0.25">
      <c r="I2555" t="s">
        <v>281</v>
      </c>
      <c r="J2555" t="s">
        <v>6122</v>
      </c>
    </row>
    <row r="2556" spans="9:10" x14ac:dyDescent="0.25">
      <c r="I2556" t="s">
        <v>5743</v>
      </c>
      <c r="J2556" t="s">
        <v>5744</v>
      </c>
    </row>
    <row r="2557" spans="9:10" x14ac:dyDescent="0.25">
      <c r="I2557" t="s">
        <v>314</v>
      </c>
      <c r="J2557" t="s">
        <v>1413</v>
      </c>
    </row>
    <row r="2558" spans="9:10" x14ac:dyDescent="0.25">
      <c r="I2558" t="s">
        <v>5615</v>
      </c>
      <c r="J2558" t="s">
        <v>1145</v>
      </c>
    </row>
    <row r="2559" spans="9:10" x14ac:dyDescent="0.25">
      <c r="I2559" t="s">
        <v>5337</v>
      </c>
      <c r="J2559" t="s">
        <v>5338</v>
      </c>
    </row>
    <row r="2560" spans="9:10" x14ac:dyDescent="0.25">
      <c r="I2560" t="s">
        <v>2743</v>
      </c>
      <c r="J2560" t="s">
        <v>3883</v>
      </c>
    </row>
    <row r="2561" spans="9:10" x14ac:dyDescent="0.25">
      <c r="I2561" t="s">
        <v>551</v>
      </c>
      <c r="J2561" t="s">
        <v>6839</v>
      </c>
    </row>
    <row r="2562" spans="9:10" x14ac:dyDescent="0.25">
      <c r="I2562" t="s">
        <v>3865</v>
      </c>
      <c r="J2562" t="s">
        <v>4103</v>
      </c>
    </row>
    <row r="2563" spans="9:10" x14ac:dyDescent="0.25">
      <c r="I2563" t="s">
        <v>2752</v>
      </c>
      <c r="J2563" t="s">
        <v>3895</v>
      </c>
    </row>
    <row r="2564" spans="9:10" x14ac:dyDescent="0.25">
      <c r="I2564" t="s">
        <v>2752</v>
      </c>
      <c r="J2564" t="s">
        <v>3957</v>
      </c>
    </row>
    <row r="2565" spans="9:10" x14ac:dyDescent="0.25">
      <c r="I2565" t="s">
        <v>5325</v>
      </c>
      <c r="J2565" t="s">
        <v>5326</v>
      </c>
    </row>
    <row r="2566" spans="9:10" x14ac:dyDescent="0.25">
      <c r="I2566" t="s">
        <v>6038</v>
      </c>
      <c r="J2566" t="s">
        <v>6039</v>
      </c>
    </row>
    <row r="2567" spans="9:10" x14ac:dyDescent="0.25">
      <c r="I2567" t="s">
        <v>5455</v>
      </c>
      <c r="J2567" t="s">
        <v>5456</v>
      </c>
    </row>
    <row r="2568" spans="9:10" x14ac:dyDescent="0.25">
      <c r="I2568" t="s">
        <v>3865</v>
      </c>
      <c r="J2568" t="s">
        <v>6217</v>
      </c>
    </row>
    <row r="2569" spans="9:10" x14ac:dyDescent="0.25">
      <c r="I2569" t="s">
        <v>255</v>
      </c>
      <c r="J2569" t="s">
        <v>1311</v>
      </c>
    </row>
    <row r="2570" spans="9:10" x14ac:dyDescent="0.25">
      <c r="I2570" t="s">
        <v>255</v>
      </c>
      <c r="J2570" t="s">
        <v>1403</v>
      </c>
    </row>
    <row r="2571" spans="9:10" x14ac:dyDescent="0.25">
      <c r="I2571" t="s">
        <v>6439</v>
      </c>
      <c r="J2571" t="s">
        <v>6440</v>
      </c>
    </row>
    <row r="2572" spans="9:10" x14ac:dyDescent="0.25">
      <c r="I2572" t="s">
        <v>5671</v>
      </c>
      <c r="J2572" t="s">
        <v>6651</v>
      </c>
    </row>
    <row r="2573" spans="9:10" x14ac:dyDescent="0.25">
      <c r="I2573" t="s">
        <v>5863</v>
      </c>
      <c r="J2573" t="s">
        <v>5864</v>
      </c>
    </row>
    <row r="2574" spans="9:10" x14ac:dyDescent="0.25">
      <c r="I2574" t="s">
        <v>96</v>
      </c>
      <c r="J2574" t="s">
        <v>6017</v>
      </c>
    </row>
    <row r="2575" spans="9:10" x14ac:dyDescent="0.25">
      <c r="I2575" t="s">
        <v>314</v>
      </c>
      <c r="J2575" t="s">
        <v>6375</v>
      </c>
    </row>
    <row r="2576" spans="9:10" x14ac:dyDescent="0.25">
      <c r="I2576" t="s">
        <v>314</v>
      </c>
      <c r="J2576" t="s">
        <v>1274</v>
      </c>
    </row>
    <row r="2577" spans="9:10" x14ac:dyDescent="0.25">
      <c r="I2577" t="s">
        <v>37</v>
      </c>
      <c r="J2577" t="s">
        <v>2456</v>
      </c>
    </row>
    <row r="2578" spans="9:10" x14ac:dyDescent="0.25">
      <c r="I2578" t="s">
        <v>2752</v>
      </c>
      <c r="J2578" t="s">
        <v>3982</v>
      </c>
    </row>
    <row r="2579" spans="9:10" x14ac:dyDescent="0.25">
      <c r="I2579" t="s">
        <v>5534</v>
      </c>
      <c r="J2579" t="s">
        <v>5535</v>
      </c>
    </row>
    <row r="2580" spans="9:10" x14ac:dyDescent="0.25">
      <c r="I2580" t="s">
        <v>5464</v>
      </c>
      <c r="J2580" t="s">
        <v>5465</v>
      </c>
    </row>
    <row r="2581" spans="9:10" x14ac:dyDescent="0.25">
      <c r="I2581" t="s">
        <v>6350</v>
      </c>
      <c r="J2581" t="s">
        <v>6351</v>
      </c>
    </row>
    <row r="2582" spans="9:10" x14ac:dyDescent="0.25">
      <c r="I2582" t="s">
        <v>281</v>
      </c>
      <c r="J2582" t="s">
        <v>2482</v>
      </c>
    </row>
    <row r="2583" spans="9:10" x14ac:dyDescent="0.25">
      <c r="I2583" t="s">
        <v>6670</v>
      </c>
      <c r="J2583" t="s">
        <v>6716</v>
      </c>
    </row>
    <row r="2584" spans="9:10" x14ac:dyDescent="0.25">
      <c r="I2584" t="s">
        <v>312</v>
      </c>
      <c r="J2584" t="s">
        <v>1385</v>
      </c>
    </row>
    <row r="2585" spans="9:10" x14ac:dyDescent="0.25">
      <c r="I2585" t="s">
        <v>5516</v>
      </c>
      <c r="J2585" t="s">
        <v>6144</v>
      </c>
    </row>
    <row r="2586" spans="9:10" x14ac:dyDescent="0.25">
      <c r="I2586" t="s">
        <v>10</v>
      </c>
      <c r="J2586" t="s">
        <v>809</v>
      </c>
    </row>
    <row r="2587" spans="9:10" x14ac:dyDescent="0.25">
      <c r="I2587" t="s">
        <v>2752</v>
      </c>
      <c r="J2587" t="s">
        <v>6482</v>
      </c>
    </row>
    <row r="2588" spans="9:10" x14ac:dyDescent="0.25">
      <c r="I2588" t="s">
        <v>2745</v>
      </c>
      <c r="J2588" t="s">
        <v>2915</v>
      </c>
    </row>
    <row r="2589" spans="9:10" x14ac:dyDescent="0.25">
      <c r="I2589" t="s">
        <v>2752</v>
      </c>
      <c r="J2589" t="s">
        <v>4142</v>
      </c>
    </row>
    <row r="2590" spans="9:10" x14ac:dyDescent="0.25">
      <c r="I2590" t="s">
        <v>6201</v>
      </c>
      <c r="J2590" t="s">
        <v>6202</v>
      </c>
    </row>
    <row r="2591" spans="9:10" x14ac:dyDescent="0.25">
      <c r="I2591" t="s">
        <v>314</v>
      </c>
      <c r="J2591" t="s">
        <v>5913</v>
      </c>
    </row>
    <row r="2592" spans="9:10" x14ac:dyDescent="0.25">
      <c r="I2592" t="s">
        <v>5539</v>
      </c>
      <c r="J2592" t="s">
        <v>926</v>
      </c>
    </row>
    <row r="2593" spans="9:10" x14ac:dyDescent="0.25">
      <c r="I2593" t="s">
        <v>255</v>
      </c>
      <c r="J2593" t="s">
        <v>1491</v>
      </c>
    </row>
    <row r="2594" spans="9:10" x14ac:dyDescent="0.25">
      <c r="I2594" t="s">
        <v>314</v>
      </c>
      <c r="J2594" t="s">
        <v>1131</v>
      </c>
    </row>
    <row r="2595" spans="9:10" x14ac:dyDescent="0.25">
      <c r="I2595" t="s">
        <v>5769</v>
      </c>
      <c r="J2595" t="s">
        <v>5770</v>
      </c>
    </row>
    <row r="2596" spans="9:10" x14ac:dyDescent="0.25">
      <c r="I2596" t="s">
        <v>6218</v>
      </c>
      <c r="J2596" t="s">
        <v>2962</v>
      </c>
    </row>
    <row r="2597" spans="9:10" x14ac:dyDescent="0.25">
      <c r="I2597" t="s">
        <v>296</v>
      </c>
      <c r="J2597" t="s">
        <v>5266</v>
      </c>
    </row>
    <row r="2598" spans="9:10" x14ac:dyDescent="0.25">
      <c r="I2598" t="s">
        <v>5984</v>
      </c>
      <c r="J2598" t="s">
        <v>2940</v>
      </c>
    </row>
    <row r="2599" spans="9:10" x14ac:dyDescent="0.25">
      <c r="I2599" t="s">
        <v>551</v>
      </c>
      <c r="J2599" t="s">
        <v>6274</v>
      </c>
    </row>
    <row r="2600" spans="9:10" x14ac:dyDescent="0.25">
      <c r="I2600" t="s">
        <v>408</v>
      </c>
      <c r="J2600" t="s">
        <v>5262</v>
      </c>
    </row>
    <row r="2601" spans="9:10" x14ac:dyDescent="0.25">
      <c r="I2601" t="s">
        <v>314</v>
      </c>
      <c r="J2601" t="s">
        <v>6252</v>
      </c>
    </row>
    <row r="2602" spans="9:10" x14ac:dyDescent="0.25">
      <c r="I2602" t="s">
        <v>255</v>
      </c>
      <c r="J2602" t="s">
        <v>5429</v>
      </c>
    </row>
    <row r="2603" spans="9:10" x14ac:dyDescent="0.25">
      <c r="I2603" t="s">
        <v>5391</v>
      </c>
      <c r="J2603" t="s">
        <v>5392</v>
      </c>
    </row>
    <row r="2604" spans="9:10" x14ac:dyDescent="0.25">
      <c r="I2604" t="s">
        <v>257</v>
      </c>
      <c r="J2604" t="s">
        <v>6687</v>
      </c>
    </row>
    <row r="2605" spans="9:10" x14ac:dyDescent="0.25">
      <c r="I2605" t="s">
        <v>254</v>
      </c>
      <c r="J2605" t="s">
        <v>785</v>
      </c>
    </row>
    <row r="2606" spans="9:10" x14ac:dyDescent="0.25">
      <c r="I2606" t="s">
        <v>3865</v>
      </c>
      <c r="J2606" t="s">
        <v>3981</v>
      </c>
    </row>
    <row r="2607" spans="9:10" x14ac:dyDescent="0.25">
      <c r="I2607" t="s">
        <v>6711</v>
      </c>
      <c r="J2607" t="s">
        <v>1566</v>
      </c>
    </row>
    <row r="2608" spans="9:10" x14ac:dyDescent="0.25">
      <c r="I2608" t="s">
        <v>314</v>
      </c>
      <c r="J2608" t="s">
        <v>6248</v>
      </c>
    </row>
    <row r="2609" spans="9:10" x14ac:dyDescent="0.25">
      <c r="I2609" t="s">
        <v>5585</v>
      </c>
      <c r="J2609" t="s">
        <v>5586</v>
      </c>
    </row>
    <row r="2610" spans="9:10" x14ac:dyDescent="0.25">
      <c r="I2610" t="s">
        <v>319</v>
      </c>
      <c r="J2610" t="s">
        <v>857</v>
      </c>
    </row>
    <row r="2611" spans="9:10" x14ac:dyDescent="0.25">
      <c r="I2611" t="s">
        <v>5472</v>
      </c>
      <c r="J2611" t="s">
        <v>5473</v>
      </c>
    </row>
    <row r="2612" spans="9:10" x14ac:dyDescent="0.25">
      <c r="I2612" t="s">
        <v>0</v>
      </c>
      <c r="J2612" t="s">
        <v>6394</v>
      </c>
    </row>
    <row r="2613" spans="9:10" x14ac:dyDescent="0.25">
      <c r="I2613" t="s">
        <v>47</v>
      </c>
      <c r="J2613" t="s">
        <v>8022</v>
      </c>
    </row>
    <row r="2614" spans="9:10" x14ac:dyDescent="0.25">
      <c r="I2614" t="s">
        <v>279</v>
      </c>
      <c r="J2614" t="s">
        <v>1065</v>
      </c>
    </row>
    <row r="2615" spans="9:10" x14ac:dyDescent="0.25">
      <c r="I2615" t="s">
        <v>281</v>
      </c>
      <c r="J2615" t="s">
        <v>2817</v>
      </c>
    </row>
    <row r="2616" spans="9:10" x14ac:dyDescent="0.25">
      <c r="I2616" t="s">
        <v>279</v>
      </c>
      <c r="J2616" t="s">
        <v>6533</v>
      </c>
    </row>
    <row r="2617" spans="9:10" x14ac:dyDescent="0.25">
      <c r="I2617" t="s">
        <v>314</v>
      </c>
      <c r="J2617" t="s">
        <v>6633</v>
      </c>
    </row>
    <row r="2618" spans="9:10" x14ac:dyDescent="0.25">
      <c r="I2618" t="s">
        <v>6089</v>
      </c>
      <c r="J2618" t="s">
        <v>6361</v>
      </c>
    </row>
    <row r="2619" spans="9:10" x14ac:dyDescent="0.25">
      <c r="I2619" t="s">
        <v>281</v>
      </c>
      <c r="J2619" t="s">
        <v>6407</v>
      </c>
    </row>
    <row r="2620" spans="9:10" x14ac:dyDescent="0.25">
      <c r="I2620" t="s">
        <v>6301</v>
      </c>
      <c r="J2620" t="s">
        <v>6302</v>
      </c>
    </row>
    <row r="2621" spans="9:10" x14ac:dyDescent="0.25">
      <c r="I2621" t="s">
        <v>6347</v>
      </c>
      <c r="J2621" t="s">
        <v>6546</v>
      </c>
    </row>
    <row r="2622" spans="9:10" x14ac:dyDescent="0.25">
      <c r="I2622" t="s">
        <v>255</v>
      </c>
      <c r="J2622" t="s">
        <v>6446</v>
      </c>
    </row>
    <row r="2623" spans="9:10" x14ac:dyDescent="0.25">
      <c r="I2623" t="s">
        <v>5305</v>
      </c>
      <c r="J2623" t="s">
        <v>5306</v>
      </c>
    </row>
    <row r="2624" spans="9:10" x14ac:dyDescent="0.25">
      <c r="I2624" t="s">
        <v>2752</v>
      </c>
      <c r="J2624" t="s">
        <v>3889</v>
      </c>
    </row>
    <row r="2625" spans="9:10" x14ac:dyDescent="0.25">
      <c r="I2625" t="s">
        <v>2752</v>
      </c>
      <c r="J2625" t="s">
        <v>3932</v>
      </c>
    </row>
    <row r="2626" spans="9:10" x14ac:dyDescent="0.25">
      <c r="I2626" t="s">
        <v>5630</v>
      </c>
      <c r="J2626" t="s">
        <v>6738</v>
      </c>
    </row>
    <row r="2627" spans="9:10" x14ac:dyDescent="0.25">
      <c r="I2627" t="s">
        <v>6196</v>
      </c>
      <c r="J2627" t="s">
        <v>1270</v>
      </c>
    </row>
    <row r="2628" spans="9:10" x14ac:dyDescent="0.25">
      <c r="I2628" t="s">
        <v>3865</v>
      </c>
      <c r="J2628" t="s">
        <v>4053</v>
      </c>
    </row>
    <row r="2629" spans="9:10" x14ac:dyDescent="0.25">
      <c r="I2629" t="s">
        <v>6611</v>
      </c>
      <c r="J2629" t="s">
        <v>1515</v>
      </c>
    </row>
    <row r="2630" spans="9:10" x14ac:dyDescent="0.25">
      <c r="I2630" t="s">
        <v>6668</v>
      </c>
      <c r="J2630" t="s">
        <v>6866</v>
      </c>
    </row>
    <row r="2631" spans="9:10" x14ac:dyDescent="0.25">
      <c r="I2631" t="s">
        <v>2743</v>
      </c>
      <c r="J2631" t="s">
        <v>6642</v>
      </c>
    </row>
    <row r="2632" spans="9:10" x14ac:dyDescent="0.25">
      <c r="I2632" t="s">
        <v>2752</v>
      </c>
      <c r="J2632" t="s">
        <v>3906</v>
      </c>
    </row>
    <row r="2633" spans="9:10" x14ac:dyDescent="0.25">
      <c r="I2633" t="s">
        <v>6265</v>
      </c>
      <c r="J2633" t="s">
        <v>1315</v>
      </c>
    </row>
    <row r="2634" spans="9:10" x14ac:dyDescent="0.25">
      <c r="I2634" t="s">
        <v>281</v>
      </c>
      <c r="J2634" t="s">
        <v>2526</v>
      </c>
    </row>
    <row r="2635" spans="9:10" x14ac:dyDescent="0.25">
      <c r="I2635" t="s">
        <v>5255</v>
      </c>
      <c r="J2635" t="s">
        <v>5256</v>
      </c>
    </row>
    <row r="2636" spans="9:10" x14ac:dyDescent="0.25">
      <c r="I2636" t="s">
        <v>5322</v>
      </c>
      <c r="J2636" t="s">
        <v>1482</v>
      </c>
    </row>
    <row r="2637" spans="9:10" x14ac:dyDescent="0.25">
      <c r="I2637" t="s">
        <v>319</v>
      </c>
      <c r="J2637" t="s">
        <v>6471</v>
      </c>
    </row>
    <row r="2638" spans="9:10" x14ac:dyDescent="0.25">
      <c r="I2638" t="s">
        <v>319</v>
      </c>
      <c r="J2638" t="s">
        <v>5928</v>
      </c>
    </row>
    <row r="2639" spans="9:10" x14ac:dyDescent="0.25">
      <c r="I2639" t="s">
        <v>5476</v>
      </c>
      <c r="J2639" t="s">
        <v>5755</v>
      </c>
    </row>
    <row r="2640" spans="9:10" x14ac:dyDescent="0.25">
      <c r="I2640" t="s">
        <v>2752</v>
      </c>
      <c r="J2640" t="s">
        <v>3879</v>
      </c>
    </row>
    <row r="2641" spans="9:10" x14ac:dyDescent="0.25">
      <c r="I2641" t="s">
        <v>2752</v>
      </c>
      <c r="J2641" t="s">
        <v>3946</v>
      </c>
    </row>
    <row r="2642" spans="9:10" x14ac:dyDescent="0.25">
      <c r="I2642" t="s">
        <v>5923</v>
      </c>
      <c r="J2642" t="s">
        <v>2848</v>
      </c>
    </row>
    <row r="2643" spans="9:10" x14ac:dyDescent="0.25">
      <c r="I2643" t="s">
        <v>5340</v>
      </c>
      <c r="J2643" t="s">
        <v>5341</v>
      </c>
    </row>
    <row r="2644" spans="9:10" x14ac:dyDescent="0.25">
      <c r="I2644" t="s">
        <v>6855</v>
      </c>
      <c r="J2644" t="s">
        <v>1569</v>
      </c>
    </row>
    <row r="2645" spans="9:10" x14ac:dyDescent="0.25">
      <c r="I2645" t="s">
        <v>6218</v>
      </c>
      <c r="J2645" t="s">
        <v>6219</v>
      </c>
    </row>
    <row r="2646" spans="9:10" x14ac:dyDescent="0.25">
      <c r="I2646" t="s">
        <v>2752</v>
      </c>
      <c r="J2646" t="s">
        <v>4084</v>
      </c>
    </row>
    <row r="2647" spans="9:10" x14ac:dyDescent="0.25">
      <c r="I2647" t="s">
        <v>3928</v>
      </c>
      <c r="J2647" t="s">
        <v>3929</v>
      </c>
    </row>
    <row r="2648" spans="9:10" x14ac:dyDescent="0.25">
      <c r="I2648" t="s">
        <v>281</v>
      </c>
      <c r="J2648" t="s">
        <v>6007</v>
      </c>
    </row>
    <row r="2649" spans="9:10" x14ac:dyDescent="0.25">
      <c r="I2649" t="s">
        <v>5892</v>
      </c>
      <c r="J2649" t="s">
        <v>6376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2018-07-27T12:40:51Z</dcterms:modified>
</cp:coreProperties>
</file>