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ser cut parts" sheetId="1" r:id="rId4"/>
    <sheet state="visible" name="Hardware" sheetId="2" r:id="rId5"/>
    <sheet state="visible" name="Electronics" sheetId="3" r:id="rId6"/>
    <sheet state="visible" name="Connectors" sheetId="4" r:id="rId7"/>
    <sheet state="visible" name="Wiring" sheetId="5" r:id="rId8"/>
    <sheet state="visible" name="Miscellaneous" sheetId="6" r:id="rId9"/>
  </sheets>
  <definedNames/>
  <calcPr/>
</workbook>
</file>

<file path=xl/sharedStrings.xml><?xml version="1.0" encoding="utf-8"?>
<sst xmlns="http://schemas.openxmlformats.org/spreadsheetml/2006/main" count="183" uniqueCount="106">
  <si>
    <t>File name</t>
  </si>
  <si>
    <t>Quantity</t>
  </si>
  <si>
    <t>Material</t>
  </si>
  <si>
    <t>Thickness</t>
  </si>
  <si>
    <t>Note</t>
  </si>
  <si>
    <t>Checklist</t>
  </si>
  <si>
    <t>Ports_device</t>
  </si>
  <si>
    <t>Acrylic / Perspex</t>
  </si>
  <si>
    <t>2 mm</t>
  </si>
  <si>
    <t>Middle</t>
  </si>
  <si>
    <t>Acrylic / Perspex / Aluminium</t>
  </si>
  <si>
    <t>I recommend making this part in aluminium if your breaking resistor often gets hot.</t>
  </si>
  <si>
    <t>Ports_power</t>
  </si>
  <si>
    <t>3 mm</t>
  </si>
  <si>
    <t>Ports_motor</t>
  </si>
  <si>
    <t>Top</t>
  </si>
  <si>
    <t>Bottom</t>
  </si>
  <si>
    <t>Extrusion_mount</t>
  </si>
  <si>
    <t>Washer</t>
  </si>
  <si>
    <t>Link</t>
  </si>
  <si>
    <t>Part name</t>
  </si>
  <si>
    <t>Unit cost (£)</t>
  </si>
  <si>
    <t>Subtotal</t>
  </si>
  <si>
    <t>https://www.aliexpress.com/item/1005004540742511.html?pdp_npi=4@dis!GBP!%EF%BF%A10.66!%EF%BF%A10.66!!!0.86!0.86!@21010c9a17536587110257374eb521!12000029543296881!sh!UK!6136540059!X</t>
  </si>
  <si>
    <t>M2.5 x 10mm panhead screws</t>
  </si>
  <si>
    <t>M3 x 12mm panhead screws</t>
  </si>
  <si>
    <t>https://www.aliexpress.com/item/1005007145640116.html?pdp_npi=4@dis!GBP!%EF%BF%A11.19!%EF%BF%A11.01!!!1.56!1.33!@21010c9a17536587277857556eb521!12000039573015807!sh!UK!6136540059!X</t>
  </si>
  <si>
    <t>M3 x 18mm Female-female standoff</t>
  </si>
  <si>
    <t>https://www.aliexpress.com/item/1005005261562309.html?pdp_npi=4@dis!GBP!%EF%BF%A11.05!%EF%BF%A10.89!!!1.37!1.16!@21010c9a17536587277857556eb521!12000049193537221!sh!UK!6136540059!X</t>
  </si>
  <si>
    <t>M3 x 5mm Male-female standoff</t>
  </si>
  <si>
    <t>M3 x 18mm Male-female standoff</t>
  </si>
  <si>
    <t>https://www.aliexpress.com/item/1005004546465234.html?pdp_npi=4@dis!GBP!%EF%BF%A11.16!%EF%BF%A10.98!!!1.52!1.29!@21010c9a17536589541892608eb521!12000029563823131!sh!UK!6136540059!X</t>
  </si>
  <si>
    <t>M3 nuts</t>
  </si>
  <si>
    <t>https://www.aliexpress.com/item/1005004538865891.html?pdp_npi=4@dis!GBP!%EF%BF%A10.85!%EF%BF%A10.72!!!1.12!0.95!@21010c9a17536590135183282eb521!12000029525187169!sh!UK!6136540059!X</t>
  </si>
  <si>
    <t>M3 washers</t>
  </si>
  <si>
    <t>https://www.aliexpress.com/item/1005004708825326.html?pdp_npi=4@dis!GBP!%EF%BF%A10.76!%EF%BF%A10.76!!!1.00!1.00!@21010c9a17536590135183282eb521!12000030184079482!sh!UK!6136540059!X</t>
  </si>
  <si>
    <t>M3 isolating washers</t>
  </si>
  <si>
    <t>M8 x 10mm panhead screws</t>
  </si>
  <si>
    <t>https://www.aliexpress.com/item/1005008656548645.html?pdp_npi=4@dis!GBP!%EF%BF%A10.72!%EF%BF%A10.72!!!0.95!0.95!@21010c9a17536591015014226eb521!12000046119454228!sh!UK!6136540059!X</t>
  </si>
  <si>
    <t>M8 t-slot nuts</t>
  </si>
  <si>
    <t>M8 washers</t>
  </si>
  <si>
    <t>https://www.aliexpress.com/item/1005006689378689.html?pdp_npi=4@dis!GBP!%EF%BF%A148.49!%EF%BF%A148.49!!!454.85!454.85!@21010c9a17536592532385966eb521!12000038019492536!sh!UK!6136540059!X</t>
  </si>
  <si>
    <t>ODrive Mini</t>
  </si>
  <si>
    <t>https://www.aliexpress.com/item/1005006431200436.html?algo_pvid=ae04226c-9e79-4382-bc9d-8560d30bd3bb&amp;algo_exp_id=ae04226c-9e79-4382-bc9d-8560d30bd3bb-14&amp;pdp_ext_f=%7B%22order%22:%22786%22,%22eval%22:%221%22%7D&amp;pdp_npi=4@dis!GBP!1.79!1.79!!!16.79!16.79!@2101246417536593070615774e6a36!12000037142521778!sea!UK!6136540059!X&amp;curPageLogUid=HWOMHNdYd0kN&amp;utparam-url=scene:search%7Cquery_from:</t>
  </si>
  <si>
    <t>USB Type-C extension cable, 90 degrees</t>
  </si>
  <si>
    <t>https://www.aliexpress.com/item/1005008935438261.html?algo_pvid=caedf144-17cc-4719-ae20-24aab4831e32&amp;algo_exp_id=caedf144-17cc-4719-ae20-24aab4831e32-6&amp;pdp_ext_f=%7B%22order%22:%22-1%22,%22eval%22:%221%22%7D&amp;pdp_npi=4@dis!GBP!10.96!7.89!!!14.36!10.34!@2101246417536593744616708e6a36!12000047268182323!sea!UK!6136540059!X&amp;curPageLogUid=CwnFCIqHZEHV&amp;utparam-url=scene:search%7Cquery_from:</t>
  </si>
  <si>
    <t>CNLinko LP20, 4 pin, female plug, male circular socket</t>
  </si>
  <si>
    <t>For motor and motor harness, control unit side</t>
  </si>
  <si>
    <t>https://www.aliexpress.com/item/1005006177232894.html?gps-id=pcStoreJustForYou&amp;scm=1007.23125.137358.0&amp;scm_id=1007.23125.137358.0&amp;scm-url=1007.23125.137358.0&amp;pvid=38a92839-e562-44e0-a711-417658900668&amp;_t=gps-id:pcStoreJustForYou,scm-url:1007.23125.137358.0,pvid:38a92839-e562-44e0-a711-417658900668,tpp_buckets:668%232846%238107%231934&amp;pdp_ext_f=%7B%22order%22:%229%22,%22eval%22:%221%22,%22sceneId%22:%2213125%22%7D&amp;pdp_npi=4@dis!GBP!0.24!0.18!!!0.32!0.24!@21010c9a17536594306348230eb521!12000036145027752!rec!UK!6136540059!XZ</t>
  </si>
  <si>
    <t>DB9 Male</t>
  </si>
  <si>
    <t>For encoder harness, control unit side</t>
  </si>
  <si>
    <t>DB9 Female</t>
  </si>
  <si>
    <t>For encoder</t>
  </si>
  <si>
    <t>https://www.aliexpress.com/item/1005006195953854.html?algo_pvid=be5504b2-e22d-4151-a148-040889c7f94e&amp;algo_exp_id=be5504b2-e22d-4151-a148-040889c7f94e-4&amp;pdp_ext_f=%7B%22order%22:%2215%22,%22eval%22:%221%22%7D&amp;pdp_npi=4@dis!GBP!0.47!0.42!!!0.62!0.56!@2101246417536594020427089e6a36!12000036221625008!sea!UK!6136540059!X&amp;curPageLogUid=G0OjgYFSss70&amp;utparam-url=scene:search%7Cquery_from:</t>
  </si>
  <si>
    <t>DB9 connector housing</t>
  </si>
  <si>
    <t>https://www.aliexpress.com/item/1005003151941146.html?algo_pvid=84051433-0bac-491b-8fbb-542f87e5bc38&amp;algo_exp_id=84051433-0bac-491b-8fbb-542f87e5bc38-1&amp;pdp_ext_f=%7B%22order%22:%2265%22,%22eval%22:%221%22%7D&amp;pdp_npi=4@dis!GBP!4.95!3.46!!!6.49!4.54!@2101246417536594804638626e6a36!12000024377868591!sea!UK!6136540059!X&amp;curPageLogUid=wgRSWnppGVGx&amp;utparam-url=scene:search%7Cquery_from:</t>
  </si>
  <si>
    <t>XT60E1-M</t>
  </si>
  <si>
    <t>For power</t>
  </si>
  <si>
    <t>3 pin connector of choice</t>
  </si>
  <si>
    <t>For motor harness, motor side</t>
  </si>
  <si>
    <t>&gt;= 5 pin connector of choice</t>
  </si>
  <si>
    <t>For encoder harness, motor side</t>
  </si>
  <si>
    <t>Category</t>
  </si>
  <si>
    <t>Colour</t>
  </si>
  <si>
    <t>Length (m) / quantity</t>
  </si>
  <si>
    <t>https://www.aliexpress.com/item/1005001568957464.html?algo_pvid=22f2a43e-abcb-439d-9189-0a8db409ec39&amp;algo_exp_id=22f2a43e-abcb-439d-9189-0a8db409ec39-10&amp;pdp_ext_f=%7B%22order%22:%2213168%22,%22eval%22:%221%22%7D&amp;pdp_npi=4@dis!GBP!0.37!0.29!!!0.49!0.39!@213ba8cc17536598175761229eebb4!12000029411871126!sea!UK!6136540059!X&amp;curPageLogUid=6gPvuLWneptg&amp;utparam-url=scene:search%7Cquery_from:</t>
  </si>
  <si>
    <t>Cable - internal</t>
  </si>
  <si>
    <t>18awg silicone insulated cable</t>
  </si>
  <si>
    <t>Black</t>
  </si>
  <si>
    <t>For breaking resistor and shield</t>
  </si>
  <si>
    <t>14awg silicone insulated cable</t>
  </si>
  <si>
    <t>Blue</t>
  </si>
  <si>
    <t>For motor</t>
  </si>
  <si>
    <t>Green</t>
  </si>
  <si>
    <t>Yellow</t>
  </si>
  <si>
    <t>Red</t>
  </si>
  <si>
    <t>https://www.aliexpress.com/item/1005001568848822.html?pdp_npi=4@dis!GBP!%EF%BF%A12.65!%EF%BF%A11.59!!!3.48!2.09!@21010c9a17536599050237017eb521!12000044193871164!sh!UK!6136540059!X</t>
  </si>
  <si>
    <t>Cable - external</t>
  </si>
  <si>
    <t>0.5 mm², 5 cores, shielded cable</t>
  </si>
  <si>
    <t>Whatever needed</t>
  </si>
  <si>
    <t>For encoder harness</t>
  </si>
  <si>
    <t>https://www.aliexpress.com/item/1005001568834817.html?pdp_npi=4@dis!GBP!%EF%BF%A14.49!%EF%BF%A13.59!!!5.88!4.70!@21010c9a17536599848527794eb521!12000031462598141!sh!UK!6136540059!X</t>
  </si>
  <si>
    <t>2.5 mm², 4 cores cable</t>
  </si>
  <si>
    <t>For motor harness</t>
  </si>
  <si>
    <t>https://www.aliexpress.com/item/32759533775.html?gps-id=pcStoreJustForYou&amp;scm=1007.23125.137358.0&amp;scm_id=1007.23125.137358.0&amp;scm-url=1007.23125.137358.0&amp;pvid=568e4228-97c2-4057-98f6-d7cca54f74df&amp;_t=gps-id:pcStoreJustForYou,scm-url:1007.23125.137358.0,pvid:568e4228-97c2-4057-98f6-d7cca54f74df,tpp_buckets:668%232846%238107%231934&amp;pdp_ext_f=%7B%22order%22:%226%22,%22eval%22:%221%22,%22sceneId%22:%2213125%22%7D&amp;pdp_npi=4@dis!GBP!1.38!1.38!!!12.98!12.98!@21010c9a17536601689371718eb521!12000024190621936!rec!UK!6136540059!XZ</t>
  </si>
  <si>
    <t>Ferrule / crimp</t>
  </si>
  <si>
    <t>Insulated bootlace ferrules for 18awg cables</t>
  </si>
  <si>
    <t>For braking resistor</t>
  </si>
  <si>
    <t>https://www.aliexpress.com/item/32858062942.html?algo_pvid=0b44ae97-eb28-4884-a1d3-eee2855332fa&amp;algo_exp_id=0b44ae97-eb28-4884-a1d3-eee2855332fa-0&amp;pdp_ext_f=%7B%22order%22:%2298%22,%22eval%22:%221%22%7D&amp;pdp_npi=4@dis!GBP!1.26!1.26!!!11.84!11.84!@210156fc17536601456243605e890f!12000024096191955!sea!UK!6136540059!X&amp;curPageLogUid=ZOv3Dt4pQfXM&amp;utparam-url=scene:search%7Cquery_from:</t>
  </si>
  <si>
    <t>Blade crimp lugs for 14awg / 2.5 mm² cables</t>
  </si>
  <si>
    <t>For harnesses</t>
  </si>
  <si>
    <t>https://www.aliexpress.com/item/1005004925972422.html?algo_pvid=42882cf9-72cf-45d7-b938-b32c45cfded3&amp;algo_exp_id=42882cf9-72cf-45d7-b938-b32c45cfded3-0&amp;pdp_ext_f=%7B%22order%22:%228%22,%22eval%22:%221%22%7D&amp;pdp_npi=4@dis!GBP!2.51!2.51!!!3.29!3.29!@2141131717536596083476768ec896!12000031044361808!sea!UK!6136540059!X&amp;curPageLogUid=Pvs1B9eNhPu6&amp;utparam-url=scene:search%7Cquery_from:</t>
  </si>
  <si>
    <t>50x22x3 mm heat sink</t>
  </si>
  <si>
    <t>For cooling ODrive mosfets</t>
  </si>
  <si>
    <t>https://www.aliexpress.com/item/10000144116558.html?algo_pvid=cd44f558-b17b-4091-8ad6-9bdcc6c2ec65&amp;algo_exp_id=cd44f558-b17b-4091-8ad6-9bdcc6c2ec65-0&amp;pdp_ext_f=%7B%22order%22:%22121%22,%22eval%22:%221%22%7D&amp;pdp_npi=4@dis!GBP!3.24!2.59!!!4.25!3.40!@2141131717536596297557085ec896!20000000127124919!sea!UK!6136540059!X&amp;curPageLogUid=xxXSKpFbdLiO&amp;utparam-url=scene:search%7Cquery_from:</t>
  </si>
  <si>
    <t>2mm wide zip tie</t>
  </si>
  <si>
    <t>For cable management</t>
  </si>
  <si>
    <t>https://www.aliexpress.com/item/1005008102276612.html?pdp_npi=4@dis!GBP!%EF%BF%A10.93!%EF%BF%A10.46!!!1.22!0.61!@21010c9a17536600298588198eb521!12000043765934133!sh!UK!6136540059!X</t>
  </si>
  <si>
    <t>Heatshrink tubing, 8 mm diameter</t>
  </si>
  <si>
    <t>For insulating fragile cables and connectors</t>
  </si>
  <si>
    <t>Heatshrink tubing, 2 mm diameter</t>
  </si>
  <si>
    <t>For insulating cables</t>
  </si>
  <si>
    <t>Heatshrink tubing, 1 mm diameter</t>
  </si>
  <si>
    <t>https://www.aliexpress.com/item/1005007518587827.html?algo_pvid=c0919ce8-c5b6-4ac9-bcc1-243d1aaa254b&amp;algo_exp_id=c0919ce8-c5b6-4ac9-bcc1-243d1aaa254b-0&amp;pdp_ext_f=%7B%22order%22:%2217837%22,%22eval%22:%221%22%7D&amp;pdp_npi=4@dis!GBP!0.96!0.95!!!9.01!8.96!@21010d9017536597854946923e81b2!12000041103956429!sea!UK!6136540059!X&amp;curPageLogUid=bA27Ute2XKhm&amp;utparam-url=scene:search%7Cquery_from:</t>
  </si>
  <si>
    <t>Kapton tape, 10 mm wide</t>
  </si>
  <si>
    <t>For insulating solder joints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</si>
</sst>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  <name val="Arial"/>
    </font>
    <font>
      <u/>
      <color rgb="FF0000FF"/>
      <name val="Arial"/>
    </font>
    <font/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21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Border="1" applyFont="1"/>
    <xf borderId="6" fillId="0" fontId="1" numFmtId="0" xfId="0" applyBorder="1" applyFont="1"/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8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vertical="bottom"/>
    </xf>
    <xf borderId="9" fillId="0" fontId="1" numFmtId="0" xfId="0" applyBorder="1" applyFont="1"/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Border="1" applyFont="1"/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3" fillId="0" fontId="3" numFmtId="0" xfId="0" applyAlignment="1" applyBorder="1" applyFont="1">
      <alignment readingOrder="0" vertical="bottom"/>
    </xf>
    <xf borderId="4" fillId="0" fontId="2" numFmtId="0" xfId="0" applyAlignment="1" applyBorder="1" applyFont="1">
      <alignment vertical="bottom"/>
    </xf>
    <xf borderId="4" fillId="0" fontId="2" numFmtId="0" xfId="0" applyAlignment="1" applyBorder="1" applyFont="1">
      <alignment horizontal="right" vertical="bottom"/>
    </xf>
    <xf borderId="4" fillId="0" fontId="2" numFmtId="0" xfId="0" applyAlignment="1" applyBorder="1" applyFont="1">
      <alignment readingOrder="0" vertical="bottom"/>
    </xf>
    <xf borderId="13" fillId="0" fontId="2" numFmtId="0" xfId="0" applyAlignment="1" applyBorder="1" applyFont="1">
      <alignment vertical="bottom"/>
    </xf>
    <xf borderId="7" fillId="0" fontId="4" numFmtId="0" xfId="0" applyAlignment="1" applyBorder="1" applyFont="1">
      <alignment readingOrder="0" vertical="bottom"/>
    </xf>
    <xf borderId="8" fillId="0" fontId="2" numFmtId="0" xfId="0" applyAlignment="1" applyBorder="1" applyFont="1">
      <alignment readingOrder="0" vertical="bottom"/>
    </xf>
    <xf borderId="14" fillId="0" fontId="2" numFmtId="0" xfId="0" applyAlignment="1" applyBorder="1" applyFont="1">
      <alignment vertical="bottom"/>
    </xf>
    <xf borderId="2" fillId="0" fontId="1" numFmtId="0" xfId="0" applyBorder="1" applyFont="1"/>
    <xf borderId="15" fillId="0" fontId="1" numFmtId="0" xfId="0" applyBorder="1" applyFont="1"/>
    <xf borderId="16" fillId="0" fontId="5" numFmtId="0" xfId="0" applyBorder="1" applyFont="1"/>
    <xf borderId="17" fillId="0" fontId="5" numFmtId="0" xfId="0" applyBorder="1" applyFont="1"/>
    <xf borderId="7" fillId="0" fontId="6" numFmtId="0" xfId="0" applyAlignment="1" applyBorder="1" applyFont="1">
      <alignment readingOrder="0"/>
    </xf>
    <xf borderId="8" fillId="0" fontId="1" numFmtId="0" xfId="0" applyBorder="1" applyFont="1"/>
    <xf borderId="14" fillId="0" fontId="1" numFmtId="0" xfId="0" applyBorder="1" applyFont="1"/>
    <xf borderId="10" fillId="0" fontId="7" numFmtId="0" xfId="0" applyAlignment="1" applyBorder="1" applyFont="1">
      <alignment readingOrder="0"/>
    </xf>
    <xf borderId="11" fillId="0" fontId="1" numFmtId="0" xfId="0" applyBorder="1" applyFont="1"/>
    <xf borderId="11" fillId="0" fontId="2" numFmtId="0" xfId="0" applyAlignment="1" applyBorder="1" applyFont="1">
      <alignment vertical="bottom"/>
    </xf>
    <xf borderId="18" fillId="0" fontId="1" numFmtId="0" xfId="0" applyBorder="1" applyFont="1"/>
    <xf borderId="19" fillId="0" fontId="1" numFmtId="0" xfId="0" applyBorder="1" applyFont="1"/>
    <xf borderId="3" fillId="0" fontId="8" numFmtId="0" xfId="0" applyAlignment="1" applyBorder="1" applyFont="1">
      <alignment readingOrder="0"/>
    </xf>
    <xf borderId="4" fillId="0" fontId="1" numFmtId="0" xfId="0" applyBorder="1" applyFont="1"/>
    <xf borderId="13" fillId="0" fontId="1" numFmtId="0" xfId="0" applyBorder="1" applyFont="1"/>
    <xf borderId="2" fillId="0" fontId="2" numFmtId="0" xfId="0" applyAlignment="1" applyBorder="1" applyFont="1">
      <alignment vertical="bottom"/>
    </xf>
    <xf borderId="13" fillId="0" fontId="1" numFmtId="0" xfId="0" applyAlignment="1" applyBorder="1" applyFont="1">
      <alignment readingOrder="0"/>
    </xf>
    <xf borderId="6" fillId="0" fontId="2" numFmtId="0" xfId="0" applyAlignment="1" applyBorder="1" applyFont="1">
      <alignment horizontal="center"/>
    </xf>
    <xf borderId="14" fillId="0" fontId="1" numFmtId="0" xfId="0" applyAlignment="1" applyBorder="1" applyFont="1">
      <alignment readingOrder="0"/>
    </xf>
    <xf borderId="7" fillId="0" fontId="1" numFmtId="0" xfId="0" applyBorder="1" applyFont="1"/>
    <xf borderId="10" fillId="0" fontId="1" numFmtId="0" xfId="0" applyBorder="1" applyFont="1"/>
    <xf borderId="18" fillId="0" fontId="1" numFmtId="0" xfId="0" applyAlignment="1" applyBorder="1" applyFont="1">
      <alignment readingOrder="0"/>
    </xf>
    <xf borderId="2" fillId="0" fontId="2" numFmtId="0" xfId="0" applyAlignment="1" applyBorder="1" applyFont="1">
      <alignment horizontal="center"/>
    </xf>
    <xf borderId="19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0" fillId="0" fontId="9" numFmtId="0" xfId="0" applyAlignment="1" applyBorder="1" applyFont="1">
      <alignment readingOrder="0"/>
    </xf>
    <xf borderId="20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liexpress.com/item/1005004540742511.html?pdp_npi=4@dis!GBP!%EF%BF%A10.66!%EF%BF%A10.66!!!0.86!0.86!@21010c9a17536587110257374eb521!12000029543296881!sh!UK!6136540059!X" TargetMode="External"/><Relationship Id="rId2" Type="http://schemas.openxmlformats.org/officeDocument/2006/relationships/hyperlink" Target="https://www.aliexpress.com/item/1005004540742511.html?pdp_npi=4@dis!GBP!%EF%BF%A10.66!%EF%BF%A10.66!!!0.86!0.86!@21010c9a17536587110257374eb521!12000029543296881!sh!UK!6136540059!X" TargetMode="External"/><Relationship Id="rId3" Type="http://schemas.openxmlformats.org/officeDocument/2006/relationships/hyperlink" Target="https://www.aliexpress.com/item/1005007145640116.html?pdp_npi=4@dis!GBP!%EF%BF%A11.19!%EF%BF%A11.01!!!1.56!1.33!@21010c9a17536587277857556eb521!12000039573015807!sh!UK!6136540059!X" TargetMode="External"/><Relationship Id="rId4" Type="http://schemas.openxmlformats.org/officeDocument/2006/relationships/hyperlink" Target="https://www.aliexpress.com/item/1005005261562309.html?pdp_npi=4@dis!GBP!%EF%BF%A11.05!%EF%BF%A10.89!!!1.37!1.16!@21010c9a17536587277857556eb521!12000049193537221!sh!UK!6136540059!X" TargetMode="External"/><Relationship Id="rId11" Type="http://schemas.openxmlformats.org/officeDocument/2006/relationships/hyperlink" Target="https://www.aliexpress.com/item/1005004538865891.html?pdp_npi=4@dis!GBP!%EF%BF%A10.85!%EF%BF%A10.72!!!1.12!0.95!@21010c9a17536590135183282eb521!12000029525187169!sh!UK!6136540059!X" TargetMode="External"/><Relationship Id="rId10" Type="http://schemas.openxmlformats.org/officeDocument/2006/relationships/hyperlink" Target="https://www.aliexpress.com/item/1005008656548645.html?pdp_npi=4@dis!GBP!%EF%BF%A10.72!%EF%BF%A10.72!!!0.95!0.95!@21010c9a17536591015014226eb521!12000046119454228!sh!UK!6136540059!X" TargetMode="External"/><Relationship Id="rId12" Type="http://schemas.openxmlformats.org/officeDocument/2006/relationships/drawing" Target="../drawings/drawing2.xml"/><Relationship Id="rId9" Type="http://schemas.openxmlformats.org/officeDocument/2006/relationships/hyperlink" Target="https://www.aliexpress.com/item/1005004540742511.html?pdp_npi=4@dis!GBP!%EF%BF%A10.66!%EF%BF%A10.66!!!0.86!0.86!@21010c9a17536587110257374eb521!12000029543296881!sh!UK!6136540059!X" TargetMode="External"/><Relationship Id="rId5" Type="http://schemas.openxmlformats.org/officeDocument/2006/relationships/hyperlink" Target="https://www.aliexpress.com/item/1005005261562309.html?pdp_npi=4@dis!GBP!%EF%BF%A11.05!%EF%BF%A10.89!!!1.37!1.16!@21010c9a17536587277857556eb521!12000049193537221!sh!UK!6136540059!X" TargetMode="External"/><Relationship Id="rId6" Type="http://schemas.openxmlformats.org/officeDocument/2006/relationships/hyperlink" Target="https://www.aliexpress.com/item/1005004546465234.html?pdp_npi=4@dis!GBP!%EF%BF%A11.16!%EF%BF%A10.98!!!1.52!1.29!@21010c9a17536589541892608eb521!12000029563823131!sh!UK!6136540059!X" TargetMode="External"/><Relationship Id="rId7" Type="http://schemas.openxmlformats.org/officeDocument/2006/relationships/hyperlink" Target="https://www.aliexpress.com/item/1005004538865891.html?pdp_npi=4@dis!GBP!%EF%BF%A10.85!%EF%BF%A10.72!!!1.12!0.95!@21010c9a17536590135183282eb521!12000029525187169!sh!UK!6136540059!X" TargetMode="External"/><Relationship Id="rId8" Type="http://schemas.openxmlformats.org/officeDocument/2006/relationships/hyperlink" Target="https://www.aliexpress.com/item/1005004708825326.html?pdp_npi=4@dis!GBP!%EF%BF%A10.76!%EF%BF%A10.76!!!1.00!1.00!@21010c9a17536590135183282eb521!12000030184079482!sh!UK!6136540059!X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liexpress.com/item/1005006689378689.html?pdp_npi=4@dis!GBP!%EF%BF%A148.49!%EF%BF%A148.49!!!454.85!454.85!@21010c9a17536592532385966eb521!12000038019492536!sh!UK!6136540059!X" TargetMode="External"/><Relationship Id="rId2" Type="http://schemas.openxmlformats.org/officeDocument/2006/relationships/hyperlink" Target="https://www.aliexpress.com/item/1005006431200436.html?algo_pvid=ae04226c-9e79-4382-bc9d-8560d30bd3bb&amp;algo_exp_id=ae04226c-9e79-4382-bc9d-8560d30bd3bb-14&amp;pdp_ext_f=%7B%22order%22:%22786%22,%22eval%22:%221%22%7D&amp;pdp_npi=4@dis!GBP!1.79!1.79!!!16.79!16.79!@2101246417536593070615774e6a36!12000037142521778!sea!UK!6136540059!X&amp;curPageLogUid=HWOMHNdYd0kN&amp;utparam-url=scene:search%7Cquery_from: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liexpress.com/item/1005008935438261.html?algo_pvid=caedf144-17cc-4719-ae20-24aab4831e32&amp;algo_exp_id=caedf144-17cc-4719-ae20-24aab4831e32-6&amp;pdp_ext_f=%7B%22order%22:%22-1%22,%22eval%22:%221%22%7D&amp;pdp_npi=4@dis!GBP!10.96!7.89!!!14.36!10.34!@2101246417536593744616708e6a36!12000047268182323!sea!UK!6136540059!X&amp;curPageLogUid=CwnFCIqHZEHV&amp;utparam-url=scene:search%7Cquery_from:" TargetMode="External"/><Relationship Id="rId2" Type="http://schemas.openxmlformats.org/officeDocument/2006/relationships/hyperlink" Target="https://www.aliexpress.com/item/1005006177232894.html?gps-id=pcStoreJustForYou&amp;scm=1007.23125.137358.0&amp;scm_id=1007.23125.137358.0&amp;scm-url=1007.23125.137358.0&amp;pvid=38a92839-e562-44e0-a711-417658900668&amp;_t=gps-id:pcStoreJustForYou,scm-url:1007.23125.137358.0,pvid:38a92839-e562-44e0-a711-417658900668,tpp_buckets:668%232846%238107%231934&amp;pdp_ext_f=%7B%22order%22:%229%22,%22eval%22:%221%22,%22sceneId%22:%2213125%22%7D&amp;pdp_npi=4@dis!GBP!0.24!0.18!!!0.32!0.24!@21010c9a17536594306348230eb521!12000036145027752!rec!UK!6136540059!XZ" TargetMode="External"/><Relationship Id="rId3" Type="http://schemas.openxmlformats.org/officeDocument/2006/relationships/hyperlink" Target="https://www.aliexpress.com/item/1005006177232894.html?gps-id=pcStoreJustForYou&amp;scm=1007.23125.137358.0&amp;scm_id=1007.23125.137358.0&amp;scm-url=1007.23125.137358.0&amp;pvid=38a92839-e562-44e0-a711-417658900668&amp;_t=gps-id:pcStoreJustForYou,scm-url:1007.23125.137358.0,pvid:38a92839-e562-44e0-a711-417658900668,tpp_buckets:668%232846%238107%231934&amp;pdp_ext_f=%7B%22order%22:%229%22,%22eval%22:%221%22,%22sceneId%22:%2213125%22%7D&amp;pdp_npi=4@dis!GBP!0.24!0.18!!!0.32!0.24!@21010c9a17536594306348230eb521!12000036145027752!rec!UK!6136540059!XZ" TargetMode="External"/><Relationship Id="rId4" Type="http://schemas.openxmlformats.org/officeDocument/2006/relationships/hyperlink" Target="https://www.aliexpress.com/item/1005006195953854.html?algo_pvid=be5504b2-e22d-4151-a148-040889c7f94e&amp;algo_exp_id=be5504b2-e22d-4151-a148-040889c7f94e-4&amp;pdp_ext_f=%7B%22order%22:%2215%22,%22eval%22:%221%22%7D&amp;pdp_npi=4@dis!GBP!0.47!0.42!!!0.62!0.56!@2101246417536594020427089e6a36!12000036221625008!sea!UK!6136540059!X&amp;curPageLogUid=G0OjgYFSss70&amp;utparam-url=scene:search%7Cquery_from:" TargetMode="External"/><Relationship Id="rId5" Type="http://schemas.openxmlformats.org/officeDocument/2006/relationships/hyperlink" Target="https://www.aliexpress.com/item/1005003151941146.html?algo_pvid=84051433-0bac-491b-8fbb-542f87e5bc38&amp;algo_exp_id=84051433-0bac-491b-8fbb-542f87e5bc38-1&amp;pdp_ext_f=%7B%22order%22:%2265%22,%22eval%22:%221%22%7D&amp;pdp_npi=4@dis!GBP!4.95!3.46!!!6.49!4.54!@2101246417536594804638626e6a36!12000024377868591!sea!UK!6136540059!X&amp;curPageLogUid=wgRSWnppGVGx&amp;utparam-url=scene:search%7Cquery_from:" TargetMode="External"/><Relationship Id="rId6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liexpress.com/item/1005001568957464.html?algo_pvid=22f2a43e-abcb-439d-9189-0a8db409ec39&amp;algo_exp_id=22f2a43e-abcb-439d-9189-0a8db409ec39-10&amp;pdp_ext_f=%7B%22order%22:%2213168%22,%22eval%22:%221%22%7D&amp;pdp_npi=4@dis!GBP!0.37!0.29!!!0.49!0.39!@213ba8cc17536598175761229eebb4!12000029411871126!sea!UK!6136540059!X&amp;curPageLogUid=6gPvuLWneptg&amp;utparam-url=scene:search%7Cquery_from:" TargetMode="External"/><Relationship Id="rId2" Type="http://schemas.openxmlformats.org/officeDocument/2006/relationships/hyperlink" Target="https://www.aliexpress.com/item/1005001568957464.html?algo_pvid=22f2a43e-abcb-439d-9189-0a8db409ec39&amp;algo_exp_id=22f2a43e-abcb-439d-9189-0a8db409ec39-10&amp;pdp_ext_f=%7B%22order%22:%2213168%22,%22eval%22:%221%22%7D&amp;pdp_npi=4@dis!GBP!0.37!0.29!!!0.49!0.39!@213ba8cc17536598175761229eebb4!12000029411871126!sea!UK!6136540059!X&amp;curPageLogUid=6gPvuLWneptg&amp;utparam-url=scene:search%7Cquery_from:" TargetMode="External"/><Relationship Id="rId3" Type="http://schemas.openxmlformats.org/officeDocument/2006/relationships/hyperlink" Target="https://www.aliexpress.com/item/1005001568957464.html?algo_pvid=22f2a43e-abcb-439d-9189-0a8db409ec39&amp;algo_exp_id=22f2a43e-abcb-439d-9189-0a8db409ec39-10&amp;pdp_ext_f=%7B%22order%22:%2213168%22,%22eval%22:%221%22%7D&amp;pdp_npi=4@dis!GBP!0.37!0.29!!!0.49!0.39!@213ba8cc17536598175761229eebb4!12000029411871126!sea!UK!6136540059!X&amp;curPageLogUid=6gPvuLWneptg&amp;utparam-url=scene:search%7Cquery_from:" TargetMode="External"/><Relationship Id="rId4" Type="http://schemas.openxmlformats.org/officeDocument/2006/relationships/hyperlink" Target="https://www.aliexpress.com/item/1005001568957464.html?algo_pvid=22f2a43e-abcb-439d-9189-0a8db409ec39&amp;algo_exp_id=22f2a43e-abcb-439d-9189-0a8db409ec39-10&amp;pdp_ext_f=%7B%22order%22:%2213168%22,%22eval%22:%221%22%7D&amp;pdp_npi=4@dis!GBP!0.37!0.29!!!0.49!0.39!@213ba8cc17536598175761229eebb4!12000029411871126!sea!UK!6136540059!X&amp;curPageLogUid=6gPvuLWneptg&amp;utparam-url=scene:search%7Cquery_from:" TargetMode="External"/><Relationship Id="rId11" Type="http://schemas.openxmlformats.org/officeDocument/2006/relationships/drawing" Target="../drawings/drawing5.xml"/><Relationship Id="rId10" Type="http://schemas.openxmlformats.org/officeDocument/2006/relationships/hyperlink" Target="https://www.aliexpress.com/item/32858062942.html?algo_pvid=0b44ae97-eb28-4884-a1d3-eee2855332fa&amp;algo_exp_id=0b44ae97-eb28-4884-a1d3-eee2855332fa-0&amp;pdp_ext_f=%7B%22order%22:%2298%22,%22eval%22:%221%22%7D&amp;pdp_npi=4@dis!GBP!1.26!1.26!!!11.84!11.84!@210156fc17536601456243605e890f!12000024096191955!sea!UK!6136540059!X&amp;curPageLogUid=ZOv3Dt4pQfXM&amp;utparam-url=scene:search%7Cquery_from:" TargetMode="External"/><Relationship Id="rId9" Type="http://schemas.openxmlformats.org/officeDocument/2006/relationships/hyperlink" Target="https://www.aliexpress.com/item/32759533775.html?gps-id=pcStoreJustForYou&amp;scm=1007.23125.137358.0&amp;scm_id=1007.23125.137358.0&amp;scm-url=1007.23125.137358.0&amp;pvid=568e4228-97c2-4057-98f6-d7cca54f74df&amp;_t=gps-id:pcStoreJustForYou,scm-url:1007.23125.137358.0,pvid:568e4228-97c2-4057-98f6-d7cca54f74df,tpp_buckets:668%232846%238107%231934&amp;pdp_ext_f=%7B%22order%22:%226%22,%22eval%22:%221%22,%22sceneId%22:%2213125%22%7D&amp;pdp_npi=4@dis!GBP!1.38!1.38!!!12.98!12.98!@21010c9a17536601689371718eb521!12000024190621936!rec!UK!6136540059!XZ" TargetMode="External"/><Relationship Id="rId5" Type="http://schemas.openxmlformats.org/officeDocument/2006/relationships/hyperlink" Target="https://www.aliexpress.com/item/1005001568957464.html?algo_pvid=22f2a43e-abcb-439d-9189-0a8db409ec39&amp;algo_exp_id=22f2a43e-abcb-439d-9189-0a8db409ec39-10&amp;pdp_ext_f=%7B%22order%22:%2213168%22,%22eval%22:%221%22%7D&amp;pdp_npi=4@dis!GBP!0.37!0.29!!!0.49!0.39!@213ba8cc17536598175761229eebb4!12000029411871126!sea!UK!6136540059!X&amp;curPageLogUid=6gPvuLWneptg&amp;utparam-url=scene:search%7Cquery_from:" TargetMode="External"/><Relationship Id="rId6" Type="http://schemas.openxmlformats.org/officeDocument/2006/relationships/hyperlink" Target="https://www.aliexpress.com/item/1005001568957464.html?algo_pvid=22f2a43e-abcb-439d-9189-0a8db409ec39&amp;algo_exp_id=22f2a43e-abcb-439d-9189-0a8db409ec39-10&amp;pdp_ext_f=%7B%22order%22:%2213168%22,%22eval%22:%221%22%7D&amp;pdp_npi=4@dis!GBP!0.37!0.29!!!0.49!0.39!@213ba8cc17536598175761229eebb4!12000029411871126!sea!UK!6136540059!X&amp;curPageLogUid=6gPvuLWneptg&amp;utparam-url=scene:search%7Cquery_from:" TargetMode="External"/><Relationship Id="rId7" Type="http://schemas.openxmlformats.org/officeDocument/2006/relationships/hyperlink" Target="https://www.aliexpress.com/item/1005001568848822.html?pdp_npi=4@dis!GBP!%EF%BF%A12.65!%EF%BF%A11.59!!!3.48!2.09!@21010c9a17536599050237017eb521!12000044193871164!sh!UK!6136540059!X" TargetMode="External"/><Relationship Id="rId8" Type="http://schemas.openxmlformats.org/officeDocument/2006/relationships/hyperlink" Target="https://www.aliexpress.com/item/1005001568834817.html?pdp_npi=4@dis!GBP!%EF%BF%A14.49!%EF%BF%A13.59!!!5.88!4.70!@21010c9a17536599848527794eb521!12000031462598141!sh!UK!6136540059!X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liexpress.com/item/1005004925972422.html?algo_pvid=42882cf9-72cf-45d7-b938-b32c45cfded3&amp;algo_exp_id=42882cf9-72cf-45d7-b938-b32c45cfded3-0&amp;pdp_ext_f=%7B%22order%22:%228%22,%22eval%22:%221%22%7D&amp;pdp_npi=4@dis!GBP!2.51!2.51!!!3.29!3.29!@2141131717536596083476768ec896!12000031044361808!sea!UK!6136540059!X&amp;curPageLogUid=Pvs1B9eNhPu6&amp;utparam-url=scene:search%7Cquery_from:" TargetMode="External"/><Relationship Id="rId2" Type="http://schemas.openxmlformats.org/officeDocument/2006/relationships/hyperlink" Target="https://www.aliexpress.com/item/10000144116558.html?algo_pvid=cd44f558-b17b-4091-8ad6-9bdcc6c2ec65&amp;algo_exp_id=cd44f558-b17b-4091-8ad6-9bdcc6c2ec65-0&amp;pdp_ext_f=%7B%22order%22:%22121%22,%22eval%22:%221%22%7D&amp;pdp_npi=4@dis!GBP!3.24!2.59!!!4.25!3.40!@2141131717536596297557085ec896!20000000127124919!sea!UK!6136540059!X&amp;curPageLogUid=xxXSKpFbdLiO&amp;utparam-url=scene:search%7Cquery_from:" TargetMode="External"/><Relationship Id="rId3" Type="http://schemas.openxmlformats.org/officeDocument/2006/relationships/hyperlink" Target="https://www.aliexpress.com/item/1005008102276612.html?pdp_npi=4@dis!GBP!%EF%BF%A10.93!%EF%BF%A10.46!!!1.22!0.61!@21010c9a17536600298588198eb521!12000043765934133!sh!UK!6136540059!X" TargetMode="External"/><Relationship Id="rId4" Type="http://schemas.openxmlformats.org/officeDocument/2006/relationships/hyperlink" Target="https://www.aliexpress.com/item/1005008102276612.html?pdp_npi=4@dis!GBP!%EF%BF%A10.93!%EF%BF%A10.46!!!1.22!0.61!@21010c9a17536600298588198eb521!12000043765934133!sh!UK!6136540059!X" TargetMode="External"/><Relationship Id="rId5" Type="http://schemas.openxmlformats.org/officeDocument/2006/relationships/hyperlink" Target="https://www.aliexpress.com/item/1005008102276612.html?pdp_npi=4@dis!GBP!%EF%BF%A10.93!%EF%BF%A10.46!!!1.22!0.61!@21010c9a17536600298588198eb521!12000043765934133!sh!UK!6136540059!X" TargetMode="External"/><Relationship Id="rId6" Type="http://schemas.openxmlformats.org/officeDocument/2006/relationships/hyperlink" Target="https://www.aliexpress.com/item/1005007518587827.html?algo_pvid=c0919ce8-c5b6-4ac9-bcc1-243d1aaa254b&amp;algo_exp_id=c0919ce8-c5b6-4ac9-bcc1-243d1aaa254b-0&amp;pdp_ext_f=%7B%22order%22:%2217837%22,%22eval%22:%221%22%7D&amp;pdp_npi=4@dis!GBP!0.96!0.95!!!9.01!8.96!@21010d9017536597854946923e81b2!12000041103956429!sea!UK!6136540059!X&amp;curPageLogUid=bA27Ute2XKhm&amp;utparam-url=scene:search%7Cquery_from:" TargetMode="External"/><Relationship Id="rId7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3" max="3" width="25.13"/>
    <col customWidth="1" min="5" max="5" width="6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 t="s">
        <v>6</v>
      </c>
      <c r="B2" s="4">
        <v>1.0</v>
      </c>
      <c r="C2" s="4" t="s">
        <v>7</v>
      </c>
      <c r="D2" s="4" t="s">
        <v>8</v>
      </c>
      <c r="E2" s="5"/>
      <c r="F2" s="6" t="b">
        <v>0</v>
      </c>
    </row>
    <row r="3">
      <c r="A3" s="7" t="s">
        <v>9</v>
      </c>
      <c r="B3" s="8">
        <v>1.0</v>
      </c>
      <c r="C3" s="8" t="s">
        <v>10</v>
      </c>
      <c r="D3" s="8" t="s">
        <v>8</v>
      </c>
      <c r="E3" s="9" t="s">
        <v>11</v>
      </c>
      <c r="F3" s="6" t="b">
        <v>0</v>
      </c>
    </row>
    <row r="4">
      <c r="A4" s="7" t="s">
        <v>12</v>
      </c>
      <c r="B4" s="10">
        <v>1.0</v>
      </c>
      <c r="C4" s="11" t="s">
        <v>7</v>
      </c>
      <c r="D4" s="11" t="s">
        <v>13</v>
      </c>
      <c r="E4" s="12"/>
      <c r="F4" s="6" t="b">
        <v>0</v>
      </c>
    </row>
    <row r="5">
      <c r="A5" s="7" t="s">
        <v>14</v>
      </c>
      <c r="B5" s="10">
        <v>1.0</v>
      </c>
      <c r="C5" s="11" t="s">
        <v>7</v>
      </c>
      <c r="D5" s="11" t="s">
        <v>13</v>
      </c>
      <c r="E5" s="12"/>
      <c r="F5" s="6" t="b">
        <v>0</v>
      </c>
    </row>
    <row r="6">
      <c r="A6" s="7" t="s">
        <v>15</v>
      </c>
      <c r="B6" s="8">
        <v>1.0</v>
      </c>
      <c r="C6" s="8" t="s">
        <v>7</v>
      </c>
      <c r="D6" s="8" t="s">
        <v>13</v>
      </c>
      <c r="E6" s="12"/>
      <c r="F6" s="6" t="b">
        <v>0</v>
      </c>
    </row>
    <row r="7">
      <c r="A7" s="7" t="s">
        <v>16</v>
      </c>
      <c r="B7" s="8">
        <v>1.0</v>
      </c>
      <c r="C7" s="8" t="s">
        <v>7</v>
      </c>
      <c r="D7" s="8" t="s">
        <v>13</v>
      </c>
      <c r="E7" s="12"/>
      <c r="F7" s="6" t="b">
        <v>0</v>
      </c>
    </row>
    <row r="8">
      <c r="A8" s="7" t="s">
        <v>17</v>
      </c>
      <c r="B8" s="8">
        <v>2.0</v>
      </c>
      <c r="C8" s="8" t="s">
        <v>7</v>
      </c>
      <c r="D8" s="8" t="s">
        <v>13</v>
      </c>
      <c r="E8" s="12"/>
      <c r="F8" s="6" t="b">
        <v>0</v>
      </c>
    </row>
    <row r="9">
      <c r="A9" s="13" t="s">
        <v>18</v>
      </c>
      <c r="B9" s="14">
        <v>4.0</v>
      </c>
      <c r="C9" s="14" t="s">
        <v>7</v>
      </c>
      <c r="D9" s="14" t="s">
        <v>13</v>
      </c>
      <c r="E9" s="15"/>
      <c r="F9" s="6" t="b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37.63"/>
    <col customWidth="1" min="3" max="6" width="12.63"/>
  </cols>
  <sheetData>
    <row r="1">
      <c r="A1" s="16" t="s">
        <v>19</v>
      </c>
      <c r="B1" s="16" t="s">
        <v>20</v>
      </c>
      <c r="C1" s="16" t="s">
        <v>1</v>
      </c>
      <c r="D1" s="17" t="s">
        <v>21</v>
      </c>
      <c r="E1" s="16" t="s">
        <v>22</v>
      </c>
      <c r="F1" s="16" t="s">
        <v>4</v>
      </c>
      <c r="G1" s="2" t="s">
        <v>5</v>
      </c>
    </row>
    <row r="2">
      <c r="A2" s="18" t="s">
        <v>23</v>
      </c>
      <c r="B2" s="19" t="s">
        <v>24</v>
      </c>
      <c r="C2" s="20">
        <v>2.0</v>
      </c>
      <c r="D2" s="21">
        <f>1/50</f>
        <v>0.02</v>
      </c>
      <c r="E2" s="19">
        <f t="shared" ref="E2:E9" si="1">C2*D2</f>
        <v>0.04</v>
      </c>
      <c r="F2" s="22"/>
      <c r="G2" s="6" t="b">
        <v>0</v>
      </c>
    </row>
    <row r="3">
      <c r="A3" s="23" t="s">
        <v>23</v>
      </c>
      <c r="B3" s="11" t="s">
        <v>25</v>
      </c>
      <c r="C3" s="10">
        <v>20.0</v>
      </c>
      <c r="D3" s="24">
        <f>1.2/50</f>
        <v>0.024</v>
      </c>
      <c r="E3" s="11">
        <f t="shared" si="1"/>
        <v>0.48</v>
      </c>
      <c r="F3" s="25"/>
      <c r="G3" s="6" t="b">
        <v>0</v>
      </c>
    </row>
    <row r="4">
      <c r="A4" s="23" t="s">
        <v>26</v>
      </c>
      <c r="B4" s="11" t="s">
        <v>27</v>
      </c>
      <c r="C4" s="10">
        <v>6.0</v>
      </c>
      <c r="D4" s="11">
        <f>1.4/20</f>
        <v>0.07</v>
      </c>
      <c r="E4" s="11">
        <f t="shared" si="1"/>
        <v>0.42</v>
      </c>
      <c r="F4" s="25"/>
      <c r="G4" s="6" t="b">
        <v>0</v>
      </c>
    </row>
    <row r="5">
      <c r="A5" s="23" t="s">
        <v>28</v>
      </c>
      <c r="B5" s="11" t="s">
        <v>29</v>
      </c>
      <c r="C5" s="10">
        <v>2.0</v>
      </c>
      <c r="D5" s="11">
        <f>1.7/20</f>
        <v>0.085</v>
      </c>
      <c r="E5" s="11">
        <f t="shared" si="1"/>
        <v>0.17</v>
      </c>
      <c r="F5" s="25"/>
      <c r="G5" s="6" t="b">
        <v>0</v>
      </c>
    </row>
    <row r="6">
      <c r="A6" s="23" t="s">
        <v>28</v>
      </c>
      <c r="B6" s="11" t="s">
        <v>30</v>
      </c>
      <c r="C6" s="10">
        <v>6.0</v>
      </c>
      <c r="D6" s="11">
        <f>2/10</f>
        <v>0.2</v>
      </c>
      <c r="E6" s="11">
        <f t="shared" si="1"/>
        <v>1.2</v>
      </c>
      <c r="F6" s="25"/>
      <c r="G6" s="6" t="b">
        <v>0</v>
      </c>
    </row>
    <row r="7">
      <c r="A7" s="23" t="s">
        <v>31</v>
      </c>
      <c r="B7" s="11" t="s">
        <v>32</v>
      </c>
      <c r="C7" s="10">
        <v>8.0</v>
      </c>
      <c r="D7" s="11">
        <f>1.4/50</f>
        <v>0.028</v>
      </c>
      <c r="E7" s="11">
        <f t="shared" si="1"/>
        <v>0.224</v>
      </c>
      <c r="F7" s="25"/>
      <c r="G7" s="6" t="b">
        <v>0</v>
      </c>
    </row>
    <row r="8">
      <c r="A8" s="23" t="s">
        <v>33</v>
      </c>
      <c r="B8" s="11" t="s">
        <v>34</v>
      </c>
      <c r="C8" s="10">
        <v>24.0</v>
      </c>
      <c r="D8" s="11">
        <f>1.16/100</f>
        <v>0.0116</v>
      </c>
      <c r="E8" s="11">
        <f t="shared" si="1"/>
        <v>0.2784</v>
      </c>
      <c r="F8" s="25"/>
      <c r="G8" s="6" t="b">
        <v>0</v>
      </c>
    </row>
    <row r="9">
      <c r="A9" s="23" t="s">
        <v>35</v>
      </c>
      <c r="B9" s="11" t="s">
        <v>36</v>
      </c>
      <c r="C9" s="10">
        <v>6.0</v>
      </c>
      <c r="D9" s="11">
        <f>1.37/100</f>
        <v>0.0137</v>
      </c>
      <c r="E9" s="11">
        <f t="shared" si="1"/>
        <v>0.0822</v>
      </c>
      <c r="F9" s="25"/>
      <c r="G9" s="26" t="b">
        <v>0</v>
      </c>
    </row>
    <row r="10">
      <c r="A10" s="27"/>
      <c r="B10" s="28"/>
      <c r="C10" s="28"/>
      <c r="D10" s="28"/>
      <c r="E10" s="28"/>
      <c r="F10" s="29"/>
      <c r="G10" s="6"/>
    </row>
    <row r="11">
      <c r="A11" s="30" t="s">
        <v>23</v>
      </c>
      <c r="B11" s="8" t="s">
        <v>37</v>
      </c>
      <c r="C11" s="8">
        <v>4.0</v>
      </c>
      <c r="D11" s="31">
        <f>1.11/5</f>
        <v>0.222</v>
      </c>
      <c r="E11" s="11">
        <f t="shared" ref="E11:E13" si="2">C11*D11</f>
        <v>0.888</v>
      </c>
      <c r="F11" s="32"/>
      <c r="G11" s="6" t="b">
        <v>0</v>
      </c>
    </row>
    <row r="12">
      <c r="A12" s="30" t="s">
        <v>38</v>
      </c>
      <c r="B12" s="8" t="s">
        <v>39</v>
      </c>
      <c r="C12" s="8">
        <v>4.0</v>
      </c>
      <c r="D12" s="31">
        <f>2.5/5</f>
        <v>0.5</v>
      </c>
      <c r="E12" s="11">
        <f t="shared" si="2"/>
        <v>2</v>
      </c>
      <c r="F12" s="32"/>
      <c r="G12" s="6" t="b">
        <v>0</v>
      </c>
    </row>
    <row r="13">
      <c r="A13" s="33" t="s">
        <v>33</v>
      </c>
      <c r="B13" s="14" t="s">
        <v>40</v>
      </c>
      <c r="C13" s="14">
        <v>4.0</v>
      </c>
      <c r="D13" s="34">
        <f>3.25/50</f>
        <v>0.065</v>
      </c>
      <c r="E13" s="35">
        <f t="shared" si="2"/>
        <v>0.26</v>
      </c>
      <c r="F13" s="36"/>
      <c r="G13" s="26" t="b">
        <v>0</v>
      </c>
    </row>
    <row r="14">
      <c r="G14" s="37"/>
    </row>
  </sheetData>
  <mergeCells count="1">
    <mergeCell ref="A10:F10"/>
  </mergeCell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1"/>
    <hyperlink r:id="rId10" ref="A12"/>
    <hyperlink r:id="rId11" ref="A13"/>
  </hyperlinks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63"/>
  </cols>
  <sheetData>
    <row r="1">
      <c r="A1" s="16" t="s">
        <v>19</v>
      </c>
      <c r="B1" s="16" t="s">
        <v>20</v>
      </c>
      <c r="C1" s="16" t="s">
        <v>1</v>
      </c>
      <c r="D1" s="17" t="s">
        <v>21</v>
      </c>
      <c r="E1" s="16" t="s">
        <v>22</v>
      </c>
      <c r="F1" s="16" t="s">
        <v>4</v>
      </c>
      <c r="G1" s="2" t="s">
        <v>5</v>
      </c>
    </row>
    <row r="2">
      <c r="A2" s="38" t="s">
        <v>41</v>
      </c>
      <c r="B2" s="4" t="s">
        <v>42</v>
      </c>
      <c r="C2" s="4">
        <v>1.0</v>
      </c>
      <c r="D2" s="4">
        <v>48.0</v>
      </c>
      <c r="E2" s="39">
        <f t="shared" ref="E2:E3" si="1">C2*D2</f>
        <v>48</v>
      </c>
      <c r="F2" s="40"/>
      <c r="G2" s="6" t="b">
        <v>0</v>
      </c>
    </row>
    <row r="3">
      <c r="A3" s="33" t="s">
        <v>43</v>
      </c>
      <c r="B3" s="14" t="s">
        <v>44</v>
      </c>
      <c r="C3" s="14">
        <v>1.0</v>
      </c>
      <c r="D3" s="14">
        <v>2.25</v>
      </c>
      <c r="E3" s="34">
        <f t="shared" si="1"/>
        <v>2.25</v>
      </c>
      <c r="F3" s="36"/>
      <c r="G3" s="26" t="b">
        <v>0</v>
      </c>
    </row>
    <row r="4">
      <c r="G4" s="37"/>
    </row>
  </sheetData>
  <hyperlinks>
    <hyperlink r:id="rId1" ref="A2"/>
    <hyperlink r:id="rId2" ref="A3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43.88"/>
    <col customWidth="1" min="3" max="5" width="12.63"/>
    <col customWidth="1" min="6" max="6" width="37.63"/>
  </cols>
  <sheetData>
    <row r="1">
      <c r="A1" s="1" t="s">
        <v>19</v>
      </c>
      <c r="B1" s="1" t="s">
        <v>20</v>
      </c>
      <c r="C1" s="1" t="s">
        <v>1</v>
      </c>
      <c r="D1" s="17" t="s">
        <v>21</v>
      </c>
      <c r="E1" s="1" t="s">
        <v>22</v>
      </c>
      <c r="F1" s="1" t="s">
        <v>4</v>
      </c>
      <c r="G1" s="41" t="s">
        <v>5</v>
      </c>
    </row>
    <row r="2">
      <c r="A2" s="38" t="s">
        <v>45</v>
      </c>
      <c r="B2" s="4" t="s">
        <v>46</v>
      </c>
      <c r="C2" s="4">
        <v>1.0</v>
      </c>
      <c r="D2" s="4">
        <v>13.0</v>
      </c>
      <c r="E2" s="39">
        <f t="shared" ref="E2:E6" si="1">C2*D2</f>
        <v>13</v>
      </c>
      <c r="F2" s="42" t="s">
        <v>47</v>
      </c>
      <c r="G2" s="43" t="b">
        <v>0</v>
      </c>
    </row>
    <row r="3">
      <c r="A3" s="30" t="s">
        <v>48</v>
      </c>
      <c r="B3" s="8" t="s">
        <v>49</v>
      </c>
      <c r="C3" s="8">
        <v>1.0</v>
      </c>
      <c r="D3" s="8">
        <v>0.24</v>
      </c>
      <c r="E3" s="31">
        <f t="shared" si="1"/>
        <v>0.24</v>
      </c>
      <c r="F3" s="44" t="s">
        <v>50</v>
      </c>
      <c r="G3" s="43" t="b">
        <v>0</v>
      </c>
    </row>
    <row r="4">
      <c r="A4" s="30" t="s">
        <v>48</v>
      </c>
      <c r="B4" s="8" t="s">
        <v>51</v>
      </c>
      <c r="C4" s="8">
        <v>1.0</v>
      </c>
      <c r="D4" s="8">
        <v>0.24</v>
      </c>
      <c r="E4" s="31">
        <f t="shared" si="1"/>
        <v>0.24</v>
      </c>
      <c r="F4" s="44" t="s">
        <v>52</v>
      </c>
      <c r="G4" s="43" t="b">
        <v>0</v>
      </c>
    </row>
    <row r="5">
      <c r="A5" s="30" t="s">
        <v>53</v>
      </c>
      <c r="B5" s="8" t="s">
        <v>54</v>
      </c>
      <c r="C5" s="8">
        <v>1.0</v>
      </c>
      <c r="D5" s="8">
        <v>0.47</v>
      </c>
      <c r="E5" s="31">
        <f t="shared" si="1"/>
        <v>0.47</v>
      </c>
      <c r="F5" s="44" t="s">
        <v>50</v>
      </c>
      <c r="G5" s="43" t="b">
        <v>0</v>
      </c>
    </row>
    <row r="6">
      <c r="A6" s="30" t="s">
        <v>55</v>
      </c>
      <c r="B6" s="8" t="s">
        <v>56</v>
      </c>
      <c r="C6" s="8">
        <v>1.0</v>
      </c>
      <c r="D6" s="8">
        <v>1.0</v>
      </c>
      <c r="E6" s="31">
        <f t="shared" si="1"/>
        <v>1</v>
      </c>
      <c r="F6" s="44" t="s">
        <v>57</v>
      </c>
      <c r="G6" s="43" t="b">
        <v>0</v>
      </c>
    </row>
    <row r="7">
      <c r="A7" s="45"/>
      <c r="B7" s="8" t="s">
        <v>58</v>
      </c>
      <c r="C7" s="8">
        <v>1.0</v>
      </c>
      <c r="D7" s="31"/>
      <c r="E7" s="31"/>
      <c r="F7" s="44" t="s">
        <v>59</v>
      </c>
      <c r="G7" s="43" t="b">
        <v>0</v>
      </c>
    </row>
    <row r="8">
      <c r="A8" s="46"/>
      <c r="B8" s="14" t="s">
        <v>60</v>
      </c>
      <c r="C8" s="14">
        <v>1.0</v>
      </c>
      <c r="D8" s="34"/>
      <c r="E8" s="34"/>
      <c r="F8" s="47" t="s">
        <v>61</v>
      </c>
      <c r="G8" s="48" t="b">
        <v>0</v>
      </c>
    </row>
    <row r="9">
      <c r="G9" s="49"/>
    </row>
  </sheetData>
  <hyperlinks>
    <hyperlink r:id="rId1" ref="A2"/>
    <hyperlink r:id="rId2" ref="A3"/>
    <hyperlink r:id="rId3" ref="A4"/>
    <hyperlink r:id="rId4" ref="A5"/>
    <hyperlink r:id="rId5" ref="A6"/>
  </hyperlinks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88"/>
    <col customWidth="1" min="3" max="3" width="37.63"/>
    <col customWidth="1" min="4" max="4" width="12.63"/>
    <col customWidth="1" min="5" max="5" width="18.88"/>
    <col customWidth="1" min="8" max="8" width="37.63"/>
  </cols>
  <sheetData>
    <row r="1">
      <c r="A1" s="16" t="s">
        <v>19</v>
      </c>
      <c r="B1" s="17" t="s">
        <v>62</v>
      </c>
      <c r="C1" s="16" t="s">
        <v>20</v>
      </c>
      <c r="D1" s="17" t="s">
        <v>63</v>
      </c>
      <c r="E1" s="17" t="s">
        <v>64</v>
      </c>
      <c r="F1" s="17" t="s">
        <v>21</v>
      </c>
      <c r="G1" s="16" t="s">
        <v>22</v>
      </c>
      <c r="H1" s="16" t="s">
        <v>4</v>
      </c>
      <c r="I1" s="41" t="s">
        <v>5</v>
      </c>
    </row>
    <row r="2">
      <c r="A2" s="38" t="s">
        <v>65</v>
      </c>
      <c r="B2" s="4" t="s">
        <v>66</v>
      </c>
      <c r="C2" s="4" t="s">
        <v>67</v>
      </c>
      <c r="D2" s="4" t="s">
        <v>68</v>
      </c>
      <c r="E2" s="4">
        <v>0.1</v>
      </c>
      <c r="F2" s="4">
        <v>0.78</v>
      </c>
      <c r="G2" s="39">
        <f t="shared" ref="G2:G7" si="1">E2*F2</f>
        <v>0.078</v>
      </c>
      <c r="H2" s="42" t="s">
        <v>69</v>
      </c>
      <c r="I2" s="43" t="b">
        <v>0</v>
      </c>
    </row>
    <row r="3">
      <c r="A3" s="30" t="s">
        <v>65</v>
      </c>
      <c r="B3" s="8" t="s">
        <v>66</v>
      </c>
      <c r="C3" s="8" t="s">
        <v>70</v>
      </c>
      <c r="D3" s="8" t="s">
        <v>71</v>
      </c>
      <c r="E3" s="8">
        <v>0.1</v>
      </c>
      <c r="F3" s="8">
        <v>1.46</v>
      </c>
      <c r="G3" s="39">
        <f t="shared" si="1"/>
        <v>0.146</v>
      </c>
      <c r="H3" s="44" t="s">
        <v>72</v>
      </c>
      <c r="I3" s="43" t="b">
        <v>0</v>
      </c>
    </row>
    <row r="4">
      <c r="A4" s="30" t="s">
        <v>65</v>
      </c>
      <c r="B4" s="8" t="s">
        <v>66</v>
      </c>
      <c r="C4" s="8" t="s">
        <v>70</v>
      </c>
      <c r="D4" s="8" t="s">
        <v>73</v>
      </c>
      <c r="E4" s="8">
        <v>0.1</v>
      </c>
      <c r="F4" s="8">
        <v>1.46</v>
      </c>
      <c r="G4" s="39">
        <f t="shared" si="1"/>
        <v>0.146</v>
      </c>
      <c r="H4" s="44" t="s">
        <v>72</v>
      </c>
      <c r="I4" s="43" t="b">
        <v>0</v>
      </c>
    </row>
    <row r="5">
      <c r="A5" s="30" t="s">
        <v>65</v>
      </c>
      <c r="B5" s="8" t="s">
        <v>66</v>
      </c>
      <c r="C5" s="8" t="s">
        <v>70</v>
      </c>
      <c r="D5" s="8" t="s">
        <v>74</v>
      </c>
      <c r="E5" s="8">
        <v>0.1</v>
      </c>
      <c r="F5" s="8">
        <v>1.46</v>
      </c>
      <c r="G5" s="39">
        <f t="shared" si="1"/>
        <v>0.146</v>
      </c>
      <c r="H5" s="44" t="s">
        <v>72</v>
      </c>
      <c r="I5" s="43" t="b">
        <v>0</v>
      </c>
    </row>
    <row r="6">
      <c r="A6" s="30" t="s">
        <v>65</v>
      </c>
      <c r="B6" s="8" t="s">
        <v>66</v>
      </c>
      <c r="C6" s="8" t="s">
        <v>70</v>
      </c>
      <c r="D6" s="8" t="s">
        <v>68</v>
      </c>
      <c r="E6" s="8">
        <v>0.1</v>
      </c>
      <c r="F6" s="8">
        <v>1.46</v>
      </c>
      <c r="G6" s="39">
        <f t="shared" si="1"/>
        <v>0.146</v>
      </c>
      <c r="H6" s="44" t="s">
        <v>57</v>
      </c>
      <c r="I6" s="43" t="b">
        <v>0</v>
      </c>
    </row>
    <row r="7">
      <c r="A7" s="30" t="s">
        <v>65</v>
      </c>
      <c r="B7" s="8" t="s">
        <v>66</v>
      </c>
      <c r="C7" s="8" t="s">
        <v>70</v>
      </c>
      <c r="D7" s="8" t="s">
        <v>75</v>
      </c>
      <c r="E7" s="8">
        <v>0.1</v>
      </c>
      <c r="F7" s="8">
        <v>1.46</v>
      </c>
      <c r="G7" s="39">
        <f t="shared" si="1"/>
        <v>0.146</v>
      </c>
      <c r="H7" s="44" t="s">
        <v>57</v>
      </c>
      <c r="I7" s="43" t="b">
        <v>0</v>
      </c>
    </row>
    <row r="8">
      <c r="A8" s="27"/>
      <c r="B8" s="28"/>
      <c r="C8" s="28"/>
      <c r="D8" s="28"/>
      <c r="E8" s="28"/>
      <c r="F8" s="28"/>
      <c r="G8" s="28"/>
      <c r="H8" s="29"/>
      <c r="I8" s="43"/>
    </row>
    <row r="9">
      <c r="A9" s="30" t="s">
        <v>76</v>
      </c>
      <c r="B9" s="8" t="s">
        <v>77</v>
      </c>
      <c r="C9" s="8" t="s">
        <v>78</v>
      </c>
      <c r="D9" s="8" t="s">
        <v>68</v>
      </c>
      <c r="E9" s="8" t="s">
        <v>79</v>
      </c>
      <c r="F9" s="8">
        <v>8.0</v>
      </c>
      <c r="G9" s="39"/>
      <c r="H9" s="44" t="s">
        <v>80</v>
      </c>
      <c r="I9" s="43" t="b">
        <v>0</v>
      </c>
    </row>
    <row r="10">
      <c r="A10" s="30" t="s">
        <v>81</v>
      </c>
      <c r="B10" s="8" t="s">
        <v>77</v>
      </c>
      <c r="C10" s="8" t="s">
        <v>82</v>
      </c>
      <c r="D10" s="8" t="s">
        <v>68</v>
      </c>
      <c r="E10" s="8" t="s">
        <v>79</v>
      </c>
      <c r="F10" s="31">
        <f>110/10</f>
        <v>11</v>
      </c>
      <c r="G10" s="39"/>
      <c r="H10" s="44" t="s">
        <v>83</v>
      </c>
      <c r="I10" s="43" t="b">
        <v>0</v>
      </c>
    </row>
    <row r="11">
      <c r="A11" s="27"/>
      <c r="B11" s="28"/>
      <c r="C11" s="28"/>
      <c r="D11" s="28"/>
      <c r="E11" s="28"/>
      <c r="F11" s="28"/>
      <c r="G11" s="28"/>
      <c r="H11" s="29"/>
      <c r="I11" s="43"/>
    </row>
    <row r="12">
      <c r="A12" s="30" t="s">
        <v>84</v>
      </c>
      <c r="B12" s="8" t="s">
        <v>85</v>
      </c>
      <c r="C12" s="8" t="s">
        <v>86</v>
      </c>
      <c r="D12" s="8" t="s">
        <v>68</v>
      </c>
      <c r="E12" s="8">
        <v>2.0</v>
      </c>
      <c r="F12" s="8">
        <v>1.4</v>
      </c>
      <c r="G12" s="8">
        <v>1.4</v>
      </c>
      <c r="H12" s="44" t="s">
        <v>87</v>
      </c>
      <c r="I12" s="48" t="b">
        <v>0</v>
      </c>
    </row>
    <row r="13">
      <c r="A13" s="33" t="s">
        <v>88</v>
      </c>
      <c r="B13" s="14" t="s">
        <v>85</v>
      </c>
      <c r="C13" s="14" t="s">
        <v>89</v>
      </c>
      <c r="D13" s="14" t="s">
        <v>68</v>
      </c>
      <c r="E13" s="14">
        <v>5.0</v>
      </c>
      <c r="F13" s="14">
        <v>1.6</v>
      </c>
      <c r="G13" s="14">
        <v>1.6</v>
      </c>
      <c r="H13" s="47" t="s">
        <v>90</v>
      </c>
      <c r="I13" s="50" t="b">
        <v>0</v>
      </c>
    </row>
  </sheetData>
  <mergeCells count="2">
    <mergeCell ref="A8:H8"/>
    <mergeCell ref="A11:H11"/>
  </mergeCells>
  <hyperlinks>
    <hyperlink r:id="rId1" ref="A2"/>
    <hyperlink r:id="rId2" ref="A3"/>
    <hyperlink r:id="rId3" ref="A4"/>
    <hyperlink r:id="rId4" ref="A5"/>
    <hyperlink r:id="rId5" ref="A6"/>
    <hyperlink r:id="rId6" ref="A7"/>
    <hyperlink r:id="rId7" ref="A9"/>
    <hyperlink r:id="rId8" ref="A10"/>
    <hyperlink r:id="rId9" ref="A12"/>
    <hyperlink r:id="rId10" ref="A13"/>
  </hyperlinks>
  <drawing r:id="rId1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63"/>
    <col customWidth="1" min="3" max="3" width="18.88"/>
    <col customWidth="1" min="6" max="6" width="37.63"/>
  </cols>
  <sheetData>
    <row r="1">
      <c r="A1" s="16" t="s">
        <v>19</v>
      </c>
      <c r="B1" s="16" t="s">
        <v>20</v>
      </c>
      <c r="C1" s="17" t="s">
        <v>64</v>
      </c>
      <c r="D1" s="17" t="s">
        <v>21</v>
      </c>
      <c r="E1" s="16" t="s">
        <v>22</v>
      </c>
      <c r="F1" s="16" t="s">
        <v>4</v>
      </c>
      <c r="G1" s="41" t="s">
        <v>5</v>
      </c>
    </row>
    <row r="2">
      <c r="A2" s="38" t="s">
        <v>91</v>
      </c>
      <c r="B2" s="4" t="s">
        <v>92</v>
      </c>
      <c r="C2" s="4">
        <v>1.0</v>
      </c>
      <c r="D2" s="4">
        <v>2.5</v>
      </c>
      <c r="E2" s="39">
        <f t="shared" ref="E2:E7" si="1">C2*D2</f>
        <v>2.5</v>
      </c>
      <c r="F2" s="42" t="s">
        <v>93</v>
      </c>
      <c r="G2" s="43" t="b">
        <v>0</v>
      </c>
    </row>
    <row r="3">
      <c r="A3" s="30" t="s">
        <v>94</v>
      </c>
      <c r="B3" s="8" t="s">
        <v>95</v>
      </c>
      <c r="C3" s="8">
        <v>6.0</v>
      </c>
      <c r="D3" s="8">
        <f>3.25/200</f>
        <v>0.01625</v>
      </c>
      <c r="E3" s="39">
        <f t="shared" si="1"/>
        <v>0.0975</v>
      </c>
      <c r="F3" s="44" t="s">
        <v>96</v>
      </c>
      <c r="G3" s="43" t="b">
        <v>0</v>
      </c>
    </row>
    <row r="4">
      <c r="A4" s="30" t="s">
        <v>97</v>
      </c>
      <c r="B4" s="8" t="s">
        <v>98</v>
      </c>
      <c r="C4" s="8">
        <v>1.0</v>
      </c>
      <c r="D4" s="8">
        <v>0.98</v>
      </c>
      <c r="E4" s="39">
        <f t="shared" si="1"/>
        <v>0.98</v>
      </c>
      <c r="F4" s="44" t="s">
        <v>99</v>
      </c>
      <c r="G4" s="43" t="b">
        <v>0</v>
      </c>
    </row>
    <row r="5">
      <c r="A5" s="30" t="s">
        <v>97</v>
      </c>
      <c r="B5" s="8" t="s">
        <v>100</v>
      </c>
      <c r="C5" s="8">
        <v>1.0</v>
      </c>
      <c r="D5" s="8">
        <v>1.08</v>
      </c>
      <c r="E5" s="39">
        <f t="shared" si="1"/>
        <v>1.08</v>
      </c>
      <c r="F5" s="44" t="s">
        <v>101</v>
      </c>
      <c r="G5" s="43" t="b">
        <v>0</v>
      </c>
    </row>
    <row r="6">
      <c r="A6" s="30" t="s">
        <v>97</v>
      </c>
      <c r="B6" s="8" t="s">
        <v>102</v>
      </c>
      <c r="C6" s="8">
        <v>1.0</v>
      </c>
      <c r="D6" s="8">
        <v>1.88</v>
      </c>
      <c r="E6" s="39">
        <f t="shared" si="1"/>
        <v>1.88</v>
      </c>
      <c r="F6" s="44" t="s">
        <v>101</v>
      </c>
      <c r="G6" s="48" t="b">
        <v>0</v>
      </c>
    </row>
    <row r="7">
      <c r="A7" s="51" t="s">
        <v>103</v>
      </c>
      <c r="B7" s="14" t="s">
        <v>104</v>
      </c>
      <c r="C7" s="14">
        <v>1.0</v>
      </c>
      <c r="D7" s="14">
        <v>1.27</v>
      </c>
      <c r="E7" s="52">
        <f t="shared" si="1"/>
        <v>1.27</v>
      </c>
      <c r="F7" s="47" t="s">
        <v>105</v>
      </c>
      <c r="G7" s="50" t="b">
        <v>0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</hyperlinks>
  <drawing r:id="rId7"/>
</worksheet>
</file>