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al\Downloads\"/>
    </mc:Choice>
  </mc:AlternateContent>
  <xr:revisionPtr revIDLastSave="0" documentId="13_ncr:1_{F3D89E07-4B62-407E-9C07-6C651A27F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solver_adj" localSheetId="0" hidden="1">Sheet1!$B$59:$F$59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Sheet1!$B$64</definedName>
    <definedName name="solver_lhs2" localSheetId="0" hidden="1">Sheet1!$F$137</definedName>
    <definedName name="solver_lhs3" localSheetId="0" hidden="1">Sheet1!$B$98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Sheet1!$E$70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Sheet1!$C$64</definedName>
    <definedName name="solver_rhs2" localSheetId="0" hidden="1">Sheet1!$G$137</definedName>
    <definedName name="solver_rhs3" localSheetId="0" hidden="1">Sheet1!$C$98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7" i="1" l="1"/>
  <c r="G136" i="1"/>
  <c r="G135" i="1"/>
  <c r="F137" i="1"/>
  <c r="D129" i="1" s="1"/>
  <c r="F136" i="1"/>
  <c r="D128" i="1" s="1"/>
  <c r="F135" i="1"/>
  <c r="D127" i="1" s="1"/>
  <c r="F134" i="1"/>
  <c r="D126" i="1" s="1"/>
  <c r="B135" i="1"/>
  <c r="B136" i="1"/>
  <c r="B137" i="1"/>
  <c r="B134" i="1"/>
  <c r="C127" i="1"/>
  <c r="C128" i="1"/>
  <c r="C129" i="1"/>
  <c r="B129" i="1" a="1"/>
  <c r="B129" i="1" s="1"/>
  <c r="B128" i="1" a="1"/>
  <c r="B128" i="1" s="1"/>
  <c r="B127" i="1" a="1"/>
  <c r="B127" i="1" s="1"/>
  <c r="G88" i="1" a="1"/>
  <c r="G88" i="1" s="1"/>
  <c r="J58" i="1" a="1"/>
  <c r="J58" i="1" s="1"/>
  <c r="J59" i="1" a="1"/>
  <c r="J59" i="1" s="1"/>
  <c r="H90" i="1" l="1"/>
  <c r="E104" i="1" s="1"/>
  <c r="H89" i="1"/>
  <c r="D104" i="1" s="1"/>
  <c r="H88" i="1"/>
  <c r="C104" i="1" s="1"/>
  <c r="H65" i="1"/>
  <c r="B64" i="1"/>
  <c r="B104" i="1" l="1"/>
  <c r="G134" i="1"/>
  <c r="C50" i="1"/>
  <c r="C52" i="1"/>
  <c r="C51" i="1"/>
  <c r="B99" i="1" l="1"/>
  <c r="B98" i="1"/>
  <c r="B97" i="1"/>
  <c r="D89" i="1" a="1"/>
  <c r="D89" i="1" s="1"/>
  <c r="D90" i="1" a="1"/>
  <c r="D90" i="1" s="1"/>
  <c r="D91" i="1" a="1"/>
  <c r="D91" i="1" s="1"/>
  <c r="D92" i="1" a="1"/>
  <c r="D92" i="1" s="1"/>
  <c r="D88" i="1" a="1"/>
  <c r="D88" i="1" s="1"/>
  <c r="C89" i="1" a="1"/>
  <c r="C89" i="1" s="1"/>
  <c r="C90" i="1" a="1"/>
  <c r="C90" i="1" s="1"/>
  <c r="C91" i="1" a="1"/>
  <c r="C91" i="1" s="1"/>
  <c r="C92" i="1" a="1"/>
  <c r="C92" i="1" s="1"/>
  <c r="C88" i="1" a="1"/>
  <c r="C88" i="1" s="1"/>
  <c r="B89" i="1" a="1"/>
  <c r="B89" i="1" s="1"/>
  <c r="B90" i="1" a="1"/>
  <c r="B90" i="1" s="1"/>
  <c r="B91" i="1" a="1"/>
  <c r="B91" i="1" s="1"/>
  <c r="B92" i="1" a="1"/>
  <c r="B92" i="1" s="1"/>
  <c r="B88" i="1" a="1"/>
  <c r="B88" i="1" s="1"/>
  <c r="I50" i="1"/>
  <c r="J50" i="1"/>
  <c r="K50" i="1"/>
  <c r="L50" i="1"/>
  <c r="H50" i="1"/>
  <c r="J60" i="1" a="1"/>
  <c r="J60" i="1" s="1"/>
  <c r="J61" i="1" a="1"/>
  <c r="J61" i="1" s="1"/>
  <c r="J62" i="1" a="1"/>
  <c r="J62" i="1" s="1"/>
  <c r="B126" i="1" l="1" a="1"/>
  <c r="B126" i="1" s="1"/>
  <c r="C126" i="1" s="1"/>
  <c r="H63" i="1" a="1"/>
  <c r="H63" i="1" s="1"/>
  <c r="H67" i="1" s="1"/>
  <c r="G90" i="1" a="1"/>
  <c r="G90" i="1" s="1"/>
  <c r="I90" i="1" s="1"/>
  <c r="G89" i="1" a="1"/>
  <c r="G89" i="1" s="1"/>
  <c r="I89" i="1" s="1"/>
  <c r="I88" i="1"/>
  <c r="C45" i="1"/>
  <c r="D45" i="1"/>
  <c r="E45" i="1"/>
  <c r="F45" i="1"/>
  <c r="B45" i="1"/>
  <c r="H11" i="1" a="1"/>
  <c r="F40" i="1"/>
  <c r="E40" i="1"/>
  <c r="D40" i="1"/>
  <c r="C40" i="1"/>
  <c r="B40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E76" i="1" l="1"/>
  <c r="D105" i="1"/>
  <c r="E75" i="1"/>
  <c r="C105" i="1"/>
  <c r="E70" i="1"/>
  <c r="B105" i="1"/>
  <c r="E77" i="1"/>
  <c r="E105" i="1"/>
  <c r="H11" i="1"/>
  <c r="F54" i="1"/>
  <c r="C53" i="1"/>
  <c r="B54" i="1"/>
  <c r="E53" i="1"/>
  <c r="B51" i="1"/>
  <c r="D53" i="1"/>
  <c r="D51" i="1"/>
  <c r="F53" i="1"/>
  <c r="F52" i="1"/>
  <c r="B52" i="1"/>
  <c r="F51" i="1"/>
  <c r="B53" i="1"/>
  <c r="E52" i="1"/>
  <c r="E51" i="1"/>
  <c r="D54" i="1"/>
  <c r="D52" i="1"/>
  <c r="C54" i="1"/>
  <c r="E54" i="1"/>
  <c r="B50" i="1" l="1"/>
  <c r="E50" i="1"/>
  <c r="F50" i="1"/>
  <c r="D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<sst xmlns="http://schemas.openxmlformats.org/spreadsheetml/2006/main" count="135" uniqueCount="49">
  <si>
    <t>TIME</t>
  </si>
  <si>
    <t>A1</t>
  </si>
  <si>
    <t>A2</t>
  </si>
  <si>
    <t>A3</t>
  </si>
  <si>
    <t>A4</t>
  </si>
  <si>
    <t>A5</t>
  </si>
  <si>
    <t>ER</t>
  </si>
  <si>
    <t>Expected return</t>
  </si>
  <si>
    <t>Covariance and variance</t>
  </si>
  <si>
    <t>Transpose</t>
  </si>
  <si>
    <t>Fractions</t>
  </si>
  <si>
    <t>LHS</t>
  </si>
  <si>
    <t>RHS</t>
  </si>
  <si>
    <t>Portfolio constraint</t>
  </si>
  <si>
    <t>Portfolio Variance</t>
  </si>
  <si>
    <t>Exercise 2.1</t>
  </si>
  <si>
    <t>Assumption</t>
  </si>
  <si>
    <t>Exercise 2.2</t>
  </si>
  <si>
    <t>VX</t>
  </si>
  <si>
    <t>CONSTRAINTS (two constraints)</t>
  </si>
  <si>
    <t>Risk-free rate (Rf)</t>
  </si>
  <si>
    <t>Sharpe ratio</t>
  </si>
  <si>
    <t>P_001</t>
  </si>
  <si>
    <t>Portfolio Stan. Dev.</t>
  </si>
  <si>
    <t>Portfolio Exp. Return</t>
  </si>
  <si>
    <t>Standard deviation</t>
  </si>
  <si>
    <t>Exercise 2.3</t>
  </si>
  <si>
    <t>Shapre ratio</t>
  </si>
  <si>
    <t>P_002</t>
  </si>
  <si>
    <t>P_003</t>
  </si>
  <si>
    <t>P_004</t>
  </si>
  <si>
    <t>Portfolio Var</t>
  </si>
  <si>
    <t>Portfolio ER</t>
  </si>
  <si>
    <t>Portfolio SD</t>
  </si>
  <si>
    <t>VX_P_002</t>
  </si>
  <si>
    <t>VX_P_003</t>
  </si>
  <si>
    <t>VX_P_004</t>
  </si>
  <si>
    <t>Constraits</t>
  </si>
  <si>
    <t>=</t>
  </si>
  <si>
    <t>Plot in Plane of different Portfolio</t>
  </si>
  <si>
    <t>2.4 Exercise</t>
  </si>
  <si>
    <t>Portfolio E(R)</t>
  </si>
  <si>
    <t>P01</t>
  </si>
  <si>
    <t>P02</t>
  </si>
  <si>
    <t>P03</t>
  </si>
  <si>
    <t>P04</t>
  </si>
  <si>
    <t>Constraints</t>
  </si>
  <si>
    <t>Portfolio fractions</t>
  </si>
  <si>
    <t>Efficient 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</si>
</sst>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0"/>
    <numFmt numFmtId="167" formatCode="0.0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C00000"/>
      <name val="Arial"/>
      <family val="2"/>
    </font>
    <font>
      <sz val="10"/>
      <color rgb="FF0000D4"/>
      <name val="Arial"/>
      <family val="2"/>
    </font>
    <font>
      <sz val="10"/>
      <color rgb="FFC00000"/>
      <name val="Arial"/>
      <family val="2"/>
    </font>
    <font>
      <b/>
      <sz val="10"/>
      <color rgb="FFDD0806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theme="4"/>
      <name val="Arial"/>
      <family val="2"/>
    </font>
    <font>
      <sz val="11"/>
      <color rgb="FFFF0000"/>
      <name val="Calibri"/>
      <family val="2"/>
      <scheme val="minor"/>
    </font>
    <font>
      <b/>
      <sz val="9"/>
      <color theme="5" tint="-0.249977111117893"/>
      <name val="Arial"/>
      <family val="2"/>
    </font>
    <font>
      <b/>
      <sz val="9"/>
      <color rgb="FF0070C0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3" borderId="1" xfId="0" applyFont="1" applyFill="1" applyBorder="1"/>
    <xf numFmtId="0" fontId="0" fillId="4" borderId="1" xfId="0" applyFill="1" applyBorder="1" applyAlignment="1">
      <alignment horizontal="center"/>
    </xf>
    <xf numFmtId="0" fontId="1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3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0" fillId="8" borderId="0" xfId="0" applyFill="1"/>
    <xf numFmtId="0" fontId="0" fillId="0" borderId="10" xfId="0" applyBorder="1"/>
    <xf numFmtId="0" fontId="2" fillId="8" borderId="0" xfId="0" applyFont="1" applyFill="1"/>
    <xf numFmtId="0" fontId="3" fillId="8" borderId="0" xfId="0" applyFont="1" applyFill="1" applyAlignment="1">
      <alignment horizontal="center"/>
    </xf>
    <xf numFmtId="164" fontId="3" fillId="8" borderId="0" xfId="0" applyNumberFormat="1" applyFont="1" applyFill="1" applyAlignment="1">
      <alignment horizontal="right"/>
    </xf>
    <xf numFmtId="0" fontId="2" fillId="8" borderId="0" xfId="0" applyFont="1" applyFill="1" applyAlignment="1">
      <alignment horizontal="left"/>
    </xf>
    <xf numFmtId="0" fontId="3" fillId="8" borderId="0" xfId="0" applyFont="1" applyFill="1" applyAlignment="1">
      <alignment horizontal="right"/>
    </xf>
    <xf numFmtId="165" fontId="6" fillId="8" borderId="0" xfId="0" applyNumberFormat="1" applyFont="1" applyFill="1" applyAlignment="1">
      <alignment horizontal="right"/>
    </xf>
    <xf numFmtId="0" fontId="0" fillId="0" borderId="7" xfId="0" applyBorder="1" applyAlignment="1">
      <alignment horizontal="center"/>
    </xf>
    <xf numFmtId="0" fontId="12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/>
    <xf numFmtId="0" fontId="14" fillId="3" borderId="0" xfId="0" applyFont="1" applyFill="1"/>
    <xf numFmtId="0" fontId="0" fillId="3" borderId="0" xfId="0" applyFill="1"/>
    <xf numFmtId="0" fontId="1" fillId="11" borderId="0" xfId="0" applyFont="1" applyFill="1"/>
    <xf numFmtId="165" fontId="0" fillId="0" borderId="0" xfId="0" applyNumberFormat="1"/>
    <xf numFmtId="0" fontId="1" fillId="0" borderId="0" xfId="0" applyFont="1"/>
    <xf numFmtId="0" fontId="3" fillId="0" borderId="1" xfId="0" applyFont="1" applyBorder="1" applyAlignment="1">
      <alignment horizontal="right"/>
    </xf>
    <xf numFmtId="0" fontId="15" fillId="0" borderId="1" xfId="0" applyFont="1" applyBorder="1" applyAlignment="1">
      <alignment horizontal="left"/>
    </xf>
    <xf numFmtId="0" fontId="1" fillId="12" borderId="0" xfId="0" applyFont="1" applyFill="1"/>
    <xf numFmtId="0" fontId="0" fillId="12" borderId="0" xfId="0" applyFill="1"/>
    <xf numFmtId="0" fontId="12" fillId="9" borderId="1" xfId="0" applyFont="1" applyFill="1" applyBorder="1"/>
    <xf numFmtId="0" fontId="12" fillId="6" borderId="1" xfId="0" applyFont="1" applyFill="1" applyBorder="1"/>
    <xf numFmtId="0" fontId="4" fillId="6" borderId="1" xfId="0" applyFont="1" applyFill="1" applyBorder="1" applyAlignment="1">
      <alignment horizontal="left"/>
    </xf>
    <xf numFmtId="0" fontId="16" fillId="0" borderId="1" xfId="0" applyFont="1" applyBorder="1"/>
    <xf numFmtId="0" fontId="2" fillId="0" borderId="1" xfId="0" applyFont="1" applyBorder="1" applyAlignment="1">
      <alignment horizontal="left"/>
    </xf>
    <xf numFmtId="2" fontId="16" fillId="0" borderId="1" xfId="0" applyNumberFormat="1" applyFont="1" applyBorder="1"/>
    <xf numFmtId="1" fontId="3" fillId="0" borderId="1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9" fillId="0" borderId="14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165" fontId="6" fillId="5" borderId="16" xfId="0" applyNumberFormat="1" applyFont="1" applyFill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0" fontId="3" fillId="0" borderId="18" xfId="0" applyFont="1" applyBorder="1"/>
    <xf numFmtId="0" fontId="18" fillId="0" borderId="17" xfId="0" applyFont="1" applyBorder="1" applyAlignment="1">
      <alignment horizontal="left"/>
    </xf>
    <xf numFmtId="165" fontId="6" fillId="7" borderId="19" xfId="0" applyNumberFormat="1" applyFont="1" applyFill="1" applyBorder="1" applyAlignment="1">
      <alignment horizontal="right"/>
    </xf>
    <xf numFmtId="164" fontId="3" fillId="0" borderId="18" xfId="0" applyNumberFormat="1" applyFont="1" applyBorder="1" applyAlignment="1">
      <alignment horizontal="right"/>
    </xf>
    <xf numFmtId="164" fontId="17" fillId="0" borderId="20" xfId="0" applyNumberFormat="1" applyFont="1" applyBorder="1" applyAlignment="1">
      <alignment horizontal="right"/>
    </xf>
    <xf numFmtId="164" fontId="3" fillId="0" borderId="21" xfId="0" applyNumberFormat="1" applyFont="1" applyBorder="1" applyAlignment="1">
      <alignment horizontal="center"/>
    </xf>
    <xf numFmtId="164" fontId="3" fillId="9" borderId="22" xfId="0" applyNumberFormat="1" applyFont="1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3" borderId="0" xfId="0" applyFont="1" applyFill="1"/>
    <xf numFmtId="0" fontId="0" fillId="9" borderId="1" xfId="0" applyFill="1" applyBorder="1" applyAlignment="1">
      <alignment horizontal="center"/>
    </xf>
    <xf numFmtId="166" fontId="0" fillId="0" borderId="1" xfId="0" applyNumberFormat="1" applyBorder="1"/>
    <xf numFmtId="0" fontId="1" fillId="13" borderId="0" xfId="0" applyFont="1" applyFill="1"/>
    <xf numFmtId="167" fontId="0" fillId="0" borderId="1" xfId="0" applyNumberFormat="1" applyBorder="1" applyAlignment="1">
      <alignment horizontal="center"/>
    </xf>
    <xf numFmtId="167" fontId="13" fillId="0" borderId="1" xfId="0" applyNumberFormat="1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2" fillId="10" borderId="11" xfId="0" applyNumberFormat="1" applyFont="1" applyFill="1" applyBorder="1" applyAlignment="1">
      <alignment horizontal="center"/>
    </xf>
    <xf numFmtId="164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12" fillId="3" borderId="0" xfId="0" applyFont="1" applyFill="1" applyBorder="1"/>
    <xf numFmtId="2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Plane of portfolio</a:t>
            </a:r>
            <a:r>
              <a:rPr lang="en-US" baseline="0"/>
              <a:t> </a:t>
            </a:r>
            <a:r>
              <a:rPr lang="en-US"/>
              <a:t>with different risk-free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P_001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Sheet1!$B$105</c:f>
              <c:numCache>
                <c:formatCode>0.0000</c:formatCode>
                <c:ptCount val="1"/>
                <c:pt idx="0">
                  <c:v>4.4026500308853696E-2</c:v>
                </c:pt>
              </c:numCache>
            </c:numRef>
          </c:xVal>
          <c:yVal>
            <c:numRef>
              <c:f>Sheet1!$B$104</c:f>
              <c:numCache>
                <c:formatCode>0.0000</c:formatCode>
                <c:ptCount val="1"/>
                <c:pt idx="0">
                  <c:v>3.5573790968428699E-2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4-4ADE-8E0C-5663F96306AA}"/>
            </c:ext>
          </c:extLst>
        </c:ser>
        <c:ser>
          <c:idx val="1"/>
          <c:order val="1"/>
          <c:tx>
            <c:v>P_002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Sheet1!$C$105</c:f>
              <c:numCache>
                <c:formatCode>0.0000</c:formatCode>
                <c:ptCount val="1"/>
                <c:pt idx="0">
                  <c:v>5.2984799142935329E-2</c:v>
                </c:pt>
              </c:numCache>
            </c:numRef>
          </c:xVal>
          <c:yVal>
            <c:numRef>
              <c:f>Sheet1!$C$104</c:f>
              <c:numCache>
                <c:formatCode>0.0000</c:formatCode>
                <c:ptCount val="1"/>
                <c:pt idx="0">
                  <c:v>3.9741973098594764E-2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C4-4ADE-8E0C-5663F96306AA}"/>
            </c:ext>
          </c:extLst>
        </c:ser>
        <c:ser>
          <c:idx val="2"/>
          <c:order val="2"/>
          <c:tx>
            <c:v>P_003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Sheet1!$D$105</c:f>
              <c:numCache>
                <c:formatCode>0.0000</c:formatCode>
                <c:ptCount val="1"/>
                <c:pt idx="0">
                  <c:v>6.6402638691625646E-2</c:v>
                </c:pt>
              </c:numCache>
            </c:numRef>
          </c:xVal>
          <c:yVal>
            <c:numRef>
              <c:f>Sheet1!$D$104</c:f>
              <c:numCache>
                <c:formatCode>0.0000</c:formatCode>
                <c:ptCount val="1"/>
                <c:pt idx="0">
                  <c:v>4.332544473017081E-2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C4-4ADE-8E0C-5663F96306AA}"/>
            </c:ext>
          </c:extLst>
        </c:ser>
        <c:ser>
          <c:idx val="3"/>
          <c:order val="3"/>
          <c:tx>
            <c:v>P_004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Sheet1!$E$105</c:f>
              <c:numCache>
                <c:formatCode>0.0000</c:formatCode>
                <c:ptCount val="1"/>
                <c:pt idx="0">
                  <c:v>7.2490614376690701E-2</c:v>
                </c:pt>
              </c:numCache>
            </c:numRef>
          </c:xVal>
          <c:yVal>
            <c:numRef>
              <c:f>Sheet1!$E$104</c:f>
              <c:numCache>
                <c:formatCode>0.0000</c:formatCode>
                <c:ptCount val="1"/>
                <c:pt idx="0">
                  <c:v>4.4471586470996201E-2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C4-4ADE-8E0C-5663F96306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58255567"/>
        <c:axId val="958255983"/>
      </c:scatterChart>
      <c:valAx>
        <c:axId val="9582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55983"/>
        <c:crosses val="autoZero"/>
        <c:crossBetween val="midCat"/>
      </c:valAx>
      <c:valAx>
        <c:axId val="95825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Expected</a:t>
                </a:r>
                <a:r>
                  <a:rPr lang="en-US" baseline="0"/>
                  <a:t>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25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layout>
        <c:manualLayout>
          <c:xMode val="edge"/>
          <c:yMode val="edge"/>
          <c:x val="0.4067152230971128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P01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Sheet1!$C$126</c:f>
              <c:numCache>
                <c:formatCode>0.00000</c:formatCode>
                <c:ptCount val="1"/>
                <c:pt idx="0">
                  <c:v>4.4026500308853696E-2</c:v>
                </c:pt>
              </c:numCache>
            </c:numRef>
          </c:xVal>
          <c:yVal>
            <c:numRef>
              <c:f>Sheet1!$D$126</c:f>
              <c:numCache>
                <c:formatCode>0.00000</c:formatCode>
                <c:ptCount val="1"/>
                <c:pt idx="0">
                  <c:v>3.5572790968428705E-2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0-4E5E-9D6B-304146C22D9C}"/>
            </c:ext>
          </c:extLst>
        </c:ser>
        <c:ser>
          <c:idx val="1"/>
          <c:order val="1"/>
          <c:tx>
            <c:v>P02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Sheet1!$C$127</c:f>
              <c:numCache>
                <c:formatCode>0.00000</c:formatCode>
                <c:ptCount val="1"/>
                <c:pt idx="0">
                  <c:v>5.2984799142935329E-2</c:v>
                </c:pt>
              </c:numCache>
            </c:numRef>
          </c:xVal>
          <c:yVal>
            <c:numRef>
              <c:f>Sheet1!$D$127</c:f>
              <c:numCache>
                <c:formatCode>0.00000</c:formatCode>
                <c:ptCount val="1"/>
                <c:pt idx="0">
                  <c:v>3.9741973098743263E-2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20-4E5E-9D6B-304146C22D9C}"/>
            </c:ext>
          </c:extLst>
        </c:ser>
        <c:ser>
          <c:idx val="2"/>
          <c:order val="2"/>
          <c:tx>
            <c:v>P03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Sheet1!$C$128</c:f>
              <c:numCache>
                <c:formatCode>0.00000</c:formatCode>
                <c:ptCount val="1"/>
                <c:pt idx="0">
                  <c:v>6.6402638691625646E-2</c:v>
                </c:pt>
              </c:numCache>
            </c:numRef>
          </c:xVal>
          <c:yVal>
            <c:numRef>
              <c:f>Sheet1!$D$128</c:f>
              <c:numCache>
                <c:formatCode>0.00000</c:formatCode>
                <c:ptCount val="1"/>
                <c:pt idx="0">
                  <c:v>4.3324444730170816E-2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0-4E5E-9D6B-304146C22D9C}"/>
            </c:ext>
          </c:extLst>
        </c:ser>
        <c:ser>
          <c:idx val="3"/>
          <c:order val="3"/>
          <c:tx>
            <c:v>P04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Sheet1!$C$129</c:f>
              <c:numCache>
                <c:formatCode>0.00000</c:formatCode>
                <c:ptCount val="1"/>
                <c:pt idx="0">
                  <c:v>7.2490614376690701E-2</c:v>
                </c:pt>
              </c:numCache>
            </c:numRef>
          </c:xVal>
          <c:yVal>
            <c:numRef>
              <c:f>Sheet1!$D$129</c:f>
              <c:numCache>
                <c:formatCode>0.00000</c:formatCode>
                <c:ptCount val="1"/>
                <c:pt idx="0">
                  <c:v>4.4471215690165336E-2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0-4E5E-9D6B-304146C22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37056"/>
        <c:axId val="83533728"/>
      </c:scatterChart>
      <c:valAx>
        <c:axId val="8353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</a:p>
            </c:rich>
          </c:tx>
          <c:layout>
            <c:manualLayout>
              <c:xMode val="edge"/>
              <c:yMode val="edge"/>
              <c:x val="0.5134779090113734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33728"/>
        <c:crosses val="autoZero"/>
        <c:crossBetween val="midCat"/>
      </c:valAx>
      <c:valAx>
        <c:axId val="83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3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223837</xdr:colOff>
      <xdr:row>59</xdr:row>
      <xdr:rowOff>14288</xdr:rowOff>
    </xdr:from>
    <xdr:ext cx="65" cy="21916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5E8459-F04F-479D-906D-96CA697506D8}"/>
            </a:ext>
          </a:extLst>
        </xdr:cNvPr>
        <xdr:cNvSpPr txBox="1"/>
      </xdr:nvSpPr>
      <xdr:spPr>
        <a:xfrm>
          <a:off x="7363777" y="10804208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400" b="1"/>
        </a:p>
      </xdr:txBody>
    </xdr:sp>
    <xdr:clientData/>
  </xdr:oneCellAnchor>
  <xdr:oneCellAnchor>
    <xdr:from>
      <xdr:col>8</xdr:col>
      <xdr:colOff>204796</xdr:colOff>
      <xdr:row>64</xdr:row>
      <xdr:rowOff>71438</xdr:rowOff>
    </xdr:from>
    <xdr:ext cx="65" cy="21916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F4B78BA-0681-45D9-A18E-41C8618B32F3}"/>
            </a:ext>
          </a:extLst>
        </xdr:cNvPr>
        <xdr:cNvSpPr txBox="1"/>
      </xdr:nvSpPr>
      <xdr:spPr>
        <a:xfrm>
          <a:off x="7344736" y="11775758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400" b="1"/>
        </a:p>
      </xdr:txBody>
    </xdr:sp>
    <xdr:clientData/>
  </xdr:oneCellAnchor>
  <xdr:oneCellAnchor>
    <xdr:from>
      <xdr:col>2</xdr:col>
      <xdr:colOff>323853</xdr:colOff>
      <xdr:row>62</xdr:row>
      <xdr:rowOff>23818</xdr:rowOff>
    </xdr:from>
    <xdr:ext cx="65" cy="21916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3D26F5-E4F3-43A1-B52B-43699538BD6B}"/>
            </a:ext>
          </a:extLst>
        </xdr:cNvPr>
        <xdr:cNvSpPr txBox="1"/>
      </xdr:nvSpPr>
      <xdr:spPr>
        <a:xfrm>
          <a:off x="2579373" y="11377618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400" b="1"/>
        </a:p>
      </xdr:txBody>
    </xdr:sp>
    <xdr:clientData/>
  </xdr:oneCellAnchor>
  <xdr:oneCellAnchor>
    <xdr:from>
      <xdr:col>3</xdr:col>
      <xdr:colOff>42870</xdr:colOff>
      <xdr:row>65</xdr:row>
      <xdr:rowOff>38100</xdr:rowOff>
    </xdr:from>
    <xdr:ext cx="65" cy="21916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95E8138-1D49-44B9-93CD-CAD4E15E4F70}"/>
            </a:ext>
          </a:extLst>
        </xdr:cNvPr>
        <xdr:cNvSpPr txBox="1"/>
      </xdr:nvSpPr>
      <xdr:spPr>
        <a:xfrm>
          <a:off x="3121350" y="11955780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400" b="1">
            <a:solidFill>
              <a:srgbClr val="0070C0"/>
            </a:solidFill>
          </a:endParaRPr>
        </a:p>
      </xdr:txBody>
    </xdr:sp>
    <xdr:clientData/>
  </xdr:oneCellAnchor>
  <xdr:oneCellAnchor>
    <xdr:from>
      <xdr:col>2</xdr:col>
      <xdr:colOff>323853</xdr:colOff>
      <xdr:row>95</xdr:row>
      <xdr:rowOff>23818</xdr:rowOff>
    </xdr:from>
    <xdr:ext cx="65" cy="21916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D07F913-D2DC-43FB-AF0C-8116DA854A52}"/>
            </a:ext>
          </a:extLst>
        </xdr:cNvPr>
        <xdr:cNvSpPr txBox="1"/>
      </xdr:nvSpPr>
      <xdr:spPr>
        <a:xfrm>
          <a:off x="2846073" y="11362378"/>
          <a:ext cx="65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400" b="1"/>
        </a:p>
      </xdr:txBody>
    </xdr:sp>
    <xdr:clientData/>
  </xdr:oneCellAnchor>
  <xdr:twoCellAnchor>
    <xdr:from>
      <xdr:col>0</xdr:col>
      <xdr:colOff>731520</xdr:colOff>
      <xdr:row>106</xdr:row>
      <xdr:rowOff>30480</xdr:rowOff>
    </xdr:from>
    <xdr:to>
      <xdr:col>4</xdr:col>
      <xdr:colOff>647700</xdr:colOff>
      <xdr:row>121</xdr:row>
      <xdr:rowOff>30480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39B3DD0-08C0-DF51-9CD6-47D8256F4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358140</xdr:colOff>
      <xdr:row>140</xdr:row>
      <xdr:rowOff>7620</xdr:rowOff>
    </xdr:from>
    <xdr:to>
      <xdr:col>4</xdr:col>
      <xdr:colOff>274320</xdr:colOff>
      <xdr:row>155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3DC6A8-4D33-A675-4557-2CF2433E3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139"/>
  <sheetViews>
    <sheetView tabSelected="1" topLeftCell="A116" workbookViewId="0">
      <selection activeCell="E150" sqref="E150"/>
    </sheetView>
  </sheetViews>
  <sheetFormatPr defaultRowHeight="14.4" x14ac:dyDescent="0.3"/>
  <cols>
    <col min="1" max="1" width="20.77734375" customWidth="1"/>
    <col min="2" max="2" width="18.33203125" customWidth="1"/>
    <col min="3" max="3" width="14.77734375" customWidth="1"/>
    <col min="4" max="4" width="14" customWidth="1"/>
    <col min="5" max="5" width="18.21875" customWidth="1"/>
    <col min="6" max="6" width="16" customWidth="1"/>
    <col min="7" max="7" width="15.33203125" customWidth="1"/>
    <col min="8" max="8" width="14" customWidth="1"/>
    <col min="9" max="9" width="14.33203125" customWidth="1"/>
    <col min="10" max="10" width="12.33203125" customWidth="1"/>
    <col min="11" max="11" width="11.6640625" customWidth="1"/>
    <col min="12" max="12" width="12.109375" customWidth="1"/>
  </cols>
  <sheetData>
    <row r="2" spans="1:42" s="57" customFormat="1" x14ac:dyDescent="0.3">
      <c r="A2" s="56" t="s">
        <v>15</v>
      </c>
    </row>
    <row r="4" spans="1:42" x14ac:dyDescent="0.3">
      <c r="A4" s="1" t="s">
        <v>0</v>
      </c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42" x14ac:dyDescent="0.3">
      <c r="A5" s="4">
        <v>1</v>
      </c>
      <c r="B5" s="5">
        <v>-5.818181818181823E-2</v>
      </c>
      <c r="C5" s="6">
        <v>-5.6772908366533724E-2</v>
      </c>
      <c r="D5" s="6">
        <v>5.9296482412060286E-2</v>
      </c>
      <c r="E5" s="6">
        <v>0.13422818791946314</v>
      </c>
      <c r="F5" s="6">
        <v>-3.5847299813780237E-2</v>
      </c>
    </row>
    <row r="6" spans="1:42" x14ac:dyDescent="0.3">
      <c r="A6" s="4">
        <f>A5+1</f>
        <v>2</v>
      </c>
      <c r="B6" s="5">
        <v>-8.4942084942084856E-2</v>
      </c>
      <c r="C6" s="6">
        <v>-0.11087645195353756</v>
      </c>
      <c r="D6" s="6">
        <v>3.4788108791903791E-2</v>
      </c>
      <c r="E6" s="6">
        <v>6.4431295200525998E-2</v>
      </c>
      <c r="F6" s="6">
        <v>-6.2288749396430003E-3</v>
      </c>
    </row>
    <row r="7" spans="1:42" x14ac:dyDescent="0.3">
      <c r="A7" s="4">
        <f t="shared" ref="A7:A39" si="0">A6+1</f>
        <v>3</v>
      </c>
      <c r="B7" s="5">
        <v>4.1139240506328986E-2</v>
      </c>
      <c r="C7" s="6">
        <v>9.7387173396674617E-2</v>
      </c>
      <c r="D7" s="6">
        <v>3.6674816625916956E-2</v>
      </c>
      <c r="E7" s="6">
        <v>-3.4589252625077234E-2</v>
      </c>
      <c r="F7" s="6">
        <v>0.15132360886007501</v>
      </c>
    </row>
    <row r="8" spans="1:42" x14ac:dyDescent="0.3">
      <c r="A8" s="4">
        <f t="shared" si="0"/>
        <v>4</v>
      </c>
      <c r="B8" s="5">
        <v>-2.127659574468076E-2</v>
      </c>
      <c r="C8" s="6">
        <v>3.7878787878787838E-2</v>
      </c>
      <c r="D8" s="6">
        <v>-9.1391509433962938E-3</v>
      </c>
      <c r="E8" s="6">
        <v>-4.2866282789507354E-2</v>
      </c>
      <c r="F8" s="6">
        <v>-2.4707091469681398E-2</v>
      </c>
    </row>
    <row r="9" spans="1:42" x14ac:dyDescent="0.3">
      <c r="A9" s="4">
        <f t="shared" si="0"/>
        <v>5</v>
      </c>
      <c r="B9" s="5">
        <v>9.2132505175983495E-2</v>
      </c>
      <c r="C9" s="6">
        <v>7.1949947862356575E-2</v>
      </c>
      <c r="D9" s="6">
        <v>-2.9455519190717108E-2</v>
      </c>
      <c r="E9" s="6">
        <v>6.6844919786094832E-4</v>
      </c>
      <c r="F9" s="6">
        <v>6.5626681011296303E-2</v>
      </c>
    </row>
    <row r="10" spans="1:42" x14ac:dyDescent="0.3">
      <c r="A10" s="4">
        <f t="shared" si="0"/>
        <v>6</v>
      </c>
      <c r="B10" s="5">
        <v>-3.1279620853080572E-2</v>
      </c>
      <c r="C10" s="6">
        <v>-1.9455252918287869E-2</v>
      </c>
      <c r="D10" s="6">
        <v>4.8436541998773931E-2</v>
      </c>
      <c r="E10" s="6">
        <v>5.6780227120908459E-2</v>
      </c>
      <c r="F10" s="6">
        <v>-1.13932357395255E-2</v>
      </c>
      <c r="H10" s="12" t="s">
        <v>9</v>
      </c>
    </row>
    <row r="11" spans="1:42" x14ac:dyDescent="0.3">
      <c r="A11" s="4">
        <f t="shared" si="0"/>
        <v>7</v>
      </c>
      <c r="B11" s="5">
        <v>-6.8493150684931781E-3</v>
      </c>
      <c r="C11" s="6">
        <v>-2.9761904761904127E-3</v>
      </c>
      <c r="D11" s="6">
        <v>-1.6666666666666673E-2</v>
      </c>
      <c r="E11" s="6">
        <v>9.9241466498103684E-2</v>
      </c>
      <c r="F11" s="6">
        <v>-2.1221695629269999E-3</v>
      </c>
      <c r="H11" s="7" cm="1">
        <f t="array" ref="H11:AP15">TRANSPOSE(B5:F39)</f>
        <v>-5.818181818181823E-2</v>
      </c>
      <c r="I11" s="7">
        <v>-8.4942084942084856E-2</v>
      </c>
      <c r="J11" s="7">
        <v>4.1139240506328986E-2</v>
      </c>
      <c r="K11" s="7">
        <v>-2.127659574468076E-2</v>
      </c>
      <c r="L11" s="7">
        <v>9.2132505175983495E-2</v>
      </c>
      <c r="M11" s="7">
        <v>-3.1279620853080572E-2</v>
      </c>
      <c r="N11" s="7">
        <v>-6.8493150684931781E-3</v>
      </c>
      <c r="O11" s="7">
        <v>0</v>
      </c>
      <c r="P11" s="7">
        <v>8.7684729064039291E-2</v>
      </c>
      <c r="Q11" s="7">
        <v>0.11141304347826092</v>
      </c>
      <c r="R11" s="7">
        <v>6.3569682151589341E-2</v>
      </c>
      <c r="S11" s="7">
        <v>4.1379310344827516E-2</v>
      </c>
      <c r="T11" s="7">
        <v>-3.6423841059602592E-2</v>
      </c>
      <c r="U11" s="7">
        <v>0.12638411607483768</v>
      </c>
      <c r="V11" s="7">
        <v>0</v>
      </c>
      <c r="W11" s="7">
        <v>0.11762711864406776</v>
      </c>
      <c r="X11" s="7">
        <v>-8.1892629663329088E-3</v>
      </c>
      <c r="Y11" s="7">
        <v>-5.198776758409838E-3</v>
      </c>
      <c r="Z11" s="7">
        <v>1.2296341838303061E-2</v>
      </c>
      <c r="AA11" s="7">
        <v>3.0671120558760947E-2</v>
      </c>
      <c r="AB11" s="7">
        <v>-6.3936358279316388E-2</v>
      </c>
      <c r="AC11" s="7">
        <v>4.501101668240489E-2</v>
      </c>
      <c r="AD11" s="7">
        <v>0.11144578313252998</v>
      </c>
      <c r="AE11" s="7">
        <v>9.5392953929539379E-2</v>
      </c>
      <c r="AF11" s="7">
        <v>5.0470064324591765E-2</v>
      </c>
      <c r="AG11" s="7">
        <v>-7.9604333490343918E-2</v>
      </c>
      <c r="AH11" s="7">
        <v>2.9682702149437148E-2</v>
      </c>
      <c r="AI11" s="7">
        <v>-3.1560636182902661E-2</v>
      </c>
      <c r="AJ11" s="7">
        <v>2.4377726456248468E-2</v>
      </c>
      <c r="AK11" s="7">
        <v>-1.4278557114228464E-2</v>
      </c>
      <c r="AL11" s="7">
        <v>0.10648030495552725</v>
      </c>
      <c r="AM11" s="7">
        <v>-3.9963252181901748E-2</v>
      </c>
      <c r="AN11" s="7">
        <v>0.10861244019138772</v>
      </c>
      <c r="AO11" s="7">
        <v>5.7833405265429426E-2</v>
      </c>
      <c r="AP11" s="7">
        <v>7.180742554059559E-2</v>
      </c>
    </row>
    <row r="12" spans="1:42" x14ac:dyDescent="0.3">
      <c r="A12" s="4">
        <f t="shared" si="0"/>
        <v>8</v>
      </c>
      <c r="B12" s="5">
        <v>0</v>
      </c>
      <c r="C12" s="6">
        <v>0.17810945273631831</v>
      </c>
      <c r="D12" s="6">
        <v>7.2554267023490854E-2</v>
      </c>
      <c r="E12" s="6">
        <v>3.9677975848188482E-2</v>
      </c>
      <c r="F12" s="6">
        <v>-1.0881392818280702E-2</v>
      </c>
      <c r="H12" s="7">
        <v>-5.6772908366533724E-2</v>
      </c>
      <c r="I12" s="7">
        <v>-0.11087645195353756</v>
      </c>
      <c r="J12" s="7">
        <v>9.7387173396674617E-2</v>
      </c>
      <c r="K12" s="7">
        <v>3.7878787878787838E-2</v>
      </c>
      <c r="L12" s="7">
        <v>7.1949947862356575E-2</v>
      </c>
      <c r="M12" s="7">
        <v>-1.9455252918287869E-2</v>
      </c>
      <c r="N12" s="7">
        <v>-2.9761904761904127E-3</v>
      </c>
      <c r="O12" s="7">
        <v>0.17810945273631831</v>
      </c>
      <c r="P12" s="7">
        <v>1.6047297297297255E-2</v>
      </c>
      <c r="Q12" s="7">
        <v>-1.9950124688279322E-2</v>
      </c>
      <c r="R12" s="7">
        <v>0.14503816793893137</v>
      </c>
      <c r="S12" s="7">
        <v>2.7022222222222274E-2</v>
      </c>
      <c r="T12" s="7">
        <v>0.11035139345681144</v>
      </c>
      <c r="U12" s="7">
        <v>4.7756385272949238E-2</v>
      </c>
      <c r="V12" s="7">
        <v>2.6336019838809746E-2</v>
      </c>
      <c r="W12" s="7">
        <v>2.9622828424384531E-2</v>
      </c>
      <c r="X12" s="7">
        <v>7.9177715720554681E-2</v>
      </c>
      <c r="Y12" s="7">
        <v>4.6774088329310376E-2</v>
      </c>
      <c r="Z12" s="7">
        <v>-5.5050064398188478E-2</v>
      </c>
      <c r="AA12" s="7">
        <v>5.2761167780507735E-4</v>
      </c>
      <c r="AB12" s="7">
        <v>-4.4493759887502128E-2</v>
      </c>
      <c r="AC12" s="7">
        <v>9.6580587301952292E-2</v>
      </c>
      <c r="AD12" s="7">
        <v>2.491244993394431E-2</v>
      </c>
      <c r="AE12" s="7">
        <v>8.6956521739130391E-2</v>
      </c>
      <c r="AF12" s="7">
        <v>0.19294117647058831</v>
      </c>
      <c r="AG12" s="7">
        <v>8.2051282051281982E-2</v>
      </c>
      <c r="AH12" s="7">
        <v>6.5621582209259835E-3</v>
      </c>
      <c r="AI12" s="7">
        <v>-6.7366896052154998E-2</v>
      </c>
      <c r="AJ12" s="7">
        <v>-1.5533980582523941E-3</v>
      </c>
      <c r="AK12" s="7">
        <v>2.0225593154414606E-2</v>
      </c>
      <c r="AL12" s="7">
        <v>3.6980556614563433E-2</v>
      </c>
      <c r="AM12" s="7">
        <v>-3.8602941176470618E-2</v>
      </c>
      <c r="AN12" s="7">
        <v>6.0420650095602366E-2</v>
      </c>
      <c r="AO12" s="7">
        <v>4.6880634691669311E-3</v>
      </c>
      <c r="AP12" s="7">
        <v>2.8356066044508226E-2</v>
      </c>
    </row>
    <row r="13" spans="1:42" x14ac:dyDescent="0.3">
      <c r="A13" s="4">
        <f t="shared" si="0"/>
        <v>9</v>
      </c>
      <c r="B13" s="5">
        <v>8.7684729064039291E-2</v>
      </c>
      <c r="C13" s="6">
        <v>1.6047297297297255E-2</v>
      </c>
      <c r="D13" s="6">
        <v>-1.0535070695869213E-2</v>
      </c>
      <c r="E13" s="6">
        <v>-8.8495575221229201E-4</v>
      </c>
      <c r="F13" s="6">
        <v>9.4774477447744726E-2</v>
      </c>
      <c r="H13" s="7">
        <v>5.9296482412060286E-2</v>
      </c>
      <c r="I13" s="7">
        <v>3.4788108791903791E-2</v>
      </c>
      <c r="J13" s="7">
        <v>3.6674816625916956E-2</v>
      </c>
      <c r="K13" s="7">
        <v>-9.1391509433962938E-3</v>
      </c>
      <c r="L13" s="7">
        <v>-2.9455519190717108E-2</v>
      </c>
      <c r="M13" s="7">
        <v>4.8436541998773931E-2</v>
      </c>
      <c r="N13" s="7">
        <v>-1.6666666666666673E-2</v>
      </c>
      <c r="O13" s="7">
        <v>7.2554267023490854E-2</v>
      </c>
      <c r="P13" s="7">
        <v>-1.0535070695869213E-2</v>
      </c>
      <c r="Q13" s="7">
        <v>3.4743625665452568E-2</v>
      </c>
      <c r="R13" s="7">
        <v>-2.7078256160303661E-3</v>
      </c>
      <c r="S13" s="7">
        <v>1.1403746945424972E-2</v>
      </c>
      <c r="T13" s="7">
        <v>5.7181208053691347E-2</v>
      </c>
      <c r="U13" s="7">
        <v>1.955307262569822E-2</v>
      </c>
      <c r="V13" s="7">
        <v>-2.9389788293897878E-2</v>
      </c>
      <c r="W13" s="7">
        <v>6.5178342314600957E-2</v>
      </c>
      <c r="X13" s="7">
        <v>0.12457239219465201</v>
      </c>
      <c r="Y13" s="7">
        <v>0.197578180108158</v>
      </c>
      <c r="Z13" s="7">
        <v>0.12592116538131901</v>
      </c>
      <c r="AA13" s="7">
        <v>3.1948214658592634E-2</v>
      </c>
      <c r="AB13" s="7">
        <v>-9.8543099959530644E-2</v>
      </c>
      <c r="AC13" s="7">
        <v>0.134792368125701</v>
      </c>
      <c r="AD13" s="7">
        <v>1.6268980477223426E-2</v>
      </c>
      <c r="AE13" s="7">
        <v>6.1472785485592214E-2</v>
      </c>
      <c r="AF13" s="7">
        <v>-3.5592197868489765E-2</v>
      </c>
      <c r="AG13" s="7">
        <v>-2.0642201834862428E-2</v>
      </c>
      <c r="AH13" s="7">
        <v>3.278688524590162E-2</v>
      </c>
      <c r="AI13" s="7">
        <v>-3.2982890125747302E-2</v>
      </c>
      <c r="AJ13" s="7">
        <v>-1.9185674696226788E-2</v>
      </c>
      <c r="AK13" s="7">
        <v>4.3903499239295873E-2</v>
      </c>
      <c r="AL13" s="7">
        <v>-4.1640641265876088E-3</v>
      </c>
      <c r="AM13" s="7">
        <v>-2.383441354798245E-2</v>
      </c>
      <c r="AN13" s="7">
        <v>1.19940029985008E-2</v>
      </c>
      <c r="AO13" s="7">
        <v>4.910052910052911E-2</v>
      </c>
      <c r="AP13" s="7">
        <v>2.9453298365947164E-2</v>
      </c>
    </row>
    <row r="14" spans="1:42" x14ac:dyDescent="0.3">
      <c r="A14" s="4">
        <f t="shared" si="0"/>
        <v>10</v>
      </c>
      <c r="B14" s="5">
        <v>0.11141304347826092</v>
      </c>
      <c r="C14" s="6">
        <v>-1.9950124688279322E-2</v>
      </c>
      <c r="D14" s="6">
        <v>3.4743625665452568E-2</v>
      </c>
      <c r="E14" s="6">
        <v>-1.4614703277236456E-2</v>
      </c>
      <c r="F14" s="6">
        <v>3.652715671004373E-2</v>
      </c>
      <c r="H14" s="7">
        <v>0.13422818791946314</v>
      </c>
      <c r="I14" s="7">
        <v>6.4431295200525998E-2</v>
      </c>
      <c r="J14" s="7">
        <v>-3.4589252625077234E-2</v>
      </c>
      <c r="K14" s="7">
        <v>-4.2866282789507354E-2</v>
      </c>
      <c r="L14" s="7">
        <v>6.6844919786094832E-4</v>
      </c>
      <c r="M14" s="7">
        <v>5.6780227120908459E-2</v>
      </c>
      <c r="N14" s="7">
        <v>9.9241466498103684E-2</v>
      </c>
      <c r="O14" s="7">
        <v>3.9677975848188482E-2</v>
      </c>
      <c r="P14" s="7">
        <v>-8.8495575221229201E-4</v>
      </c>
      <c r="Q14" s="7">
        <v>-1.4614703277236456E-2</v>
      </c>
      <c r="R14" s="7">
        <v>-6.1797752808988443E-3</v>
      </c>
      <c r="S14" s="7">
        <v>9.4120972300734823E-2</v>
      </c>
      <c r="T14" s="7">
        <v>5.3474554378713519E-2</v>
      </c>
      <c r="U14" s="7">
        <v>-4.0706228543403722E-2</v>
      </c>
      <c r="V14" s="7">
        <v>-8.9468302658485266E-3</v>
      </c>
      <c r="W14" s="7">
        <v>6.0098013928295023E-2</v>
      </c>
      <c r="X14" s="7">
        <v>8.5158150851581502E-2</v>
      </c>
      <c r="Y14" s="7">
        <v>0.1</v>
      </c>
      <c r="Z14" s="7">
        <v>0.11169995923359145</v>
      </c>
      <c r="AA14" s="7">
        <v>2.9336266960029361E-2</v>
      </c>
      <c r="AB14" s="7">
        <v>-0.15176344852155332</v>
      </c>
      <c r="AC14" s="7">
        <v>9.5758084838303281E-2</v>
      </c>
      <c r="AD14" s="7">
        <v>6.1326178612495265E-2</v>
      </c>
      <c r="AE14" s="7">
        <v>0.18634886240520043</v>
      </c>
      <c r="AF14" s="7">
        <v>8.5540334855403202E-2</v>
      </c>
      <c r="AG14" s="7">
        <v>7.1508693213684929E-2</v>
      </c>
      <c r="AH14" s="7">
        <v>4.0303585448835361E-2</v>
      </c>
      <c r="AI14" s="7">
        <v>-8.1006289308176077E-2</v>
      </c>
      <c r="AJ14" s="7">
        <v>-2.7374760470845878E-2</v>
      </c>
      <c r="AK14" s="7">
        <v>1.6324233042499248E-2</v>
      </c>
      <c r="AL14" s="7">
        <v>-2.9908612572694497E-2</v>
      </c>
      <c r="AM14" s="7">
        <v>-2.3408506994005145E-2</v>
      </c>
      <c r="AN14" s="7">
        <v>8.0093539900613908E-2</v>
      </c>
      <c r="AO14" s="7">
        <v>3.0852503382949946E-2</v>
      </c>
      <c r="AP14" s="7">
        <v>3.7280126017327241E-2</v>
      </c>
    </row>
    <row r="15" spans="1:42" x14ac:dyDescent="0.3">
      <c r="A15" s="4">
        <f t="shared" si="0"/>
        <v>11</v>
      </c>
      <c r="B15" s="5">
        <v>6.3569682151589341E-2</v>
      </c>
      <c r="C15" s="6">
        <v>0.14503816793893137</v>
      </c>
      <c r="D15" s="6">
        <v>-2.7078256160303661E-3</v>
      </c>
      <c r="E15" s="6">
        <v>-6.1797752808988443E-3</v>
      </c>
      <c r="F15" s="6">
        <v>2.6175472612700083E-2</v>
      </c>
      <c r="H15" s="7">
        <v>-3.5847299813780237E-2</v>
      </c>
      <c r="I15" s="7">
        <v>-6.2288749396430003E-3</v>
      </c>
      <c r="J15" s="7">
        <v>0.15132360886007501</v>
      </c>
      <c r="K15" s="7">
        <v>-2.4707091469681398E-2</v>
      </c>
      <c r="L15" s="7">
        <v>6.5626681011296303E-2</v>
      </c>
      <c r="M15" s="7">
        <v>-1.13932357395255E-2</v>
      </c>
      <c r="N15" s="7">
        <v>-2.1221695629269999E-3</v>
      </c>
      <c r="O15" s="7">
        <v>-1.0881392818280702E-2</v>
      </c>
      <c r="P15" s="7">
        <v>9.4774477447744726E-2</v>
      </c>
      <c r="Q15" s="7">
        <v>3.652715671004373E-2</v>
      </c>
      <c r="R15" s="7">
        <v>2.6175472612700083E-2</v>
      </c>
      <c r="S15" s="7">
        <v>6.2281530467642801E-2</v>
      </c>
      <c r="T15" s="7">
        <v>0.127998133457769</v>
      </c>
      <c r="U15" s="7">
        <v>9.6232410349523262E-2</v>
      </c>
      <c r="V15" s="7">
        <v>-5.3830227743271106E-2</v>
      </c>
      <c r="W15" s="7">
        <v>-2.2253829321663102E-2</v>
      </c>
      <c r="X15" s="7">
        <v>0.14708905626938401</v>
      </c>
      <c r="Y15" s="7">
        <v>5.015398152221736E-2</v>
      </c>
      <c r="Z15" s="7">
        <v>-2.5136154168412292E-2</v>
      </c>
      <c r="AA15" s="7">
        <v>0.11087236785560817</v>
      </c>
      <c r="AB15" s="7">
        <v>-7.1566731141199283E-2</v>
      </c>
      <c r="AC15" s="7">
        <v>7.2916666666666671E-2</v>
      </c>
      <c r="AD15" s="7">
        <v>0.14718446601941701</v>
      </c>
      <c r="AE15" s="7">
        <v>0.122854442344045</v>
      </c>
      <c r="AF15" s="7">
        <v>0.10600970511384845</v>
      </c>
      <c r="AG15" s="7">
        <v>-2.20249746878163E-2</v>
      </c>
      <c r="AH15" s="7">
        <v>4.8116334122421299E-2</v>
      </c>
      <c r="AI15" s="7">
        <v>-6.1053337806105348E-2</v>
      </c>
      <c r="AJ15" s="7">
        <v>-5.1432654519471099E-2</v>
      </c>
      <c r="AK15" s="7">
        <v>0.13795084929526499</v>
      </c>
      <c r="AL15" s="7">
        <v>0.17569021154535672</v>
      </c>
      <c r="AM15" s="7">
        <v>0.11768831960963699</v>
      </c>
      <c r="AN15" s="7">
        <v>6.4195385076415895E-2</v>
      </c>
      <c r="AO15" s="7">
        <v>-6.3581020590868301E-2</v>
      </c>
      <c r="AP15" s="7">
        <v>5.690326445043422E-2</v>
      </c>
    </row>
    <row r="16" spans="1:42" x14ac:dyDescent="0.3">
      <c r="A16" s="4">
        <f t="shared" si="0"/>
        <v>12</v>
      </c>
      <c r="B16" s="5">
        <v>4.1379310344827516E-2</v>
      </c>
      <c r="C16" s="6">
        <v>2.7022222222222274E-2</v>
      </c>
      <c r="D16" s="6">
        <v>1.1403746945424972E-2</v>
      </c>
      <c r="E16" s="6">
        <v>9.4120972300734823E-2</v>
      </c>
      <c r="F16" s="6">
        <v>6.2281530467642801E-2</v>
      </c>
    </row>
    <row r="17" spans="1:6" x14ac:dyDescent="0.3">
      <c r="A17" s="4">
        <f t="shared" si="0"/>
        <v>13</v>
      </c>
      <c r="B17" s="5">
        <v>-3.6423841059602592E-2</v>
      </c>
      <c r="C17" s="6">
        <v>0.11035139345681144</v>
      </c>
      <c r="D17" s="6">
        <v>5.7181208053691347E-2</v>
      </c>
      <c r="E17" s="6">
        <v>5.3474554378713519E-2</v>
      </c>
      <c r="F17" s="6">
        <v>0.127998133457769</v>
      </c>
    </row>
    <row r="18" spans="1:6" x14ac:dyDescent="0.3">
      <c r="A18" s="4">
        <f t="shared" si="0"/>
        <v>14</v>
      </c>
      <c r="B18" s="5">
        <v>0.12638411607483768</v>
      </c>
      <c r="C18" s="6">
        <v>4.7756385272949238E-2</v>
      </c>
      <c r="D18" s="6">
        <v>1.955307262569822E-2</v>
      </c>
      <c r="E18" s="6">
        <v>-4.0706228543403722E-2</v>
      </c>
      <c r="F18" s="6">
        <v>9.6232410349523262E-2</v>
      </c>
    </row>
    <row r="19" spans="1:6" x14ac:dyDescent="0.3">
      <c r="A19" s="4">
        <f t="shared" si="0"/>
        <v>15</v>
      </c>
      <c r="B19" s="5">
        <v>0</v>
      </c>
      <c r="C19" s="6">
        <v>2.6336019838809746E-2</v>
      </c>
      <c r="D19" s="6">
        <v>-2.9389788293897878E-2</v>
      </c>
      <c r="E19" s="6">
        <v>-8.9468302658485266E-3</v>
      </c>
      <c r="F19" s="6">
        <v>-5.3830227743271106E-2</v>
      </c>
    </row>
    <row r="20" spans="1:6" x14ac:dyDescent="0.3">
      <c r="A20" s="4">
        <f t="shared" si="0"/>
        <v>16</v>
      </c>
      <c r="B20" s="5">
        <v>0.11762711864406776</v>
      </c>
      <c r="C20" s="6">
        <v>2.9622828424384531E-2</v>
      </c>
      <c r="D20" s="6">
        <v>6.5178342314600957E-2</v>
      </c>
      <c r="E20" s="6">
        <v>6.0098013928295023E-2</v>
      </c>
      <c r="F20" s="6">
        <v>-2.2253829321663102E-2</v>
      </c>
    </row>
    <row r="21" spans="1:6" x14ac:dyDescent="0.3">
      <c r="A21" s="4">
        <f t="shared" si="0"/>
        <v>17</v>
      </c>
      <c r="B21" s="5">
        <v>-8.1892629663329088E-3</v>
      </c>
      <c r="C21" s="6">
        <v>7.9177715720554681E-2</v>
      </c>
      <c r="D21" s="6">
        <v>0.12457239219465201</v>
      </c>
      <c r="E21" s="6">
        <v>8.5158150851581502E-2</v>
      </c>
      <c r="F21" s="6">
        <v>0.14708905626938401</v>
      </c>
    </row>
    <row r="22" spans="1:6" x14ac:dyDescent="0.3">
      <c r="A22" s="4">
        <f t="shared" si="0"/>
        <v>18</v>
      </c>
      <c r="B22" s="5">
        <v>-5.198776758409838E-3</v>
      </c>
      <c r="C22" s="6">
        <v>4.6774088329310376E-2</v>
      </c>
      <c r="D22" s="6">
        <v>0.197578180108158</v>
      </c>
      <c r="E22" s="6">
        <v>0.1</v>
      </c>
      <c r="F22" s="6">
        <v>5.015398152221736E-2</v>
      </c>
    </row>
    <row r="23" spans="1:6" x14ac:dyDescent="0.3">
      <c r="A23" s="4">
        <f t="shared" si="0"/>
        <v>19</v>
      </c>
      <c r="B23" s="5">
        <v>1.2296341838303061E-2</v>
      </c>
      <c r="C23" s="6">
        <v>-5.5050064398188478E-2</v>
      </c>
      <c r="D23" s="6">
        <v>0.12592116538131901</v>
      </c>
      <c r="E23" s="6">
        <v>0.11169995923359145</v>
      </c>
      <c r="F23" s="6">
        <v>-2.5136154168412292E-2</v>
      </c>
    </row>
    <row r="24" spans="1:6" x14ac:dyDescent="0.3">
      <c r="A24" s="4">
        <f t="shared" si="0"/>
        <v>20</v>
      </c>
      <c r="B24" s="5">
        <v>3.0671120558760947E-2</v>
      </c>
      <c r="C24" s="6">
        <v>5.2761167780507735E-4</v>
      </c>
      <c r="D24" s="6">
        <v>3.1948214658592634E-2</v>
      </c>
      <c r="E24" s="6">
        <v>2.9336266960029361E-2</v>
      </c>
      <c r="F24" s="6">
        <v>0.11087236785560817</v>
      </c>
    </row>
    <row r="25" spans="1:6" x14ac:dyDescent="0.3">
      <c r="A25" s="4">
        <f t="shared" si="0"/>
        <v>21</v>
      </c>
      <c r="B25" s="5">
        <v>-6.3936358279316388E-2</v>
      </c>
      <c r="C25" s="6">
        <v>-4.4493759887502128E-2</v>
      </c>
      <c r="D25" s="6">
        <v>-9.8543099959530644E-2</v>
      </c>
      <c r="E25" s="6">
        <v>-0.15176344852155332</v>
      </c>
      <c r="F25" s="6">
        <v>-7.1566731141199283E-2</v>
      </c>
    </row>
    <row r="26" spans="1:6" x14ac:dyDescent="0.3">
      <c r="A26" s="4">
        <f t="shared" si="0"/>
        <v>22</v>
      </c>
      <c r="B26" s="5">
        <v>4.501101668240489E-2</v>
      </c>
      <c r="C26" s="6">
        <v>9.6580587301952292E-2</v>
      </c>
      <c r="D26" s="6">
        <v>0.134792368125701</v>
      </c>
      <c r="E26" s="6">
        <v>9.5758084838303281E-2</v>
      </c>
      <c r="F26" s="6">
        <v>7.2916666666666671E-2</v>
      </c>
    </row>
    <row r="27" spans="1:6" x14ac:dyDescent="0.3">
      <c r="A27" s="4">
        <f t="shared" si="0"/>
        <v>23</v>
      </c>
      <c r="B27" s="5">
        <v>0.11144578313252998</v>
      </c>
      <c r="C27" s="6">
        <v>2.491244993394431E-2</v>
      </c>
      <c r="D27" s="6">
        <v>1.6268980477223426E-2</v>
      </c>
      <c r="E27" s="6">
        <v>6.1326178612495265E-2</v>
      </c>
      <c r="F27" s="6">
        <v>0.14718446601941701</v>
      </c>
    </row>
    <row r="28" spans="1:6" x14ac:dyDescent="0.3">
      <c r="A28" s="4">
        <f t="shared" si="0"/>
        <v>24</v>
      </c>
      <c r="B28" s="5">
        <v>9.5392953929539379E-2</v>
      </c>
      <c r="C28" s="6">
        <v>8.6956521739130391E-2</v>
      </c>
      <c r="D28" s="6">
        <v>6.1472785485592214E-2</v>
      </c>
      <c r="E28" s="6">
        <v>0.18634886240520043</v>
      </c>
      <c r="F28" s="6">
        <v>0.122854442344045</v>
      </c>
    </row>
    <row r="29" spans="1:6" x14ac:dyDescent="0.3">
      <c r="A29" s="4">
        <f t="shared" si="0"/>
        <v>25</v>
      </c>
      <c r="B29" s="5">
        <v>5.0470064324591765E-2</v>
      </c>
      <c r="C29" s="6">
        <v>0.19294117647058831</v>
      </c>
      <c r="D29" s="6">
        <v>-3.5592197868489765E-2</v>
      </c>
      <c r="E29" s="6">
        <v>8.5540334855403202E-2</v>
      </c>
      <c r="F29" s="6">
        <v>0.10600970511384845</v>
      </c>
    </row>
    <row r="30" spans="1:6" x14ac:dyDescent="0.3">
      <c r="A30" s="4">
        <f t="shared" si="0"/>
        <v>26</v>
      </c>
      <c r="B30" s="5">
        <v>-7.9604333490343918E-2</v>
      </c>
      <c r="C30" s="6">
        <v>8.2051282051281982E-2</v>
      </c>
      <c r="D30" s="6">
        <v>-2.0642201834862428E-2</v>
      </c>
      <c r="E30" s="6">
        <v>7.1508693213684929E-2</v>
      </c>
      <c r="F30" s="6">
        <v>-2.20249746878163E-2</v>
      </c>
    </row>
    <row r="31" spans="1:6" x14ac:dyDescent="0.3">
      <c r="A31" s="4">
        <f t="shared" si="0"/>
        <v>27</v>
      </c>
      <c r="B31" s="5">
        <v>2.9682702149437148E-2</v>
      </c>
      <c r="C31" s="6">
        <v>6.5621582209259835E-3</v>
      </c>
      <c r="D31" s="6">
        <v>3.278688524590162E-2</v>
      </c>
      <c r="E31" s="6">
        <v>4.0303585448835361E-2</v>
      </c>
      <c r="F31" s="6">
        <v>4.8116334122421299E-2</v>
      </c>
    </row>
    <row r="32" spans="1:6" x14ac:dyDescent="0.3">
      <c r="A32" s="4">
        <f t="shared" si="0"/>
        <v>28</v>
      </c>
      <c r="B32" s="5">
        <v>-3.1560636182902661E-2</v>
      </c>
      <c r="C32" s="6">
        <v>-6.7366896052154998E-2</v>
      </c>
      <c r="D32" s="6">
        <v>-3.2982890125747302E-2</v>
      </c>
      <c r="E32" s="6">
        <v>-8.1006289308176077E-2</v>
      </c>
      <c r="F32" s="6">
        <v>-6.1053337806105348E-2</v>
      </c>
    </row>
    <row r="33" spans="1:12" x14ac:dyDescent="0.3">
      <c r="A33" s="4">
        <f t="shared" si="0"/>
        <v>29</v>
      </c>
      <c r="B33" s="5">
        <v>2.4377726456248468E-2</v>
      </c>
      <c r="C33" s="6">
        <v>-1.5533980582523941E-3</v>
      </c>
      <c r="D33" s="6">
        <v>-1.9185674696226788E-2</v>
      </c>
      <c r="E33" s="6">
        <v>-2.7374760470845878E-2</v>
      </c>
      <c r="F33" s="6">
        <v>-5.1432654519471099E-2</v>
      </c>
    </row>
    <row r="34" spans="1:12" x14ac:dyDescent="0.3">
      <c r="A34" s="4">
        <f t="shared" si="0"/>
        <v>30</v>
      </c>
      <c r="B34" s="5">
        <v>-1.4278557114228464E-2</v>
      </c>
      <c r="C34" s="6">
        <v>2.0225593154414606E-2</v>
      </c>
      <c r="D34" s="6">
        <v>4.3903499239295873E-2</v>
      </c>
      <c r="E34" s="6">
        <v>1.6324233042499248E-2</v>
      </c>
      <c r="F34" s="6">
        <v>0.13795084929526499</v>
      </c>
    </row>
    <row r="35" spans="1:12" x14ac:dyDescent="0.3">
      <c r="A35" s="4">
        <f t="shared" si="0"/>
        <v>31</v>
      </c>
      <c r="B35" s="5">
        <v>0.10648030495552725</v>
      </c>
      <c r="C35" s="6">
        <v>3.6980556614563433E-2</v>
      </c>
      <c r="D35" s="6">
        <v>-4.1640641265876088E-3</v>
      </c>
      <c r="E35" s="6">
        <v>-2.9908612572694497E-2</v>
      </c>
      <c r="F35" s="6">
        <v>0.17569021154535672</v>
      </c>
    </row>
    <row r="36" spans="1:12" x14ac:dyDescent="0.3">
      <c r="A36" s="4">
        <f t="shared" si="0"/>
        <v>32</v>
      </c>
      <c r="B36" s="5">
        <v>-3.9963252181901748E-2</v>
      </c>
      <c r="C36" s="6">
        <v>-3.8602941176470618E-2</v>
      </c>
      <c r="D36" s="6">
        <v>-2.383441354798245E-2</v>
      </c>
      <c r="E36" s="6">
        <v>-2.3408506994005145E-2</v>
      </c>
      <c r="F36" s="6">
        <v>0.11768831960963699</v>
      </c>
    </row>
    <row r="37" spans="1:12" x14ac:dyDescent="0.3">
      <c r="A37" s="4">
        <f t="shared" si="0"/>
        <v>33</v>
      </c>
      <c r="B37" s="5">
        <v>0.10861244019138772</v>
      </c>
      <c r="C37" s="6">
        <v>6.0420650095602366E-2</v>
      </c>
      <c r="D37" s="6">
        <v>1.19940029985008E-2</v>
      </c>
      <c r="E37" s="6">
        <v>8.0093539900613908E-2</v>
      </c>
      <c r="F37" s="6">
        <v>6.4195385076415895E-2</v>
      </c>
    </row>
    <row r="38" spans="1:12" x14ac:dyDescent="0.3">
      <c r="A38" s="4">
        <f t="shared" si="0"/>
        <v>34</v>
      </c>
      <c r="B38" s="5">
        <v>5.7833405265429426E-2</v>
      </c>
      <c r="C38" s="6">
        <v>4.6880634691669311E-3</v>
      </c>
      <c r="D38" s="6">
        <v>4.910052910052911E-2</v>
      </c>
      <c r="E38" s="6">
        <v>3.0852503382949946E-2</v>
      </c>
      <c r="F38" s="6">
        <v>-6.3581020590868301E-2</v>
      </c>
    </row>
    <row r="39" spans="1:12" x14ac:dyDescent="0.3">
      <c r="A39" s="4">
        <f t="shared" si="0"/>
        <v>35</v>
      </c>
      <c r="B39" s="5">
        <v>7.180742554059559E-2</v>
      </c>
      <c r="C39" s="6">
        <v>2.8356066044508226E-2</v>
      </c>
      <c r="D39" s="6">
        <v>2.9453298365947164E-2</v>
      </c>
      <c r="E39" s="6">
        <v>3.7280126017327241E-2</v>
      </c>
      <c r="F39" s="6">
        <v>5.690326445043422E-2</v>
      </c>
    </row>
    <row r="40" spans="1:12" x14ac:dyDescent="0.3">
      <c r="A40" s="66" t="s">
        <v>6</v>
      </c>
      <c r="B40" s="67">
        <f>AVERAGE(B5:B39)</f>
        <v>2.6963616504042703E-2</v>
      </c>
      <c r="C40" s="67">
        <f>AVERAGE(C5:C39)</f>
        <v>3.2501605976396987E-2</v>
      </c>
      <c r="D40" s="67">
        <f>AVERAGE(D5:D39)</f>
        <v>2.762182715064064E-2</v>
      </c>
      <c r="E40" s="67">
        <f>AVERAGE(E5:E39)</f>
        <v>3.3485771850110001E-2</v>
      </c>
      <c r="F40" s="67">
        <f>AVERAGE(F5:F39)</f>
        <v>4.4471586470996208E-2</v>
      </c>
    </row>
    <row r="43" spans="1:12" x14ac:dyDescent="0.3">
      <c r="A43" s="89" t="s">
        <v>7</v>
      </c>
      <c r="B43" s="90"/>
      <c r="C43" s="90"/>
      <c r="D43" s="90"/>
      <c r="E43" s="90"/>
      <c r="F43" s="91"/>
    </row>
    <row r="44" spans="1:12" x14ac:dyDescent="0.3">
      <c r="A44" s="7"/>
      <c r="B44" s="8" t="s">
        <v>1</v>
      </c>
      <c r="C44" s="8" t="s">
        <v>2</v>
      </c>
      <c r="D44" s="8" t="s">
        <v>3</v>
      </c>
      <c r="E44" s="8" t="s">
        <v>4</v>
      </c>
      <c r="F44" s="8" t="s">
        <v>5</v>
      </c>
    </row>
    <row r="45" spans="1:12" x14ac:dyDescent="0.3">
      <c r="A45" s="10" t="s">
        <v>6</v>
      </c>
      <c r="B45" s="9">
        <f>AVERAGE(B5:B39)</f>
        <v>2.6963616504042703E-2</v>
      </c>
      <c r="C45" s="9">
        <f t="shared" ref="C45:F45" si="1">AVERAGE(C5:C39)</f>
        <v>3.2501605976396987E-2</v>
      </c>
      <c r="D45" s="9">
        <f t="shared" si="1"/>
        <v>2.762182715064064E-2</v>
      </c>
      <c r="E45" s="9">
        <f t="shared" si="1"/>
        <v>3.3485771850110001E-2</v>
      </c>
      <c r="F45" s="9">
        <f t="shared" si="1"/>
        <v>4.4471586470996208E-2</v>
      </c>
    </row>
    <row r="48" spans="1:12" x14ac:dyDescent="0.3">
      <c r="A48" s="100" t="s">
        <v>8</v>
      </c>
      <c r="B48" s="100"/>
      <c r="C48" s="100"/>
      <c r="D48" s="100"/>
      <c r="E48" s="100"/>
      <c r="F48" s="100"/>
      <c r="H48" s="89" t="s">
        <v>25</v>
      </c>
      <c r="I48" s="90"/>
      <c r="J48" s="90"/>
      <c r="K48" s="90"/>
      <c r="L48" s="91"/>
    </row>
    <row r="49" spans="1:12" x14ac:dyDescent="0.3">
      <c r="A49" s="7"/>
      <c r="B49" s="11" t="s">
        <v>1</v>
      </c>
      <c r="C49" s="11" t="s">
        <v>2</v>
      </c>
      <c r="D49" s="11" t="s">
        <v>3</v>
      </c>
      <c r="E49" s="11" t="s">
        <v>4</v>
      </c>
      <c r="F49" s="11" t="s">
        <v>5</v>
      </c>
      <c r="H49" s="8" t="s">
        <v>1</v>
      </c>
      <c r="I49" s="8" t="s">
        <v>2</v>
      </c>
      <c r="J49" s="8" t="s">
        <v>3</v>
      </c>
      <c r="K49" s="41" t="s">
        <v>4</v>
      </c>
      <c r="L49" s="8" t="s">
        <v>5</v>
      </c>
    </row>
    <row r="50" spans="1:12" x14ac:dyDescent="0.3">
      <c r="A50" s="11" t="s">
        <v>1</v>
      </c>
      <c r="B50" s="7">
        <f>_xlfn.COVARIANCE.P(B5:B39,H11:AP11)</f>
        <v>3.6404416142904374E-3</v>
      </c>
      <c r="C50" s="7">
        <f>_xlfn.COVARIANCE.P(C5:C39,H11:AP11)</f>
        <v>1.2511951211760363E-3</v>
      </c>
      <c r="D50" s="7">
        <f>_xlfn.COVARIANCE.P(D5:D39,H11:AP11)</f>
        <v>1.2790738397385428E-4</v>
      </c>
      <c r="E50" s="7">
        <f>_xlfn.COVARIANCE.P(E5:E39,H11:AP11)</f>
        <v>1.72928517419202E-4</v>
      </c>
      <c r="F50" s="7">
        <f>_xlfn.COVARIANCE.P(F5:F39,H11:AP11)</f>
        <v>1.7584238186442369E-3</v>
      </c>
      <c r="H50" s="7">
        <f>_xlfn.STDEV.P(B5:B39)</f>
        <v>6.0336072247789196E-2</v>
      </c>
      <c r="I50" s="7">
        <f t="shared" ref="I50:L50" si="2">_xlfn.STDEV.P(C5:C39)</f>
        <v>6.6001046332614846E-2</v>
      </c>
      <c r="J50" s="7">
        <f t="shared" si="2"/>
        <v>5.6553569073811941E-2</v>
      </c>
      <c r="K50" s="7">
        <f t="shared" si="2"/>
        <v>6.5690716292346019E-2</v>
      </c>
      <c r="L50" s="7">
        <f t="shared" si="2"/>
        <v>7.2490614376690701E-2</v>
      </c>
    </row>
    <row r="51" spans="1:12" x14ac:dyDescent="0.3">
      <c r="A51" s="11" t="s">
        <v>2</v>
      </c>
      <c r="B51" s="7">
        <f>_xlfn.COVARIANCE.P(B5:B39,H12:AP12)</f>
        <v>1.2511951211760363E-3</v>
      </c>
      <c r="C51" s="7">
        <f>_xlfn.COVARIANCE.P(C5:C39,H12:AP12)</f>
        <v>4.3561381169999703E-3</v>
      </c>
      <c r="D51" s="7">
        <f>_xlfn.COVARIANCE.P(D5:D39,H12:AP12)</f>
        <v>4.1823798375317009E-4</v>
      </c>
      <c r="E51" s="7">
        <f>_xlfn.COVARIANCE.P(E5:E39,H12:AP12)</f>
        <v>8.1761324910287669E-4</v>
      </c>
      <c r="F51" s="7">
        <f>_xlfn.COVARIANCE.P(F5:F39,H12:AP12)</f>
        <v>1.8562557152899985E-3</v>
      </c>
    </row>
    <row r="52" spans="1:12" x14ac:dyDescent="0.3">
      <c r="A52" s="11" t="s">
        <v>3</v>
      </c>
      <c r="B52" s="7">
        <f>_xlfn.COVARIANCE.P(B5:B39,H13:AP13)</f>
        <v>1.2790738397385428E-4</v>
      </c>
      <c r="C52" s="7">
        <f>_xlfn.COVARIANCE.P(C5:C39,H13:AP13)</f>
        <v>4.1823798375317009E-4</v>
      </c>
      <c r="D52" s="7">
        <f>_xlfn.COVARIANCE.P(D5:D39,H13:AP13)</f>
        <v>3.1983061749864205E-3</v>
      </c>
      <c r="E52" s="7">
        <f>_xlfn.COVARIANCE.P(E5:E39,H13:AP13)</f>
        <v>2.245570114972997E-3</v>
      </c>
      <c r="F52" s="7">
        <f>_xlfn.COVARIANCE.P(F5:F39,H13:AP13)</f>
        <v>7.4239792982215666E-4</v>
      </c>
    </row>
    <row r="53" spans="1:12" x14ac:dyDescent="0.3">
      <c r="A53" s="11" t="s">
        <v>4</v>
      </c>
      <c r="B53" s="7">
        <f>_xlfn.COVARIANCE.P(B5:B39,H14:AP14)</f>
        <v>1.72928517419202E-4</v>
      </c>
      <c r="C53" s="7">
        <f>_xlfn.COVARIANCE.P(C5:C39,H14:AP14)</f>
        <v>8.1761324910287669E-4</v>
      </c>
      <c r="D53" s="7">
        <f>_xlfn.COVARIANCE.P(D5:D39,H14:AP14)</f>
        <v>2.245570114972997E-3</v>
      </c>
      <c r="E53" s="7">
        <f>_xlfn.COVARIANCE.P(E5:E39,H14:AP14)</f>
        <v>4.3152702070014971E-3</v>
      </c>
      <c r="F53" s="7">
        <f>_xlfn.COVARIANCE.P(F5:F39,H14:AP14)</f>
        <v>7.8512365196892046E-4</v>
      </c>
    </row>
    <row r="54" spans="1:12" x14ac:dyDescent="0.3">
      <c r="A54" s="11" t="s">
        <v>5</v>
      </c>
      <c r="B54" s="7">
        <f>_xlfn.COVARIANCE.P(B5:B39,H15:AP15)</f>
        <v>1.7584238186442369E-3</v>
      </c>
      <c r="C54" s="7">
        <f>_xlfn.COVARIANCE.P(C5:C39,H15:AP15)</f>
        <v>1.8562557152899985E-3</v>
      </c>
      <c r="D54" s="7">
        <f>_xlfn.COVARIANCE.P(D5:D39,H15:AP15)</f>
        <v>7.4239792982215666E-4</v>
      </c>
      <c r="E54" s="7">
        <f>_xlfn.COVARIANCE.P(E5:E39,H15:AP15)</f>
        <v>7.8512365196892046E-4</v>
      </c>
      <c r="F54" s="7">
        <f>_xlfn.COVARIANCE.P(F5:F39,H15:AP15)</f>
        <v>5.2548891727100784E-3</v>
      </c>
    </row>
    <row r="56" spans="1:12" s="33" customFormat="1" x14ac:dyDescent="0.3">
      <c r="A56" s="35" t="s">
        <v>17</v>
      </c>
    </row>
    <row r="57" spans="1:12" ht="15" thickBot="1" x14ac:dyDescent="0.35">
      <c r="A57" s="26"/>
      <c r="B57" s="22" t="s">
        <v>10</v>
      </c>
      <c r="C57" s="22"/>
      <c r="D57" s="22"/>
      <c r="E57" s="22"/>
      <c r="F57" s="22"/>
      <c r="G57" s="13"/>
      <c r="H57" s="14"/>
      <c r="I57" s="14"/>
      <c r="J57" s="79" t="s">
        <v>18</v>
      </c>
    </row>
    <row r="58" spans="1:12" x14ac:dyDescent="0.3">
      <c r="A58" s="27"/>
      <c r="B58" s="20" t="s">
        <v>1</v>
      </c>
      <c r="C58" s="20" t="s">
        <v>2</v>
      </c>
      <c r="D58" s="20" t="s">
        <v>3</v>
      </c>
      <c r="E58" s="20" t="s">
        <v>4</v>
      </c>
      <c r="F58" s="20" t="s">
        <v>5</v>
      </c>
      <c r="G58" s="15"/>
      <c r="H58" s="14"/>
      <c r="I58" s="14"/>
      <c r="J58" s="80" cm="1">
        <f t="array" ref="J58">MMULT($B$59:$F$59,TRANSPOSE(B50:F50))</f>
        <v>1.285739907789055E-3</v>
      </c>
    </row>
    <row r="59" spans="1:12" x14ac:dyDescent="0.3">
      <c r="B59" s="87">
        <v>0.11651955148179985</v>
      </c>
      <c r="C59" s="87">
        <v>0.1503413788316128</v>
      </c>
      <c r="D59" s="87">
        <v>0.14263539077709342</v>
      </c>
      <c r="E59" s="87">
        <v>0.24165884906791391</v>
      </c>
      <c r="F59" s="87">
        <v>0.34884482984158005</v>
      </c>
      <c r="G59" s="15"/>
      <c r="H59" s="14"/>
      <c r="I59" s="14"/>
      <c r="J59" s="81" cm="1">
        <f t="array" ref="J59">MMULT($B$59:$F$59,TRANSPOSE(B51:F51))</f>
        <v>1.7054807293805049E-3</v>
      </c>
    </row>
    <row r="60" spans="1:12" x14ac:dyDescent="0.3">
      <c r="A60" s="16"/>
      <c r="B60" s="15"/>
      <c r="C60" s="15"/>
      <c r="D60" s="15"/>
      <c r="E60" s="15"/>
      <c r="F60" s="15"/>
      <c r="G60" s="15"/>
      <c r="H60" s="14"/>
      <c r="I60" s="14"/>
      <c r="J60" s="81" cm="1">
        <f t="array" ref="J60">MMULT($B$59:$F$59,TRANSPOSE(B52:F52))</f>
        <v>1.3356174062522574E-3</v>
      </c>
    </row>
    <row r="61" spans="1:12" x14ac:dyDescent="0.3">
      <c r="A61" s="101" t="s">
        <v>19</v>
      </c>
      <c r="B61" s="102"/>
      <c r="C61" s="27"/>
      <c r="D61" s="28"/>
      <c r="E61" s="15"/>
      <c r="F61" s="15"/>
      <c r="G61" s="29"/>
      <c r="H61" s="15"/>
      <c r="I61" s="15"/>
      <c r="J61" s="81" cm="1">
        <f t="array" ref="J61">MMULT($B$59:$F$59,TRANSPOSE(B53:F53))</f>
        <v>1.7800779857924938E-3</v>
      </c>
    </row>
    <row r="62" spans="1:12" ht="15" thickBot="1" x14ac:dyDescent="0.35">
      <c r="A62" s="16"/>
      <c r="B62" s="14"/>
      <c r="C62" s="30"/>
      <c r="D62" s="30"/>
      <c r="E62" s="15"/>
      <c r="F62" s="15"/>
      <c r="G62" s="16"/>
      <c r="H62" s="18"/>
      <c r="I62" s="31"/>
      <c r="J62" s="82" cm="1">
        <f t="array" ref="J62">MMULT($B$59:$F$59,TRANSPOSE(B54:F54))</f>
        <v>2.6127280145976043E-3</v>
      </c>
    </row>
    <row r="63" spans="1:12" x14ac:dyDescent="0.3">
      <c r="A63" s="16" t="s">
        <v>13</v>
      </c>
      <c r="B63" s="24" t="s">
        <v>11</v>
      </c>
      <c r="C63" s="25" t="s">
        <v>12</v>
      </c>
      <c r="D63" s="15"/>
      <c r="E63" s="15"/>
      <c r="F63" s="68" t="s">
        <v>14</v>
      </c>
      <c r="G63" s="69" t="s">
        <v>38</v>
      </c>
      <c r="H63" s="70" cm="1">
        <f t="array" ref="H63">MMULT(B59:F59,J58:J62)</f>
        <v>1.9383327294454948E-3</v>
      </c>
      <c r="I63" s="14"/>
    </row>
    <row r="64" spans="1:12" x14ac:dyDescent="0.3">
      <c r="B64" s="64">
        <f>SUM(B59:F59)</f>
        <v>1</v>
      </c>
      <c r="C64" s="64">
        <v>1</v>
      </c>
      <c r="E64" s="15"/>
      <c r="F64" s="71"/>
      <c r="G64" s="13"/>
      <c r="H64" s="72"/>
      <c r="I64" s="31"/>
    </row>
    <row r="65" spans="1:11" x14ac:dyDescent="0.3">
      <c r="A65" s="21"/>
      <c r="B65" s="15"/>
      <c r="C65" s="15"/>
      <c r="D65" s="32"/>
      <c r="F65" s="73" t="s">
        <v>24</v>
      </c>
      <c r="G65" s="13" t="s">
        <v>38</v>
      </c>
      <c r="H65" s="74">
        <f>SUMPRODUCT(B45:F45,B59:F59)</f>
        <v>3.5573790968428699E-2</v>
      </c>
      <c r="I65" s="15"/>
    </row>
    <row r="66" spans="1:11" x14ac:dyDescent="0.3">
      <c r="A66" s="21"/>
      <c r="D66" s="15"/>
      <c r="E66" s="15"/>
      <c r="F66" s="71"/>
      <c r="G66" s="15"/>
      <c r="H66" s="75"/>
      <c r="I66" s="15"/>
    </row>
    <row r="67" spans="1:11" ht="15" thickBot="1" x14ac:dyDescent="0.35">
      <c r="B67" s="65"/>
      <c r="C67" s="23"/>
      <c r="D67" s="15"/>
      <c r="E67" s="15"/>
      <c r="F67" s="76" t="s">
        <v>23</v>
      </c>
      <c r="G67" s="77" t="s">
        <v>38</v>
      </c>
      <c r="H67" s="78">
        <f>SQRT(H63)</f>
        <v>4.4026500308853696E-2</v>
      </c>
      <c r="I67" s="15"/>
    </row>
    <row r="68" spans="1:11" x14ac:dyDescent="0.3">
      <c r="B68" s="15"/>
      <c r="C68" s="15"/>
      <c r="D68" s="15"/>
      <c r="E68" s="15"/>
      <c r="F68" s="15"/>
      <c r="G68" s="14"/>
      <c r="H68" s="14"/>
      <c r="I68" s="14"/>
    </row>
    <row r="69" spans="1:11" s="33" customFormat="1" x14ac:dyDescent="0.3">
      <c r="A69" s="92" t="s">
        <v>16</v>
      </c>
      <c r="B69" s="93"/>
      <c r="C69" s="36"/>
      <c r="D69" s="99" t="s">
        <v>21</v>
      </c>
      <c r="E69" s="99"/>
      <c r="F69" s="36"/>
      <c r="G69" s="37"/>
      <c r="H69" s="37"/>
      <c r="I69" s="38"/>
      <c r="J69" s="39"/>
      <c r="K69" s="40"/>
    </row>
    <row r="70" spans="1:11" x14ac:dyDescent="0.3">
      <c r="A70" s="19" t="s">
        <v>20</v>
      </c>
      <c r="B70" s="63">
        <v>0.01</v>
      </c>
      <c r="D70" s="19" t="s">
        <v>22</v>
      </c>
      <c r="E70" s="61">
        <f>(H65-B70)/H67</f>
        <v>0.58087267416269805</v>
      </c>
      <c r="I70" s="15"/>
      <c r="J70" s="14"/>
      <c r="K70" s="14"/>
    </row>
    <row r="71" spans="1:11" x14ac:dyDescent="0.3">
      <c r="D71" s="21"/>
      <c r="E71" s="18"/>
      <c r="I71" s="21"/>
      <c r="J71" s="18"/>
      <c r="K71" s="31"/>
    </row>
    <row r="72" spans="1:11" s="51" customFormat="1" x14ac:dyDescent="0.3">
      <c r="A72" s="51" t="s">
        <v>26</v>
      </c>
    </row>
    <row r="73" spans="1:11" x14ac:dyDescent="0.3">
      <c r="A73" s="23"/>
    </row>
    <row r="74" spans="1:11" x14ac:dyDescent="0.3">
      <c r="A74" s="92" t="s">
        <v>16</v>
      </c>
      <c r="B74" s="93"/>
      <c r="D74" s="94" t="s">
        <v>27</v>
      </c>
      <c r="E74" s="95"/>
    </row>
    <row r="75" spans="1:11" x14ac:dyDescent="0.3">
      <c r="A75" s="19" t="s">
        <v>20</v>
      </c>
      <c r="B75" s="63">
        <v>0.02</v>
      </c>
      <c r="D75" s="19" t="s">
        <v>28</v>
      </c>
      <c r="E75" s="61">
        <f>(H88-B75)/I88</f>
        <v>0.37259692247464221</v>
      </c>
    </row>
    <row r="76" spans="1:11" x14ac:dyDescent="0.3">
      <c r="A76" s="19" t="s">
        <v>20</v>
      </c>
      <c r="B76" s="61">
        <v>0.03</v>
      </c>
      <c r="D76" s="19" t="s">
        <v>29</v>
      </c>
      <c r="E76" s="61">
        <f>(H89-B76)/I89</f>
        <v>0.20067643383953879</v>
      </c>
    </row>
    <row r="77" spans="1:11" x14ac:dyDescent="0.3">
      <c r="A77" s="19" t="s">
        <v>20</v>
      </c>
      <c r="B77" s="61">
        <v>0.04</v>
      </c>
      <c r="D77" s="62" t="s">
        <v>30</v>
      </c>
      <c r="E77" s="61">
        <f>(H90-B77)/I90</f>
        <v>6.1685040324806997E-2</v>
      </c>
      <c r="F77" s="16"/>
      <c r="G77" s="18"/>
      <c r="H77" s="31"/>
    </row>
    <row r="78" spans="1:11" x14ac:dyDescent="0.3">
      <c r="D78" s="15"/>
      <c r="F78" s="15"/>
      <c r="G78" s="14"/>
      <c r="H78" s="14"/>
    </row>
    <row r="79" spans="1:11" x14ac:dyDescent="0.3">
      <c r="A79" s="16"/>
      <c r="B79" s="16"/>
      <c r="C79" s="18"/>
      <c r="D79" s="31"/>
      <c r="F79" s="21"/>
      <c r="G79" s="18"/>
      <c r="H79" s="31"/>
    </row>
    <row r="80" spans="1:11" x14ac:dyDescent="0.3">
      <c r="A80" s="34"/>
      <c r="B80" s="96" t="s">
        <v>10</v>
      </c>
      <c r="C80" s="97"/>
      <c r="D80" s="97"/>
      <c r="E80" s="97"/>
      <c r="F80" s="98"/>
    </row>
    <row r="81" spans="1:9" x14ac:dyDescent="0.3">
      <c r="A81" s="42"/>
      <c r="B81" s="44" t="s">
        <v>1</v>
      </c>
      <c r="C81" s="44" t="s">
        <v>2</v>
      </c>
      <c r="D81" s="45" t="s">
        <v>3</v>
      </c>
      <c r="E81" s="46" t="s">
        <v>4</v>
      </c>
      <c r="F81" s="46" t="s">
        <v>5</v>
      </c>
    </row>
    <row r="82" spans="1:9" x14ac:dyDescent="0.3">
      <c r="A82" s="43" t="s">
        <v>28</v>
      </c>
      <c r="B82" s="88">
        <v>0</v>
      </c>
      <c r="C82" s="88">
        <v>0.10152077509410506</v>
      </c>
      <c r="D82" s="88">
        <v>0</v>
      </c>
      <c r="E82" s="88">
        <v>0.31990451286578586</v>
      </c>
      <c r="F82" s="88">
        <v>0.57857471204010946</v>
      </c>
    </row>
    <row r="83" spans="1:9" x14ac:dyDescent="0.3">
      <c r="A83" s="42" t="s">
        <v>29</v>
      </c>
      <c r="B83" s="88">
        <v>0</v>
      </c>
      <c r="C83" s="88">
        <v>0</v>
      </c>
      <c r="D83" s="88">
        <v>0</v>
      </c>
      <c r="E83" s="88">
        <v>0.10432924461025876</v>
      </c>
      <c r="F83" s="88">
        <v>0.89567075538974117</v>
      </c>
    </row>
    <row r="84" spans="1:9" x14ac:dyDescent="0.3">
      <c r="A84" s="42" t="s">
        <v>30</v>
      </c>
      <c r="B84" s="88">
        <v>0</v>
      </c>
      <c r="C84" s="88">
        <v>0</v>
      </c>
      <c r="D84" s="88">
        <v>0</v>
      </c>
      <c r="E84" s="88">
        <v>0</v>
      </c>
      <c r="F84" s="88">
        <v>0.99999999999999989</v>
      </c>
    </row>
    <row r="87" spans="1:9" x14ac:dyDescent="0.3">
      <c r="A87" s="20"/>
      <c r="B87" s="47" t="s">
        <v>34</v>
      </c>
      <c r="C87" s="47" t="s">
        <v>35</v>
      </c>
      <c r="D87" s="47" t="s">
        <v>36</v>
      </c>
      <c r="E87" s="23"/>
      <c r="F87" s="20"/>
      <c r="G87" s="47" t="s">
        <v>31</v>
      </c>
      <c r="H87" s="47" t="s">
        <v>32</v>
      </c>
      <c r="I87" s="47" t="s">
        <v>33</v>
      </c>
    </row>
    <row r="88" spans="1:9" x14ac:dyDescent="0.3">
      <c r="A88" s="48" t="s">
        <v>1</v>
      </c>
      <c r="B88" s="7" cm="1">
        <f t="array" ref="B88">MMULT($B$82:$F$82,TRANSPOSE(B50:F50))</f>
        <v>1.1997224661379055E-3</v>
      </c>
      <c r="C88" s="7" cm="1">
        <f t="array" ref="C88">MMULT($B$83:$F$83,TRANSPOSE(B50:F50))</f>
        <v>1.5930102915343142E-3</v>
      </c>
      <c r="D88" s="7" cm="1">
        <f t="array" ref="D88">MMULT($B$84:$F$84,TRANSPOSE(B50:F50))</f>
        <v>1.7584238186442367E-3</v>
      </c>
      <c r="F88" s="58" t="s">
        <v>28</v>
      </c>
      <c r="G88" s="103" cm="1">
        <f t="array" ref="G88">MMULT(B82:F82,B88:B92)</f>
        <v>2.8073889402172006E-3</v>
      </c>
      <c r="H88" s="103">
        <f>SUMPRODUCT(B45:F45,B82:F82)</f>
        <v>3.9741973098594764E-2</v>
      </c>
      <c r="I88" s="103">
        <f>SQRT(G88)</f>
        <v>5.2984799142935329E-2</v>
      </c>
    </row>
    <row r="89" spans="1:9" x14ac:dyDescent="0.3">
      <c r="A89" s="48" t="s">
        <v>2</v>
      </c>
      <c r="B89" s="7" cm="1">
        <f t="array" ref="B89">MMULT($B$82:$F$82,TRANSPOSE(B51:F51))</f>
        <v>1.777779302168399E-3</v>
      </c>
      <c r="C89" s="7" cm="1">
        <f t="array" ref="C89">MMULT($B$83:$F$83,TRANSPOSE(B51:F51))</f>
        <v>1.7478949313725596E-3</v>
      </c>
      <c r="D89" s="7" cm="1">
        <f t="array" ref="D89">MMULT($B$84:$F$84,TRANSPOSE(B51:F51))</f>
        <v>1.8562557152899983E-3</v>
      </c>
      <c r="F89" s="58" t="s">
        <v>29</v>
      </c>
      <c r="G89" s="103" cm="1">
        <f t="array" ref="G89">MMULT(B83:F83,C88:C92)</f>
        <v>4.409310425210579E-3</v>
      </c>
      <c r="H89" s="103">
        <f>SUMPRODUCT(B45:F45,B83:F83)</f>
        <v>4.332544473017081E-2</v>
      </c>
      <c r="I89" s="103">
        <f>SQRT(G89)</f>
        <v>6.6402638691625646E-2</v>
      </c>
    </row>
    <row r="90" spans="1:9" x14ac:dyDescent="0.3">
      <c r="A90" s="48" t="s">
        <v>3</v>
      </c>
      <c r="B90" s="7" cm="1">
        <f t="array" ref="B90">MMULT($B$82:$F$82,TRANSPOSE(B52:F52))</f>
        <v>1.1903605264868486E-3</v>
      </c>
      <c r="C90" s="7" cm="1">
        <f t="array" ref="C90">MMULT($B$83:$F$83,TRANSPOSE(B52:F52))</f>
        <v>8.9922274841809581E-4</v>
      </c>
      <c r="D90" s="7" cm="1">
        <f t="array" ref="D90">MMULT($B$84:$F$84,TRANSPOSE(B52:F52))</f>
        <v>7.4239792982215655E-4</v>
      </c>
      <c r="F90" s="58" t="s">
        <v>30</v>
      </c>
      <c r="G90" s="103" cm="1">
        <f t="array" ref="G90">MMULT(B84:F84,D88:D92)</f>
        <v>5.2548891727100767E-3</v>
      </c>
      <c r="H90" s="103">
        <f>SUMPRODUCT(B45:F45,B84:F84)</f>
        <v>4.4471586470996201E-2</v>
      </c>
      <c r="I90" s="103">
        <f>SQRT(G90)</f>
        <v>7.2490614376690701E-2</v>
      </c>
    </row>
    <row r="91" spans="1:9" x14ac:dyDescent="0.3">
      <c r="A91" s="48" t="s">
        <v>4</v>
      </c>
      <c r="B91" s="7" cm="1">
        <f t="array" ref="B91">MMULT($B$82:$F$82,TRANSPOSE(B53:F53))</f>
        <v>1.9177318350849836E-3</v>
      </c>
      <c r="C91" s="7" cm="1">
        <f t="array" ref="C91">MMULT($B$83:$F$83,TRANSPOSE(B53:F53))</f>
        <v>1.1534211754189764E-3</v>
      </c>
      <c r="D91" s="7" cm="1">
        <f t="array" ref="D91">MMULT($B$84:$F$84,TRANSPOSE(B53:F53))</f>
        <v>7.8512365196892035E-4</v>
      </c>
    </row>
    <row r="92" spans="1:9" x14ac:dyDescent="0.3">
      <c r="A92" s="48" t="s">
        <v>5</v>
      </c>
      <c r="B92" s="7" cm="1">
        <f t="array" ref="B92">MMULT($B$82:$F$82,TRANSPOSE(B54:F54))</f>
        <v>3.47995910831505E-3</v>
      </c>
      <c r="C92" s="7" cm="1">
        <f t="array" ref="C92">MMULT($B$83:$F$83,TRANSPOSE(B54:F54))</f>
        <v>4.7885619123461728E-3</v>
      </c>
      <c r="D92" s="7" cm="1">
        <f t="array" ref="D92">MMULT($B$84:$F$84,TRANSPOSE(B54:F54))</f>
        <v>5.2548891727100776E-3</v>
      </c>
    </row>
    <row r="94" spans="1:9" s="50" customFormat="1" x14ac:dyDescent="0.3">
      <c r="A94" s="49" t="s">
        <v>37</v>
      </c>
    </row>
    <row r="96" spans="1:9" x14ac:dyDescent="0.3">
      <c r="A96" s="55" t="s">
        <v>13</v>
      </c>
      <c r="B96" s="24" t="s">
        <v>11</v>
      </c>
      <c r="C96" s="25" t="s">
        <v>12</v>
      </c>
    </row>
    <row r="97" spans="1:5" x14ac:dyDescent="0.3">
      <c r="A97" s="59" t="s">
        <v>28</v>
      </c>
      <c r="B97" s="17">
        <f>B82+C82+D82+E82+F82</f>
        <v>1.0000000000000004</v>
      </c>
      <c r="C97" s="17">
        <v>1</v>
      </c>
    </row>
    <row r="98" spans="1:5" x14ac:dyDescent="0.3">
      <c r="A98" s="60" t="s">
        <v>29</v>
      </c>
      <c r="B98" s="17">
        <f>B83+C83+D83+E83+F83</f>
        <v>0.99999999999999989</v>
      </c>
      <c r="C98" s="54">
        <v>1</v>
      </c>
    </row>
    <row r="99" spans="1:5" x14ac:dyDescent="0.3">
      <c r="A99" s="60" t="s">
        <v>30</v>
      </c>
      <c r="B99" s="17">
        <f>B84+C84+D84+E84+F84</f>
        <v>0.99999999999999989</v>
      </c>
      <c r="C99" s="7">
        <v>1</v>
      </c>
    </row>
    <row r="100" spans="1:5" x14ac:dyDescent="0.3">
      <c r="B100" s="52"/>
      <c r="C100" s="53"/>
    </row>
    <row r="101" spans="1:5" s="50" customFormat="1" x14ac:dyDescent="0.3">
      <c r="A101" s="83" t="s">
        <v>39</v>
      </c>
    </row>
    <row r="103" spans="1:5" x14ac:dyDescent="0.3">
      <c r="A103" s="7"/>
      <c r="B103" s="84" t="s">
        <v>22</v>
      </c>
      <c r="C103" s="84" t="s">
        <v>28</v>
      </c>
      <c r="D103" s="84" t="s">
        <v>29</v>
      </c>
      <c r="E103" s="84" t="s">
        <v>30</v>
      </c>
    </row>
    <row r="104" spans="1:5" x14ac:dyDescent="0.3">
      <c r="A104" s="19" t="s">
        <v>32</v>
      </c>
      <c r="B104" s="85">
        <f>H65</f>
        <v>3.5573790968428699E-2</v>
      </c>
      <c r="C104" s="85">
        <f>H88</f>
        <v>3.9741973098594764E-2</v>
      </c>
      <c r="D104" s="85">
        <f>H89</f>
        <v>4.332544473017081E-2</v>
      </c>
      <c r="E104" s="85">
        <f>H90</f>
        <v>4.4471586470996201E-2</v>
      </c>
    </row>
    <row r="105" spans="1:5" x14ac:dyDescent="0.3">
      <c r="A105" s="19" t="s">
        <v>33</v>
      </c>
      <c r="B105" s="85">
        <f>H67</f>
        <v>4.4026500308853696E-2</v>
      </c>
      <c r="C105" s="85">
        <f>I88</f>
        <v>5.2984799142935329E-2</v>
      </c>
      <c r="D105" s="85">
        <f>I89</f>
        <v>6.6402638691625646E-2</v>
      </c>
      <c r="E105" s="85">
        <f>I90</f>
        <v>7.2490614376690701E-2</v>
      </c>
    </row>
    <row r="123" spans="1:11" s="86" customFormat="1" x14ac:dyDescent="0.3">
      <c r="A123" s="86" t="s">
        <v>40</v>
      </c>
    </row>
    <row r="125" spans="1:11" x14ac:dyDescent="0.3">
      <c r="A125" s="7"/>
      <c r="B125" s="19" t="s">
        <v>14</v>
      </c>
      <c r="C125" s="19" t="s">
        <v>33</v>
      </c>
      <c r="D125" s="19" t="s">
        <v>41</v>
      </c>
      <c r="F125" s="20" t="s">
        <v>47</v>
      </c>
      <c r="G125" s="107" t="s">
        <v>1</v>
      </c>
      <c r="H125" s="107" t="s">
        <v>2</v>
      </c>
      <c r="I125" s="107" t="s">
        <v>3</v>
      </c>
      <c r="J125" s="107" t="s">
        <v>4</v>
      </c>
      <c r="K125" s="107" t="s">
        <v>5</v>
      </c>
    </row>
    <row r="126" spans="1:11" x14ac:dyDescent="0.3">
      <c r="A126" s="19" t="s">
        <v>42</v>
      </c>
      <c r="B126" s="104" cm="1">
        <f t="array" ref="B126">MMULT(B59:F59,J58:J62)</f>
        <v>1.9383327294454948E-3</v>
      </c>
      <c r="C126" s="104">
        <f>SQRT(B126)</f>
        <v>4.4026500308853696E-2</v>
      </c>
      <c r="D126" s="104">
        <f>F134</f>
        <v>3.5572790968428705E-2</v>
      </c>
      <c r="F126" s="20" t="s">
        <v>42</v>
      </c>
      <c r="G126" s="104">
        <v>0.11668254531300287</v>
      </c>
      <c r="H126" s="104">
        <v>8.7405654809956213E-2</v>
      </c>
      <c r="I126" s="104">
        <v>0.18380096973069854</v>
      </c>
      <c r="J126" s="104">
        <v>0.24692524051874631</v>
      </c>
      <c r="K126" s="104">
        <v>0.36518558962759612</v>
      </c>
    </row>
    <row r="127" spans="1:11" x14ac:dyDescent="0.3">
      <c r="A127" s="19" t="s">
        <v>43</v>
      </c>
      <c r="B127" s="104" cm="1">
        <f t="array" ref="B127">MMULT(B82:F82,B88:B92)</f>
        <v>2.8073889402172006E-3</v>
      </c>
      <c r="C127" s="104">
        <f t="shared" ref="C127:C129" si="3">SQRT(B127)</f>
        <v>5.2984799142935329E-2</v>
      </c>
      <c r="D127" s="104">
        <f>F135</f>
        <v>3.9741973098743263E-2</v>
      </c>
      <c r="F127" s="20" t="s">
        <v>43</v>
      </c>
      <c r="G127" s="104">
        <v>0</v>
      </c>
      <c r="H127" s="104">
        <v>3.4828636996971737E-2</v>
      </c>
      <c r="I127" s="104">
        <v>8.1508343547027046E-2</v>
      </c>
      <c r="J127" s="104">
        <v>0.26755587972413392</v>
      </c>
      <c r="K127" s="104">
        <v>0.61610713973186737</v>
      </c>
    </row>
    <row r="128" spans="1:11" x14ac:dyDescent="0.3">
      <c r="A128" s="19" t="s">
        <v>44</v>
      </c>
      <c r="B128" s="104" cm="1">
        <f t="array" ref="B128">MMULT(B83:F83,C88:C92)</f>
        <v>4.409310425210579E-3</v>
      </c>
      <c r="C128" s="104">
        <f t="shared" si="3"/>
        <v>6.6402638691625646E-2</v>
      </c>
      <c r="D128" s="104">
        <f>F136</f>
        <v>4.3324444730170816E-2</v>
      </c>
      <c r="F128" s="20" t="s">
        <v>44</v>
      </c>
      <c r="G128" s="104">
        <v>0</v>
      </c>
      <c r="H128" s="104">
        <v>0</v>
      </c>
      <c r="I128" s="104">
        <v>0</v>
      </c>
      <c r="J128" s="104">
        <v>0.10442027108708482</v>
      </c>
      <c r="K128" s="104">
        <v>0.89557972891291526</v>
      </c>
    </row>
    <row r="129" spans="1:11" x14ac:dyDescent="0.3">
      <c r="A129" s="19" t="s">
        <v>45</v>
      </c>
      <c r="B129" s="104" cm="1">
        <f t="array" ref="B129">MMULT(B84:F84,D88:D92)</f>
        <v>5.2548891727100767E-3</v>
      </c>
      <c r="C129" s="104">
        <f t="shared" si="3"/>
        <v>7.2490614376690701E-2</v>
      </c>
      <c r="D129" s="104">
        <f>F137</f>
        <v>4.4471215690165336E-2</v>
      </c>
      <c r="F129" s="20" t="s">
        <v>45</v>
      </c>
      <c r="G129" s="104">
        <v>0</v>
      </c>
      <c r="H129" s="104">
        <v>0</v>
      </c>
      <c r="I129" s="104">
        <v>0</v>
      </c>
      <c r="J129" s="104">
        <v>3.3750872708991641E-5</v>
      </c>
      <c r="K129" s="104">
        <v>0.99996624912729104</v>
      </c>
    </row>
    <row r="131" spans="1:11" s="50" customFormat="1" x14ac:dyDescent="0.3">
      <c r="A131" s="105" t="s">
        <v>46</v>
      </c>
    </row>
    <row r="133" spans="1:11" x14ac:dyDescent="0.3">
      <c r="A133" s="42" t="s">
        <v>47</v>
      </c>
      <c r="B133" s="42" t="s">
        <v>11</v>
      </c>
      <c r="C133" s="42" t="s">
        <v>12</v>
      </c>
      <c r="E133" s="20" t="s">
        <v>41</v>
      </c>
      <c r="F133" s="20" t="s">
        <v>11</v>
      </c>
      <c r="G133" s="20" t="s">
        <v>12</v>
      </c>
    </row>
    <row r="134" spans="1:11" x14ac:dyDescent="0.3">
      <c r="A134" s="42" t="s">
        <v>42</v>
      </c>
      <c r="B134" s="106">
        <f>SUM(G126:K126)</f>
        <v>1</v>
      </c>
      <c r="C134" s="106">
        <v>1</v>
      </c>
      <c r="E134" s="20" t="s">
        <v>42</v>
      </c>
      <c r="F134" s="108">
        <f>SUMPRODUCT(G126:K126,B45:F45)</f>
        <v>3.5572790968428705E-2</v>
      </c>
      <c r="G134" s="108">
        <f>H65</f>
        <v>3.5573790968428699E-2</v>
      </c>
    </row>
    <row r="135" spans="1:11" x14ac:dyDescent="0.3">
      <c r="A135" s="42" t="s">
        <v>43</v>
      </c>
      <c r="B135" s="106">
        <f t="shared" ref="B135:B137" si="4">SUM(G127:K127)</f>
        <v>1</v>
      </c>
      <c r="C135" s="106">
        <v>1</v>
      </c>
      <c r="E135" s="20" t="s">
        <v>43</v>
      </c>
      <c r="F135" s="108">
        <f>SUMPRODUCT(G127:K127,B45:F45)</f>
        <v>3.9741973098743263E-2</v>
      </c>
      <c r="G135" s="108">
        <f>H88</f>
        <v>3.9741973098594764E-2</v>
      </c>
    </row>
    <row r="136" spans="1:11" x14ac:dyDescent="0.3">
      <c r="A136" s="42" t="s">
        <v>44</v>
      </c>
      <c r="B136" s="106">
        <f t="shared" si="4"/>
        <v>1</v>
      </c>
      <c r="C136" s="106">
        <v>1</v>
      </c>
      <c r="E136" s="20" t="s">
        <v>44</v>
      </c>
      <c r="F136" s="108">
        <f>SUMPRODUCT(G128:K128,B45:F45)</f>
        <v>4.3324444730170816E-2</v>
      </c>
      <c r="G136" s="108">
        <f>H89</f>
        <v>4.332544473017081E-2</v>
      </c>
    </row>
    <row r="137" spans="1:11" x14ac:dyDescent="0.3">
      <c r="A137" s="42" t="s">
        <v>45</v>
      </c>
      <c r="B137" s="106">
        <f t="shared" si="4"/>
        <v>1</v>
      </c>
      <c r="C137" s="106">
        <v>1</v>
      </c>
      <c r="E137" s="20" t="s">
        <v>45</v>
      </c>
      <c r="F137" s="108">
        <f>SUMPRODUCT(G129:K129,B45:F45)</f>
        <v>4.4471215690165336E-2</v>
      </c>
      <c r="G137" s="108">
        <f>H90</f>
        <v>4.4471586470996201E-2</v>
      </c>
    </row>
    <row r="139" spans="1:11" s="50" customFormat="1" x14ac:dyDescent="0.3">
      <c r="A139" s="105" t="s">
        <v>48</v>
      </c>
    </row>
  </sheetData>
  <mergeCells count="9">
    <mergeCell ref="A43:F43"/>
    <mergeCell ref="A48:F48"/>
    <mergeCell ref="A61:B61"/>
    <mergeCell ref="H48:L48"/>
    <mergeCell ref="A74:B74"/>
    <mergeCell ref="D74:E74"/>
    <mergeCell ref="B80:F80"/>
    <mergeCell ref="A69:B69"/>
    <mergeCell ref="D69:E69"/>
  </mergeCells>
  <phoneticPr fontId="2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 Otegen</dc:creator>
  <cp:lastModifiedBy>Samal Otegen</cp:lastModifiedBy>
  <dcterms:created xsi:type="dcterms:W3CDTF">2015-06-05T18:17:20Z</dcterms:created>
  <dcterms:modified xsi:type="dcterms:W3CDTF">2023-01-30T19:20:15Z</dcterms:modified>
</cp:coreProperties>
</file>